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Prepleaf_by_masai\Revision\Placement Assignment\Dhruv_Research\"/>
    </mc:Choice>
  </mc:AlternateContent>
  <xr:revisionPtr revIDLastSave="0" documentId="13_ncr:1_{01C1FADC-50B9-43D3-B338-D1897729C34A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Description" sheetId="7" r:id="rId1"/>
    <sheet name="Modified_Data_&amp;_Answers" sheetId="4" r:id="rId2"/>
    <sheet name="Data" sheetId="2" r:id="rId3"/>
    <sheet name="Additional Data" sheetId="3" r:id="rId4"/>
    <sheet name="Questions" sheetId="1" r:id="rId5"/>
  </sheets>
  <definedNames>
    <definedName name="_xlnm._FilterDatabase" localSheetId="2" hidden="1">Data!$A$1:$R$1</definedName>
    <definedName name="ExternalData_1" localSheetId="1" hidden="1">'Modified_Data_&amp;_Answers'!$A$1:$W$578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_bbb4a32f-1a95-4cb8-a2c7-1f328c385a3f" name="Table1" connection="Query - Table1"/>
          <x15:modelTable id="Table2_32ee754a-4061-44ca-b2c0-6a8fe6046420" name="Table2" connection="Query - 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85" i="4" l="1"/>
  <c r="V2" i="4"/>
  <c r="AD103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W45" i="4" s="1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W109" i="4" s="1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W173" i="4" s="1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W237" i="4" s="1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W301" i="4" s="1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W365" i="4" s="1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W429" i="4" s="1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W493" i="4" s="1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V515" i="4"/>
  <c r="V516" i="4"/>
  <c r="V517" i="4"/>
  <c r="V518" i="4"/>
  <c r="V519" i="4"/>
  <c r="V520" i="4"/>
  <c r="V521" i="4"/>
  <c r="V522" i="4"/>
  <c r="V523" i="4"/>
  <c r="V524" i="4"/>
  <c r="V525" i="4"/>
  <c r="V526" i="4"/>
  <c r="V527" i="4"/>
  <c r="V528" i="4"/>
  <c r="V529" i="4"/>
  <c r="V530" i="4"/>
  <c r="V531" i="4"/>
  <c r="V532" i="4"/>
  <c r="V533" i="4"/>
  <c r="V534" i="4"/>
  <c r="V535" i="4"/>
  <c r="V536" i="4"/>
  <c r="V537" i="4"/>
  <c r="V538" i="4"/>
  <c r="V539" i="4"/>
  <c r="V540" i="4"/>
  <c r="V541" i="4"/>
  <c r="V542" i="4"/>
  <c r="V543" i="4"/>
  <c r="V544" i="4"/>
  <c r="V545" i="4"/>
  <c r="V546" i="4"/>
  <c r="V547" i="4"/>
  <c r="V548" i="4"/>
  <c r="V549" i="4"/>
  <c r="V550" i="4"/>
  <c r="V551" i="4"/>
  <c r="V552" i="4"/>
  <c r="V553" i="4"/>
  <c r="V554" i="4"/>
  <c r="V555" i="4"/>
  <c r="V556" i="4"/>
  <c r="V557" i="4"/>
  <c r="W557" i="4" s="1"/>
  <c r="V558" i="4"/>
  <c r="V559" i="4"/>
  <c r="V560" i="4"/>
  <c r="V561" i="4"/>
  <c r="V562" i="4"/>
  <c r="V563" i="4"/>
  <c r="V564" i="4"/>
  <c r="V565" i="4"/>
  <c r="V566" i="4"/>
  <c r="V567" i="4"/>
  <c r="V568" i="4"/>
  <c r="V569" i="4"/>
  <c r="V570" i="4"/>
  <c r="V571" i="4"/>
  <c r="V572" i="4"/>
  <c r="V573" i="4"/>
  <c r="V574" i="4"/>
  <c r="V575" i="4"/>
  <c r="V576" i="4"/>
  <c r="V577" i="4"/>
  <c r="V578" i="4"/>
  <c r="U2" i="4"/>
  <c r="U3" i="4"/>
  <c r="W3" i="4" s="1"/>
  <c r="U4" i="4"/>
  <c r="W4" i="4" s="1"/>
  <c r="U5" i="4"/>
  <c r="W5" i="4" s="1"/>
  <c r="U6" i="4"/>
  <c r="W6" i="4" s="1"/>
  <c r="U7" i="4"/>
  <c r="W7" i="4" s="1"/>
  <c r="U8" i="4"/>
  <c r="W8" i="4" s="1"/>
  <c r="U9" i="4"/>
  <c r="W9" i="4" s="1"/>
  <c r="U10" i="4"/>
  <c r="W10" i="4" s="1"/>
  <c r="U11" i="4"/>
  <c r="W11" i="4" s="1"/>
  <c r="U12" i="4"/>
  <c r="W12" i="4" s="1"/>
  <c r="U13" i="4"/>
  <c r="W13" i="4" s="1"/>
  <c r="U14" i="4"/>
  <c r="W14" i="4" s="1"/>
  <c r="U15" i="4"/>
  <c r="W15" i="4" s="1"/>
  <c r="U16" i="4"/>
  <c r="W16" i="4" s="1"/>
  <c r="U17" i="4"/>
  <c r="W17" i="4" s="1"/>
  <c r="U18" i="4"/>
  <c r="W18" i="4" s="1"/>
  <c r="U19" i="4"/>
  <c r="W19" i="4" s="1"/>
  <c r="U20" i="4"/>
  <c r="W20" i="4" s="1"/>
  <c r="U21" i="4"/>
  <c r="W21" i="4" s="1"/>
  <c r="U22" i="4"/>
  <c r="W22" i="4" s="1"/>
  <c r="U23" i="4"/>
  <c r="W23" i="4" s="1"/>
  <c r="U24" i="4"/>
  <c r="W24" i="4" s="1"/>
  <c r="U25" i="4"/>
  <c r="W25" i="4" s="1"/>
  <c r="U26" i="4"/>
  <c r="W26" i="4" s="1"/>
  <c r="U27" i="4"/>
  <c r="W27" i="4" s="1"/>
  <c r="U28" i="4"/>
  <c r="W28" i="4" s="1"/>
  <c r="U29" i="4"/>
  <c r="W29" i="4" s="1"/>
  <c r="U30" i="4"/>
  <c r="W30" i="4" s="1"/>
  <c r="U31" i="4"/>
  <c r="W31" i="4" s="1"/>
  <c r="U32" i="4"/>
  <c r="W32" i="4" s="1"/>
  <c r="U33" i="4"/>
  <c r="W33" i="4" s="1"/>
  <c r="U34" i="4"/>
  <c r="W34" i="4" s="1"/>
  <c r="U35" i="4"/>
  <c r="W35" i="4" s="1"/>
  <c r="U36" i="4"/>
  <c r="W36" i="4" s="1"/>
  <c r="U37" i="4"/>
  <c r="W37" i="4" s="1"/>
  <c r="U38" i="4"/>
  <c r="W38" i="4" s="1"/>
  <c r="U39" i="4"/>
  <c r="W39" i="4" s="1"/>
  <c r="U40" i="4"/>
  <c r="W40" i="4" s="1"/>
  <c r="U41" i="4"/>
  <c r="W41" i="4" s="1"/>
  <c r="U42" i="4"/>
  <c r="W42" i="4" s="1"/>
  <c r="U43" i="4"/>
  <c r="W43" i="4" s="1"/>
  <c r="U44" i="4"/>
  <c r="W44" i="4" s="1"/>
  <c r="U45" i="4"/>
  <c r="U46" i="4"/>
  <c r="W46" i="4" s="1"/>
  <c r="U47" i="4"/>
  <c r="W47" i="4" s="1"/>
  <c r="U48" i="4"/>
  <c r="W48" i="4" s="1"/>
  <c r="U49" i="4"/>
  <c r="W49" i="4" s="1"/>
  <c r="U50" i="4"/>
  <c r="W50" i="4" s="1"/>
  <c r="U51" i="4"/>
  <c r="W51" i="4" s="1"/>
  <c r="U52" i="4"/>
  <c r="W52" i="4" s="1"/>
  <c r="U53" i="4"/>
  <c r="W53" i="4" s="1"/>
  <c r="U54" i="4"/>
  <c r="W54" i="4" s="1"/>
  <c r="U55" i="4"/>
  <c r="W55" i="4" s="1"/>
  <c r="U56" i="4"/>
  <c r="W56" i="4" s="1"/>
  <c r="U57" i="4"/>
  <c r="W57" i="4" s="1"/>
  <c r="U58" i="4"/>
  <c r="W58" i="4" s="1"/>
  <c r="U59" i="4"/>
  <c r="W59" i="4" s="1"/>
  <c r="U60" i="4"/>
  <c r="W60" i="4" s="1"/>
  <c r="U61" i="4"/>
  <c r="W61" i="4" s="1"/>
  <c r="U62" i="4"/>
  <c r="W62" i="4" s="1"/>
  <c r="U63" i="4"/>
  <c r="W63" i="4" s="1"/>
  <c r="U64" i="4"/>
  <c r="W64" i="4" s="1"/>
  <c r="U65" i="4"/>
  <c r="W65" i="4" s="1"/>
  <c r="U66" i="4"/>
  <c r="W66" i="4" s="1"/>
  <c r="U67" i="4"/>
  <c r="W67" i="4" s="1"/>
  <c r="U68" i="4"/>
  <c r="W68" i="4" s="1"/>
  <c r="U69" i="4"/>
  <c r="W69" i="4" s="1"/>
  <c r="U70" i="4"/>
  <c r="W70" i="4" s="1"/>
  <c r="U71" i="4"/>
  <c r="W71" i="4" s="1"/>
  <c r="U72" i="4"/>
  <c r="W72" i="4" s="1"/>
  <c r="U73" i="4"/>
  <c r="W73" i="4" s="1"/>
  <c r="U74" i="4"/>
  <c r="W74" i="4" s="1"/>
  <c r="U75" i="4"/>
  <c r="W75" i="4" s="1"/>
  <c r="U76" i="4"/>
  <c r="W76" i="4" s="1"/>
  <c r="U77" i="4"/>
  <c r="W77" i="4" s="1"/>
  <c r="U78" i="4"/>
  <c r="W78" i="4" s="1"/>
  <c r="U79" i="4"/>
  <c r="W79" i="4" s="1"/>
  <c r="U80" i="4"/>
  <c r="W80" i="4" s="1"/>
  <c r="U81" i="4"/>
  <c r="W81" i="4" s="1"/>
  <c r="U82" i="4"/>
  <c r="W82" i="4" s="1"/>
  <c r="U83" i="4"/>
  <c r="W83" i="4" s="1"/>
  <c r="U84" i="4"/>
  <c r="W84" i="4" s="1"/>
  <c r="U85" i="4"/>
  <c r="W85" i="4" s="1"/>
  <c r="U86" i="4"/>
  <c r="W86" i="4" s="1"/>
  <c r="U87" i="4"/>
  <c r="W87" i="4" s="1"/>
  <c r="U88" i="4"/>
  <c r="W88" i="4" s="1"/>
  <c r="U89" i="4"/>
  <c r="W89" i="4" s="1"/>
  <c r="U90" i="4"/>
  <c r="W90" i="4" s="1"/>
  <c r="U91" i="4"/>
  <c r="W91" i="4" s="1"/>
  <c r="U92" i="4"/>
  <c r="W92" i="4" s="1"/>
  <c r="U93" i="4"/>
  <c r="W93" i="4" s="1"/>
  <c r="U94" i="4"/>
  <c r="W94" i="4" s="1"/>
  <c r="U95" i="4"/>
  <c r="W95" i="4" s="1"/>
  <c r="U96" i="4"/>
  <c r="W96" i="4" s="1"/>
  <c r="U97" i="4"/>
  <c r="W97" i="4" s="1"/>
  <c r="U98" i="4"/>
  <c r="W98" i="4" s="1"/>
  <c r="U99" i="4"/>
  <c r="W99" i="4" s="1"/>
  <c r="U100" i="4"/>
  <c r="W100" i="4" s="1"/>
  <c r="U101" i="4"/>
  <c r="W101" i="4" s="1"/>
  <c r="U102" i="4"/>
  <c r="W102" i="4" s="1"/>
  <c r="U103" i="4"/>
  <c r="W103" i="4" s="1"/>
  <c r="U104" i="4"/>
  <c r="W104" i="4" s="1"/>
  <c r="U105" i="4"/>
  <c r="W105" i="4" s="1"/>
  <c r="U106" i="4"/>
  <c r="W106" i="4" s="1"/>
  <c r="U107" i="4"/>
  <c r="W107" i="4" s="1"/>
  <c r="U108" i="4"/>
  <c r="W108" i="4" s="1"/>
  <c r="U109" i="4"/>
  <c r="U110" i="4"/>
  <c r="W110" i="4" s="1"/>
  <c r="U111" i="4"/>
  <c r="W111" i="4" s="1"/>
  <c r="U112" i="4"/>
  <c r="W112" i="4" s="1"/>
  <c r="U113" i="4"/>
  <c r="W113" i="4" s="1"/>
  <c r="U114" i="4"/>
  <c r="W114" i="4" s="1"/>
  <c r="U115" i="4"/>
  <c r="W115" i="4" s="1"/>
  <c r="U116" i="4"/>
  <c r="W116" i="4" s="1"/>
  <c r="U117" i="4"/>
  <c r="W117" i="4" s="1"/>
  <c r="U118" i="4"/>
  <c r="W118" i="4" s="1"/>
  <c r="U119" i="4"/>
  <c r="W119" i="4" s="1"/>
  <c r="U120" i="4"/>
  <c r="W120" i="4" s="1"/>
  <c r="U121" i="4"/>
  <c r="W121" i="4" s="1"/>
  <c r="U122" i="4"/>
  <c r="W122" i="4" s="1"/>
  <c r="U123" i="4"/>
  <c r="W123" i="4" s="1"/>
  <c r="U124" i="4"/>
  <c r="W124" i="4" s="1"/>
  <c r="U125" i="4"/>
  <c r="W125" i="4" s="1"/>
  <c r="U126" i="4"/>
  <c r="W126" i="4" s="1"/>
  <c r="U127" i="4"/>
  <c r="W127" i="4" s="1"/>
  <c r="U128" i="4"/>
  <c r="W128" i="4" s="1"/>
  <c r="U129" i="4"/>
  <c r="W129" i="4" s="1"/>
  <c r="U130" i="4"/>
  <c r="W130" i="4" s="1"/>
  <c r="U131" i="4"/>
  <c r="W131" i="4" s="1"/>
  <c r="U132" i="4"/>
  <c r="W132" i="4" s="1"/>
  <c r="U133" i="4"/>
  <c r="W133" i="4" s="1"/>
  <c r="U134" i="4"/>
  <c r="W134" i="4" s="1"/>
  <c r="U135" i="4"/>
  <c r="W135" i="4" s="1"/>
  <c r="U136" i="4"/>
  <c r="W136" i="4" s="1"/>
  <c r="U137" i="4"/>
  <c r="W137" i="4" s="1"/>
  <c r="U138" i="4"/>
  <c r="W138" i="4" s="1"/>
  <c r="U139" i="4"/>
  <c r="W139" i="4" s="1"/>
  <c r="U140" i="4"/>
  <c r="W140" i="4" s="1"/>
  <c r="U141" i="4"/>
  <c r="W141" i="4" s="1"/>
  <c r="U142" i="4"/>
  <c r="W142" i="4" s="1"/>
  <c r="U143" i="4"/>
  <c r="W143" i="4" s="1"/>
  <c r="U144" i="4"/>
  <c r="W144" i="4" s="1"/>
  <c r="U145" i="4"/>
  <c r="W145" i="4" s="1"/>
  <c r="U146" i="4"/>
  <c r="W146" i="4" s="1"/>
  <c r="U147" i="4"/>
  <c r="W147" i="4" s="1"/>
  <c r="U148" i="4"/>
  <c r="W148" i="4" s="1"/>
  <c r="U149" i="4"/>
  <c r="W149" i="4" s="1"/>
  <c r="U150" i="4"/>
  <c r="W150" i="4" s="1"/>
  <c r="U151" i="4"/>
  <c r="W151" i="4" s="1"/>
  <c r="U152" i="4"/>
  <c r="W152" i="4" s="1"/>
  <c r="U153" i="4"/>
  <c r="W153" i="4" s="1"/>
  <c r="U154" i="4"/>
  <c r="W154" i="4" s="1"/>
  <c r="U155" i="4"/>
  <c r="W155" i="4" s="1"/>
  <c r="U156" i="4"/>
  <c r="W156" i="4" s="1"/>
  <c r="U157" i="4"/>
  <c r="W157" i="4" s="1"/>
  <c r="U158" i="4"/>
  <c r="W158" i="4" s="1"/>
  <c r="U159" i="4"/>
  <c r="W159" i="4" s="1"/>
  <c r="U160" i="4"/>
  <c r="W160" i="4" s="1"/>
  <c r="U161" i="4"/>
  <c r="W161" i="4" s="1"/>
  <c r="U162" i="4"/>
  <c r="W162" i="4" s="1"/>
  <c r="U163" i="4"/>
  <c r="W163" i="4" s="1"/>
  <c r="U164" i="4"/>
  <c r="W164" i="4" s="1"/>
  <c r="U165" i="4"/>
  <c r="W165" i="4" s="1"/>
  <c r="U166" i="4"/>
  <c r="W166" i="4" s="1"/>
  <c r="U167" i="4"/>
  <c r="W167" i="4" s="1"/>
  <c r="U168" i="4"/>
  <c r="W168" i="4" s="1"/>
  <c r="U169" i="4"/>
  <c r="W169" i="4" s="1"/>
  <c r="U170" i="4"/>
  <c r="W170" i="4" s="1"/>
  <c r="U171" i="4"/>
  <c r="W171" i="4" s="1"/>
  <c r="U172" i="4"/>
  <c r="W172" i="4" s="1"/>
  <c r="U173" i="4"/>
  <c r="U174" i="4"/>
  <c r="W174" i="4" s="1"/>
  <c r="U175" i="4"/>
  <c r="W175" i="4" s="1"/>
  <c r="U176" i="4"/>
  <c r="W176" i="4" s="1"/>
  <c r="U177" i="4"/>
  <c r="W177" i="4" s="1"/>
  <c r="U178" i="4"/>
  <c r="W178" i="4" s="1"/>
  <c r="U179" i="4"/>
  <c r="W179" i="4" s="1"/>
  <c r="U180" i="4"/>
  <c r="W180" i="4" s="1"/>
  <c r="U181" i="4"/>
  <c r="W181" i="4" s="1"/>
  <c r="U182" i="4"/>
  <c r="W182" i="4" s="1"/>
  <c r="U183" i="4"/>
  <c r="W183" i="4" s="1"/>
  <c r="U184" i="4"/>
  <c r="W184" i="4" s="1"/>
  <c r="U185" i="4"/>
  <c r="W185" i="4" s="1"/>
  <c r="U186" i="4"/>
  <c r="W186" i="4" s="1"/>
  <c r="U187" i="4"/>
  <c r="W187" i="4" s="1"/>
  <c r="U188" i="4"/>
  <c r="W188" i="4" s="1"/>
  <c r="U189" i="4"/>
  <c r="W189" i="4" s="1"/>
  <c r="U190" i="4"/>
  <c r="W190" i="4" s="1"/>
  <c r="U191" i="4"/>
  <c r="W191" i="4" s="1"/>
  <c r="U192" i="4"/>
  <c r="W192" i="4" s="1"/>
  <c r="U193" i="4"/>
  <c r="W193" i="4" s="1"/>
  <c r="U194" i="4"/>
  <c r="W194" i="4" s="1"/>
  <c r="U195" i="4"/>
  <c r="W195" i="4" s="1"/>
  <c r="U196" i="4"/>
  <c r="W196" i="4" s="1"/>
  <c r="U197" i="4"/>
  <c r="W197" i="4" s="1"/>
  <c r="U198" i="4"/>
  <c r="W198" i="4" s="1"/>
  <c r="U199" i="4"/>
  <c r="W199" i="4" s="1"/>
  <c r="U200" i="4"/>
  <c r="W200" i="4" s="1"/>
  <c r="U201" i="4"/>
  <c r="W201" i="4" s="1"/>
  <c r="U202" i="4"/>
  <c r="W202" i="4" s="1"/>
  <c r="U203" i="4"/>
  <c r="W203" i="4" s="1"/>
  <c r="U204" i="4"/>
  <c r="W204" i="4" s="1"/>
  <c r="U205" i="4"/>
  <c r="W205" i="4" s="1"/>
  <c r="U206" i="4"/>
  <c r="W206" i="4" s="1"/>
  <c r="U207" i="4"/>
  <c r="W207" i="4" s="1"/>
  <c r="U208" i="4"/>
  <c r="W208" i="4" s="1"/>
  <c r="U209" i="4"/>
  <c r="W209" i="4" s="1"/>
  <c r="U210" i="4"/>
  <c r="W210" i="4" s="1"/>
  <c r="U211" i="4"/>
  <c r="W211" i="4" s="1"/>
  <c r="U212" i="4"/>
  <c r="W212" i="4" s="1"/>
  <c r="U213" i="4"/>
  <c r="W213" i="4" s="1"/>
  <c r="U214" i="4"/>
  <c r="W214" i="4" s="1"/>
  <c r="U215" i="4"/>
  <c r="W215" i="4" s="1"/>
  <c r="U216" i="4"/>
  <c r="W216" i="4" s="1"/>
  <c r="U217" i="4"/>
  <c r="W217" i="4" s="1"/>
  <c r="U218" i="4"/>
  <c r="W218" i="4" s="1"/>
  <c r="U219" i="4"/>
  <c r="W219" i="4" s="1"/>
  <c r="U220" i="4"/>
  <c r="W220" i="4" s="1"/>
  <c r="U221" i="4"/>
  <c r="W221" i="4" s="1"/>
  <c r="U222" i="4"/>
  <c r="W222" i="4" s="1"/>
  <c r="U223" i="4"/>
  <c r="W223" i="4" s="1"/>
  <c r="U224" i="4"/>
  <c r="W224" i="4" s="1"/>
  <c r="U225" i="4"/>
  <c r="W225" i="4" s="1"/>
  <c r="U226" i="4"/>
  <c r="W226" i="4" s="1"/>
  <c r="U227" i="4"/>
  <c r="W227" i="4" s="1"/>
  <c r="U228" i="4"/>
  <c r="W228" i="4" s="1"/>
  <c r="U229" i="4"/>
  <c r="W229" i="4" s="1"/>
  <c r="U230" i="4"/>
  <c r="W230" i="4" s="1"/>
  <c r="U231" i="4"/>
  <c r="W231" i="4" s="1"/>
  <c r="U232" i="4"/>
  <c r="W232" i="4" s="1"/>
  <c r="U233" i="4"/>
  <c r="W233" i="4" s="1"/>
  <c r="U234" i="4"/>
  <c r="W234" i="4" s="1"/>
  <c r="U235" i="4"/>
  <c r="W235" i="4" s="1"/>
  <c r="U236" i="4"/>
  <c r="W236" i="4" s="1"/>
  <c r="U237" i="4"/>
  <c r="U238" i="4"/>
  <c r="W238" i="4" s="1"/>
  <c r="U239" i="4"/>
  <c r="W239" i="4" s="1"/>
  <c r="U240" i="4"/>
  <c r="W240" i="4" s="1"/>
  <c r="U241" i="4"/>
  <c r="W241" i="4" s="1"/>
  <c r="U242" i="4"/>
  <c r="W242" i="4" s="1"/>
  <c r="U243" i="4"/>
  <c r="W243" i="4" s="1"/>
  <c r="U244" i="4"/>
  <c r="W244" i="4" s="1"/>
  <c r="U245" i="4"/>
  <c r="W245" i="4" s="1"/>
  <c r="U246" i="4"/>
  <c r="W246" i="4" s="1"/>
  <c r="U247" i="4"/>
  <c r="W247" i="4" s="1"/>
  <c r="U248" i="4"/>
  <c r="W248" i="4" s="1"/>
  <c r="U249" i="4"/>
  <c r="W249" i="4" s="1"/>
  <c r="U250" i="4"/>
  <c r="W250" i="4" s="1"/>
  <c r="U251" i="4"/>
  <c r="W251" i="4" s="1"/>
  <c r="U252" i="4"/>
  <c r="W252" i="4" s="1"/>
  <c r="U253" i="4"/>
  <c r="W253" i="4" s="1"/>
  <c r="U254" i="4"/>
  <c r="W254" i="4" s="1"/>
  <c r="U255" i="4"/>
  <c r="W255" i="4" s="1"/>
  <c r="U256" i="4"/>
  <c r="W256" i="4" s="1"/>
  <c r="U257" i="4"/>
  <c r="W257" i="4" s="1"/>
  <c r="U258" i="4"/>
  <c r="W258" i="4" s="1"/>
  <c r="U259" i="4"/>
  <c r="W259" i="4" s="1"/>
  <c r="U260" i="4"/>
  <c r="W260" i="4" s="1"/>
  <c r="U261" i="4"/>
  <c r="W261" i="4" s="1"/>
  <c r="U262" i="4"/>
  <c r="W262" i="4" s="1"/>
  <c r="U263" i="4"/>
  <c r="W263" i="4" s="1"/>
  <c r="U264" i="4"/>
  <c r="W264" i="4" s="1"/>
  <c r="U265" i="4"/>
  <c r="W265" i="4" s="1"/>
  <c r="U266" i="4"/>
  <c r="W266" i="4" s="1"/>
  <c r="U267" i="4"/>
  <c r="W267" i="4" s="1"/>
  <c r="U268" i="4"/>
  <c r="W268" i="4" s="1"/>
  <c r="U269" i="4"/>
  <c r="W269" i="4" s="1"/>
  <c r="U270" i="4"/>
  <c r="W270" i="4" s="1"/>
  <c r="U271" i="4"/>
  <c r="W271" i="4" s="1"/>
  <c r="U272" i="4"/>
  <c r="W272" i="4" s="1"/>
  <c r="U273" i="4"/>
  <c r="W273" i="4" s="1"/>
  <c r="U274" i="4"/>
  <c r="W274" i="4" s="1"/>
  <c r="U275" i="4"/>
  <c r="W275" i="4" s="1"/>
  <c r="U276" i="4"/>
  <c r="W276" i="4" s="1"/>
  <c r="U277" i="4"/>
  <c r="W277" i="4" s="1"/>
  <c r="U278" i="4"/>
  <c r="W278" i="4" s="1"/>
  <c r="U279" i="4"/>
  <c r="W279" i="4" s="1"/>
  <c r="U280" i="4"/>
  <c r="W280" i="4" s="1"/>
  <c r="U281" i="4"/>
  <c r="W281" i="4" s="1"/>
  <c r="U282" i="4"/>
  <c r="W282" i="4" s="1"/>
  <c r="U283" i="4"/>
  <c r="W283" i="4" s="1"/>
  <c r="U284" i="4"/>
  <c r="W284" i="4" s="1"/>
  <c r="U285" i="4"/>
  <c r="W285" i="4" s="1"/>
  <c r="U286" i="4"/>
  <c r="W286" i="4" s="1"/>
  <c r="U287" i="4"/>
  <c r="W287" i="4" s="1"/>
  <c r="U288" i="4"/>
  <c r="W288" i="4" s="1"/>
  <c r="U289" i="4"/>
  <c r="W289" i="4" s="1"/>
  <c r="U290" i="4"/>
  <c r="W290" i="4" s="1"/>
  <c r="U291" i="4"/>
  <c r="W291" i="4" s="1"/>
  <c r="U292" i="4"/>
  <c r="W292" i="4" s="1"/>
  <c r="U293" i="4"/>
  <c r="W293" i="4" s="1"/>
  <c r="U294" i="4"/>
  <c r="W294" i="4" s="1"/>
  <c r="U295" i="4"/>
  <c r="W295" i="4" s="1"/>
  <c r="U296" i="4"/>
  <c r="W296" i="4" s="1"/>
  <c r="U297" i="4"/>
  <c r="W297" i="4" s="1"/>
  <c r="U298" i="4"/>
  <c r="W298" i="4" s="1"/>
  <c r="U299" i="4"/>
  <c r="W299" i="4" s="1"/>
  <c r="U300" i="4"/>
  <c r="W300" i="4" s="1"/>
  <c r="U301" i="4"/>
  <c r="U302" i="4"/>
  <c r="W302" i="4" s="1"/>
  <c r="U303" i="4"/>
  <c r="W303" i="4" s="1"/>
  <c r="U304" i="4"/>
  <c r="W304" i="4" s="1"/>
  <c r="U305" i="4"/>
  <c r="W305" i="4" s="1"/>
  <c r="U306" i="4"/>
  <c r="W306" i="4" s="1"/>
  <c r="U307" i="4"/>
  <c r="W307" i="4" s="1"/>
  <c r="U308" i="4"/>
  <c r="W308" i="4" s="1"/>
  <c r="U309" i="4"/>
  <c r="W309" i="4" s="1"/>
  <c r="U310" i="4"/>
  <c r="W310" i="4" s="1"/>
  <c r="U311" i="4"/>
  <c r="W311" i="4" s="1"/>
  <c r="U312" i="4"/>
  <c r="W312" i="4" s="1"/>
  <c r="U313" i="4"/>
  <c r="W313" i="4" s="1"/>
  <c r="U314" i="4"/>
  <c r="W314" i="4" s="1"/>
  <c r="U315" i="4"/>
  <c r="W315" i="4" s="1"/>
  <c r="U316" i="4"/>
  <c r="W316" i="4" s="1"/>
  <c r="U317" i="4"/>
  <c r="W317" i="4" s="1"/>
  <c r="U318" i="4"/>
  <c r="W318" i="4" s="1"/>
  <c r="U319" i="4"/>
  <c r="W319" i="4" s="1"/>
  <c r="U320" i="4"/>
  <c r="W320" i="4" s="1"/>
  <c r="U321" i="4"/>
  <c r="W321" i="4" s="1"/>
  <c r="U322" i="4"/>
  <c r="W322" i="4" s="1"/>
  <c r="U323" i="4"/>
  <c r="W323" i="4" s="1"/>
  <c r="U324" i="4"/>
  <c r="W324" i="4" s="1"/>
  <c r="U325" i="4"/>
  <c r="W325" i="4" s="1"/>
  <c r="U326" i="4"/>
  <c r="W326" i="4" s="1"/>
  <c r="U327" i="4"/>
  <c r="W327" i="4" s="1"/>
  <c r="U328" i="4"/>
  <c r="W328" i="4" s="1"/>
  <c r="U329" i="4"/>
  <c r="W329" i="4" s="1"/>
  <c r="U330" i="4"/>
  <c r="W330" i="4" s="1"/>
  <c r="U331" i="4"/>
  <c r="W331" i="4" s="1"/>
  <c r="U332" i="4"/>
  <c r="W332" i="4" s="1"/>
  <c r="U333" i="4"/>
  <c r="W333" i="4" s="1"/>
  <c r="U334" i="4"/>
  <c r="W334" i="4" s="1"/>
  <c r="U335" i="4"/>
  <c r="W335" i="4" s="1"/>
  <c r="U336" i="4"/>
  <c r="W336" i="4" s="1"/>
  <c r="U337" i="4"/>
  <c r="W337" i="4" s="1"/>
  <c r="U338" i="4"/>
  <c r="W338" i="4" s="1"/>
  <c r="U339" i="4"/>
  <c r="W339" i="4" s="1"/>
  <c r="U340" i="4"/>
  <c r="W340" i="4" s="1"/>
  <c r="U341" i="4"/>
  <c r="W341" i="4" s="1"/>
  <c r="U342" i="4"/>
  <c r="W342" i="4" s="1"/>
  <c r="U343" i="4"/>
  <c r="W343" i="4" s="1"/>
  <c r="U344" i="4"/>
  <c r="W344" i="4" s="1"/>
  <c r="U345" i="4"/>
  <c r="W345" i="4" s="1"/>
  <c r="U346" i="4"/>
  <c r="W346" i="4" s="1"/>
  <c r="U347" i="4"/>
  <c r="W347" i="4" s="1"/>
  <c r="U348" i="4"/>
  <c r="W348" i="4" s="1"/>
  <c r="U349" i="4"/>
  <c r="W349" i="4" s="1"/>
  <c r="U350" i="4"/>
  <c r="W350" i="4" s="1"/>
  <c r="U351" i="4"/>
  <c r="W351" i="4" s="1"/>
  <c r="U352" i="4"/>
  <c r="W352" i="4" s="1"/>
  <c r="U353" i="4"/>
  <c r="W353" i="4" s="1"/>
  <c r="U354" i="4"/>
  <c r="W354" i="4" s="1"/>
  <c r="U355" i="4"/>
  <c r="W355" i="4" s="1"/>
  <c r="U356" i="4"/>
  <c r="W356" i="4" s="1"/>
  <c r="U357" i="4"/>
  <c r="W357" i="4" s="1"/>
  <c r="U358" i="4"/>
  <c r="W358" i="4" s="1"/>
  <c r="U359" i="4"/>
  <c r="W359" i="4" s="1"/>
  <c r="U360" i="4"/>
  <c r="W360" i="4" s="1"/>
  <c r="U361" i="4"/>
  <c r="W361" i="4" s="1"/>
  <c r="U362" i="4"/>
  <c r="W362" i="4" s="1"/>
  <c r="U363" i="4"/>
  <c r="W363" i="4" s="1"/>
  <c r="U364" i="4"/>
  <c r="W364" i="4" s="1"/>
  <c r="U365" i="4"/>
  <c r="U366" i="4"/>
  <c r="W366" i="4" s="1"/>
  <c r="U367" i="4"/>
  <c r="W367" i="4" s="1"/>
  <c r="U368" i="4"/>
  <c r="W368" i="4" s="1"/>
  <c r="U369" i="4"/>
  <c r="W369" i="4" s="1"/>
  <c r="U370" i="4"/>
  <c r="W370" i="4" s="1"/>
  <c r="U371" i="4"/>
  <c r="W371" i="4" s="1"/>
  <c r="U372" i="4"/>
  <c r="W372" i="4" s="1"/>
  <c r="U373" i="4"/>
  <c r="W373" i="4" s="1"/>
  <c r="U374" i="4"/>
  <c r="W374" i="4" s="1"/>
  <c r="U375" i="4"/>
  <c r="W375" i="4" s="1"/>
  <c r="U376" i="4"/>
  <c r="W376" i="4" s="1"/>
  <c r="U377" i="4"/>
  <c r="W377" i="4" s="1"/>
  <c r="U378" i="4"/>
  <c r="W378" i="4" s="1"/>
  <c r="U379" i="4"/>
  <c r="W379" i="4" s="1"/>
  <c r="U380" i="4"/>
  <c r="W380" i="4" s="1"/>
  <c r="U381" i="4"/>
  <c r="W381" i="4" s="1"/>
  <c r="U382" i="4"/>
  <c r="W382" i="4" s="1"/>
  <c r="U383" i="4"/>
  <c r="W383" i="4" s="1"/>
  <c r="U384" i="4"/>
  <c r="W384" i="4" s="1"/>
  <c r="U385" i="4"/>
  <c r="W385" i="4" s="1"/>
  <c r="U386" i="4"/>
  <c r="W386" i="4" s="1"/>
  <c r="U387" i="4"/>
  <c r="W387" i="4" s="1"/>
  <c r="U388" i="4"/>
  <c r="W388" i="4" s="1"/>
  <c r="U389" i="4"/>
  <c r="W389" i="4" s="1"/>
  <c r="U390" i="4"/>
  <c r="W390" i="4" s="1"/>
  <c r="U391" i="4"/>
  <c r="W391" i="4" s="1"/>
  <c r="U392" i="4"/>
  <c r="W392" i="4" s="1"/>
  <c r="U393" i="4"/>
  <c r="W393" i="4" s="1"/>
  <c r="U394" i="4"/>
  <c r="W394" i="4" s="1"/>
  <c r="U395" i="4"/>
  <c r="W395" i="4" s="1"/>
  <c r="U396" i="4"/>
  <c r="W396" i="4" s="1"/>
  <c r="U397" i="4"/>
  <c r="W397" i="4" s="1"/>
  <c r="U398" i="4"/>
  <c r="W398" i="4" s="1"/>
  <c r="U399" i="4"/>
  <c r="W399" i="4" s="1"/>
  <c r="U400" i="4"/>
  <c r="W400" i="4" s="1"/>
  <c r="U401" i="4"/>
  <c r="W401" i="4" s="1"/>
  <c r="U402" i="4"/>
  <c r="W402" i="4" s="1"/>
  <c r="U403" i="4"/>
  <c r="W403" i="4" s="1"/>
  <c r="U404" i="4"/>
  <c r="W404" i="4" s="1"/>
  <c r="U405" i="4"/>
  <c r="W405" i="4" s="1"/>
  <c r="U406" i="4"/>
  <c r="W406" i="4" s="1"/>
  <c r="U407" i="4"/>
  <c r="W407" i="4" s="1"/>
  <c r="U408" i="4"/>
  <c r="W408" i="4" s="1"/>
  <c r="U409" i="4"/>
  <c r="W409" i="4" s="1"/>
  <c r="U410" i="4"/>
  <c r="W410" i="4" s="1"/>
  <c r="U411" i="4"/>
  <c r="W411" i="4" s="1"/>
  <c r="U412" i="4"/>
  <c r="W412" i="4" s="1"/>
  <c r="U413" i="4"/>
  <c r="W413" i="4" s="1"/>
  <c r="U414" i="4"/>
  <c r="W414" i="4" s="1"/>
  <c r="U415" i="4"/>
  <c r="W415" i="4" s="1"/>
  <c r="U416" i="4"/>
  <c r="W416" i="4" s="1"/>
  <c r="U417" i="4"/>
  <c r="W417" i="4" s="1"/>
  <c r="U418" i="4"/>
  <c r="W418" i="4" s="1"/>
  <c r="U419" i="4"/>
  <c r="W419" i="4" s="1"/>
  <c r="U420" i="4"/>
  <c r="W420" i="4" s="1"/>
  <c r="U421" i="4"/>
  <c r="W421" i="4" s="1"/>
  <c r="U422" i="4"/>
  <c r="W422" i="4" s="1"/>
  <c r="U423" i="4"/>
  <c r="W423" i="4" s="1"/>
  <c r="U424" i="4"/>
  <c r="W424" i="4" s="1"/>
  <c r="U425" i="4"/>
  <c r="W425" i="4" s="1"/>
  <c r="U426" i="4"/>
  <c r="W426" i="4" s="1"/>
  <c r="U427" i="4"/>
  <c r="W427" i="4" s="1"/>
  <c r="U428" i="4"/>
  <c r="W428" i="4" s="1"/>
  <c r="U429" i="4"/>
  <c r="U430" i="4"/>
  <c r="W430" i="4" s="1"/>
  <c r="U431" i="4"/>
  <c r="W431" i="4" s="1"/>
  <c r="U432" i="4"/>
  <c r="W432" i="4" s="1"/>
  <c r="U433" i="4"/>
  <c r="W433" i="4" s="1"/>
  <c r="U434" i="4"/>
  <c r="W434" i="4" s="1"/>
  <c r="U435" i="4"/>
  <c r="W435" i="4" s="1"/>
  <c r="U436" i="4"/>
  <c r="W436" i="4" s="1"/>
  <c r="U437" i="4"/>
  <c r="W437" i="4" s="1"/>
  <c r="U438" i="4"/>
  <c r="W438" i="4" s="1"/>
  <c r="U439" i="4"/>
  <c r="W439" i="4" s="1"/>
  <c r="U440" i="4"/>
  <c r="W440" i="4" s="1"/>
  <c r="U441" i="4"/>
  <c r="W441" i="4" s="1"/>
  <c r="U442" i="4"/>
  <c r="W442" i="4" s="1"/>
  <c r="U443" i="4"/>
  <c r="W443" i="4" s="1"/>
  <c r="U444" i="4"/>
  <c r="W444" i="4" s="1"/>
  <c r="U445" i="4"/>
  <c r="W445" i="4" s="1"/>
  <c r="U446" i="4"/>
  <c r="W446" i="4" s="1"/>
  <c r="U447" i="4"/>
  <c r="W447" i="4" s="1"/>
  <c r="U448" i="4"/>
  <c r="W448" i="4" s="1"/>
  <c r="U449" i="4"/>
  <c r="W449" i="4" s="1"/>
  <c r="U450" i="4"/>
  <c r="W450" i="4" s="1"/>
  <c r="U451" i="4"/>
  <c r="W451" i="4" s="1"/>
  <c r="U452" i="4"/>
  <c r="W452" i="4" s="1"/>
  <c r="U453" i="4"/>
  <c r="W453" i="4" s="1"/>
  <c r="U454" i="4"/>
  <c r="W454" i="4" s="1"/>
  <c r="U455" i="4"/>
  <c r="W455" i="4" s="1"/>
  <c r="U456" i="4"/>
  <c r="W456" i="4" s="1"/>
  <c r="U457" i="4"/>
  <c r="W457" i="4" s="1"/>
  <c r="U458" i="4"/>
  <c r="W458" i="4" s="1"/>
  <c r="U459" i="4"/>
  <c r="W459" i="4" s="1"/>
  <c r="U460" i="4"/>
  <c r="W460" i="4" s="1"/>
  <c r="U461" i="4"/>
  <c r="W461" i="4" s="1"/>
  <c r="U462" i="4"/>
  <c r="W462" i="4" s="1"/>
  <c r="U463" i="4"/>
  <c r="W463" i="4" s="1"/>
  <c r="U464" i="4"/>
  <c r="W464" i="4" s="1"/>
  <c r="U465" i="4"/>
  <c r="W465" i="4" s="1"/>
  <c r="U466" i="4"/>
  <c r="W466" i="4" s="1"/>
  <c r="U467" i="4"/>
  <c r="W467" i="4" s="1"/>
  <c r="U468" i="4"/>
  <c r="W468" i="4" s="1"/>
  <c r="U469" i="4"/>
  <c r="W469" i="4" s="1"/>
  <c r="U470" i="4"/>
  <c r="W470" i="4" s="1"/>
  <c r="U471" i="4"/>
  <c r="W471" i="4" s="1"/>
  <c r="U472" i="4"/>
  <c r="W472" i="4" s="1"/>
  <c r="U473" i="4"/>
  <c r="W473" i="4" s="1"/>
  <c r="U474" i="4"/>
  <c r="W474" i="4" s="1"/>
  <c r="U475" i="4"/>
  <c r="W475" i="4" s="1"/>
  <c r="U476" i="4"/>
  <c r="W476" i="4" s="1"/>
  <c r="U477" i="4"/>
  <c r="W477" i="4" s="1"/>
  <c r="U478" i="4"/>
  <c r="W478" i="4" s="1"/>
  <c r="U479" i="4"/>
  <c r="W479" i="4" s="1"/>
  <c r="U480" i="4"/>
  <c r="W480" i="4" s="1"/>
  <c r="U481" i="4"/>
  <c r="W481" i="4" s="1"/>
  <c r="U482" i="4"/>
  <c r="W482" i="4" s="1"/>
  <c r="U483" i="4"/>
  <c r="W483" i="4" s="1"/>
  <c r="U484" i="4"/>
  <c r="W484" i="4" s="1"/>
  <c r="U485" i="4"/>
  <c r="W485" i="4" s="1"/>
  <c r="U486" i="4"/>
  <c r="W486" i="4" s="1"/>
  <c r="U487" i="4"/>
  <c r="W487" i="4" s="1"/>
  <c r="U488" i="4"/>
  <c r="W488" i="4" s="1"/>
  <c r="U489" i="4"/>
  <c r="W489" i="4" s="1"/>
  <c r="U490" i="4"/>
  <c r="W490" i="4" s="1"/>
  <c r="U491" i="4"/>
  <c r="W491" i="4" s="1"/>
  <c r="U492" i="4"/>
  <c r="W492" i="4" s="1"/>
  <c r="U493" i="4"/>
  <c r="U494" i="4"/>
  <c r="W494" i="4" s="1"/>
  <c r="U495" i="4"/>
  <c r="W495" i="4" s="1"/>
  <c r="U496" i="4"/>
  <c r="W496" i="4" s="1"/>
  <c r="U497" i="4"/>
  <c r="W497" i="4" s="1"/>
  <c r="U498" i="4"/>
  <c r="W498" i="4" s="1"/>
  <c r="U499" i="4"/>
  <c r="W499" i="4" s="1"/>
  <c r="U500" i="4"/>
  <c r="W500" i="4" s="1"/>
  <c r="U501" i="4"/>
  <c r="W501" i="4" s="1"/>
  <c r="U502" i="4"/>
  <c r="W502" i="4" s="1"/>
  <c r="U503" i="4"/>
  <c r="W503" i="4" s="1"/>
  <c r="U504" i="4"/>
  <c r="W504" i="4" s="1"/>
  <c r="U505" i="4"/>
  <c r="W505" i="4" s="1"/>
  <c r="U506" i="4"/>
  <c r="W506" i="4" s="1"/>
  <c r="U507" i="4"/>
  <c r="W507" i="4" s="1"/>
  <c r="U508" i="4"/>
  <c r="W508" i="4" s="1"/>
  <c r="U509" i="4"/>
  <c r="W509" i="4" s="1"/>
  <c r="U510" i="4"/>
  <c r="W510" i="4" s="1"/>
  <c r="U511" i="4"/>
  <c r="W511" i="4" s="1"/>
  <c r="U512" i="4"/>
  <c r="W512" i="4" s="1"/>
  <c r="U513" i="4"/>
  <c r="W513" i="4" s="1"/>
  <c r="U514" i="4"/>
  <c r="W514" i="4" s="1"/>
  <c r="U515" i="4"/>
  <c r="W515" i="4" s="1"/>
  <c r="U516" i="4"/>
  <c r="W516" i="4" s="1"/>
  <c r="U517" i="4"/>
  <c r="W517" i="4" s="1"/>
  <c r="U518" i="4"/>
  <c r="W518" i="4" s="1"/>
  <c r="U519" i="4"/>
  <c r="W519" i="4" s="1"/>
  <c r="U520" i="4"/>
  <c r="W520" i="4" s="1"/>
  <c r="U521" i="4"/>
  <c r="W521" i="4" s="1"/>
  <c r="U522" i="4"/>
  <c r="W522" i="4" s="1"/>
  <c r="U523" i="4"/>
  <c r="W523" i="4" s="1"/>
  <c r="U524" i="4"/>
  <c r="W524" i="4" s="1"/>
  <c r="U525" i="4"/>
  <c r="W525" i="4" s="1"/>
  <c r="U526" i="4"/>
  <c r="W526" i="4" s="1"/>
  <c r="U527" i="4"/>
  <c r="W527" i="4" s="1"/>
  <c r="U528" i="4"/>
  <c r="W528" i="4" s="1"/>
  <c r="U529" i="4"/>
  <c r="W529" i="4" s="1"/>
  <c r="U530" i="4"/>
  <c r="W530" i="4" s="1"/>
  <c r="U531" i="4"/>
  <c r="W531" i="4" s="1"/>
  <c r="U532" i="4"/>
  <c r="W532" i="4" s="1"/>
  <c r="U533" i="4"/>
  <c r="W533" i="4" s="1"/>
  <c r="U534" i="4"/>
  <c r="W534" i="4" s="1"/>
  <c r="U535" i="4"/>
  <c r="W535" i="4" s="1"/>
  <c r="U536" i="4"/>
  <c r="W536" i="4" s="1"/>
  <c r="U537" i="4"/>
  <c r="W537" i="4" s="1"/>
  <c r="U538" i="4"/>
  <c r="W538" i="4" s="1"/>
  <c r="U539" i="4"/>
  <c r="W539" i="4" s="1"/>
  <c r="U540" i="4"/>
  <c r="W540" i="4" s="1"/>
  <c r="U541" i="4"/>
  <c r="W541" i="4" s="1"/>
  <c r="U542" i="4"/>
  <c r="W542" i="4" s="1"/>
  <c r="U543" i="4"/>
  <c r="W543" i="4" s="1"/>
  <c r="U544" i="4"/>
  <c r="W544" i="4" s="1"/>
  <c r="U545" i="4"/>
  <c r="W545" i="4" s="1"/>
  <c r="U546" i="4"/>
  <c r="W546" i="4" s="1"/>
  <c r="U547" i="4"/>
  <c r="W547" i="4" s="1"/>
  <c r="U548" i="4"/>
  <c r="W548" i="4" s="1"/>
  <c r="U549" i="4"/>
  <c r="W549" i="4" s="1"/>
  <c r="U550" i="4"/>
  <c r="W550" i="4" s="1"/>
  <c r="U551" i="4"/>
  <c r="W551" i="4" s="1"/>
  <c r="U552" i="4"/>
  <c r="W552" i="4" s="1"/>
  <c r="U553" i="4"/>
  <c r="W553" i="4" s="1"/>
  <c r="U554" i="4"/>
  <c r="W554" i="4" s="1"/>
  <c r="U555" i="4"/>
  <c r="W555" i="4" s="1"/>
  <c r="U556" i="4"/>
  <c r="W556" i="4" s="1"/>
  <c r="U557" i="4"/>
  <c r="U558" i="4"/>
  <c r="W558" i="4" s="1"/>
  <c r="U559" i="4"/>
  <c r="W559" i="4" s="1"/>
  <c r="U560" i="4"/>
  <c r="W560" i="4" s="1"/>
  <c r="U561" i="4"/>
  <c r="W561" i="4" s="1"/>
  <c r="U562" i="4"/>
  <c r="W562" i="4" s="1"/>
  <c r="U563" i="4"/>
  <c r="W563" i="4" s="1"/>
  <c r="U564" i="4"/>
  <c r="W564" i="4" s="1"/>
  <c r="U565" i="4"/>
  <c r="W565" i="4" s="1"/>
  <c r="U566" i="4"/>
  <c r="W566" i="4" s="1"/>
  <c r="U567" i="4"/>
  <c r="W567" i="4" s="1"/>
  <c r="U568" i="4"/>
  <c r="W568" i="4" s="1"/>
  <c r="U569" i="4"/>
  <c r="W569" i="4" s="1"/>
  <c r="U570" i="4"/>
  <c r="W570" i="4" s="1"/>
  <c r="U571" i="4"/>
  <c r="W571" i="4" s="1"/>
  <c r="U572" i="4"/>
  <c r="W572" i="4" s="1"/>
  <c r="U573" i="4"/>
  <c r="W573" i="4" s="1"/>
  <c r="U574" i="4"/>
  <c r="W574" i="4" s="1"/>
  <c r="U575" i="4"/>
  <c r="W575" i="4" s="1"/>
  <c r="U576" i="4"/>
  <c r="W576" i="4" s="1"/>
  <c r="U577" i="4"/>
  <c r="W577" i="4" s="1"/>
  <c r="U578" i="4"/>
  <c r="W578" i="4" s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AI62" i="4"/>
  <c r="AJ62" i="4" s="1"/>
  <c r="AI63" i="4"/>
  <c r="AJ63" i="4" s="1"/>
  <c r="AI64" i="4"/>
  <c r="AJ64" i="4" s="1"/>
  <c r="AI65" i="4"/>
  <c r="AJ65" i="4" s="1"/>
  <c r="AI66" i="4"/>
  <c r="AJ66" i="4" s="1"/>
  <c r="AI67" i="4"/>
  <c r="AJ67" i="4" s="1"/>
  <c r="AI68" i="4"/>
  <c r="AJ68" i="4" s="1"/>
  <c r="AI69" i="4"/>
  <c r="AJ69" i="4" s="1"/>
  <c r="AI61" i="4"/>
  <c r="AJ61" i="4" s="1"/>
  <c r="AF33" i="4"/>
  <c r="AF34" i="4"/>
  <c r="AF35" i="4"/>
  <c r="AF36" i="4"/>
  <c r="AF37" i="4"/>
  <c r="AF38" i="4"/>
  <c r="AF39" i="4"/>
  <c r="AF40" i="4"/>
  <c r="AF41" i="4"/>
  <c r="AF42" i="4"/>
  <c r="AF43" i="4"/>
  <c r="AF44" i="4"/>
  <c r="AF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32" i="4"/>
  <c r="AG40" i="4" l="1"/>
  <c r="AG37" i="4"/>
  <c r="AG44" i="4"/>
  <c r="AG35" i="4"/>
  <c r="AG42" i="4"/>
  <c r="AG33" i="4"/>
  <c r="AE85" i="4"/>
  <c r="AF85" i="4" s="1"/>
  <c r="AE68" i="4"/>
  <c r="W2" i="4"/>
  <c r="AE103" i="4" s="1"/>
  <c r="AF103" i="4" s="1"/>
  <c r="AE67" i="4"/>
  <c r="AE65" i="4"/>
  <c r="AE66" i="4"/>
  <c r="AE70" i="4"/>
  <c r="AE69" i="4"/>
  <c r="AK69" i="4"/>
  <c r="AK68" i="4"/>
  <c r="AE71" i="4"/>
  <c r="AK67" i="4"/>
  <c r="AE73" i="4"/>
  <c r="AK66" i="4"/>
  <c r="AE72" i="4"/>
  <c r="AK65" i="4"/>
  <c r="AK64" i="4"/>
  <c r="AK63" i="4"/>
  <c r="AK62" i="4"/>
  <c r="AK61" i="4"/>
  <c r="AE2" i="4"/>
  <c r="AG38" i="4" l="1"/>
  <c r="AF3" i="4"/>
  <c r="AF4" i="4"/>
  <c r="AF5" i="4"/>
  <c r="AF6" i="4"/>
  <c r="AF7" i="4"/>
  <c r="AF8" i="4"/>
  <c r="AF9" i="4"/>
  <c r="AF10" i="4"/>
  <c r="AF11" i="4"/>
  <c r="AF12" i="4"/>
  <c r="AF13" i="4"/>
  <c r="AF14" i="4"/>
  <c r="AF2" i="4"/>
  <c r="AE3" i="4"/>
  <c r="AE4" i="4"/>
  <c r="AE5" i="4"/>
  <c r="AE6" i="4"/>
  <c r="AG6" i="4" s="1"/>
  <c r="AE7" i="4"/>
  <c r="AE8" i="4"/>
  <c r="AE9" i="4"/>
  <c r="AE10" i="4"/>
  <c r="AE11" i="4"/>
  <c r="AE12" i="4"/>
  <c r="AE13" i="4"/>
  <c r="AE14" i="4"/>
  <c r="AG32" i="4" l="1"/>
  <c r="AG34" i="4"/>
  <c r="AG39" i="4"/>
  <c r="AG36" i="4"/>
  <c r="AG41" i="4"/>
  <c r="AG43" i="4"/>
  <c r="AG14" i="4"/>
  <c r="AG2" i="4"/>
  <c r="AG9" i="4"/>
  <c r="AG8" i="4"/>
  <c r="AG7" i="4"/>
  <c r="AG13" i="4"/>
  <c r="AG5" i="4"/>
  <c r="AG12" i="4"/>
  <c r="AG4" i="4"/>
  <c r="AG11" i="4"/>
  <c r="AG3" i="4"/>
  <c r="AG10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B2C33D-8D48-44A5-AA32-D47DE6407D4D}" keepAlive="1" name="Query - Actual_Data" description="Connection to the 'Actual_Data' query in the workbook." type="5" refreshedVersion="7" background="1" saveData="1">
    <dbPr connection="Provider=Microsoft.Mashup.OleDb.1;Data Source=$Workbook$;Location=Actual_Data;Extended Properties=&quot;&quot;" command="SELECT * FROM [Actual_Data]"/>
  </connection>
  <connection id="2" xr16:uid="{236ADE3D-2D7C-4C84-B517-3AE50994ECC2}" name="Query - Table1" description="Connection to the 'Table1' query in the workbook." type="100" refreshedVersion="7" minRefreshableVersion="5">
    <extLst>
      <ext xmlns:x15="http://schemas.microsoft.com/office/spreadsheetml/2010/11/main" uri="{DE250136-89BD-433C-8126-D09CA5730AF9}">
        <x15:connection id="408ae829-4d0b-4cf2-8d86-609043221b3c"/>
      </ext>
    </extLst>
  </connection>
  <connection id="3" xr16:uid="{8B62EFA5-5F55-46D6-911B-E45B96E31B6F}" name="Query - Table2" description="Connection to the 'Table2' query in the workbook." type="100" refreshedVersion="7" minRefreshableVersion="5">
    <extLst>
      <ext xmlns:x15="http://schemas.microsoft.com/office/spreadsheetml/2010/11/main" uri="{DE250136-89BD-433C-8126-D09CA5730AF9}">
        <x15:connection id="627ce22a-3679-4d24-8f6d-b3a757978d06"/>
      </ext>
    </extLst>
  </connection>
  <connection id="4" xr16:uid="{5D2FC238-A24F-4500-AAC9-AB5409E6E53C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<sst xmlns="http://schemas.openxmlformats.org/spreadsheetml/2006/main" count="12811" uniqueCount="383">
  <si>
    <t>1. Prepare the following table and automate the same so that if any additional data is added, the same will get reflected automatically:</t>
  </si>
  <si>
    <t>Overall</t>
  </si>
  <si>
    <t>Year wise</t>
  </si>
  <si>
    <t>Year Drop Down Here</t>
  </si>
  <si>
    <t>Team Name</t>
  </si>
  <si>
    <t>Matches Played</t>
  </si>
  <si>
    <t>Matches won</t>
  </si>
  <si>
    <t>Win%</t>
  </si>
  <si>
    <t>Team X</t>
  </si>
  <si>
    <t>Team Y</t>
  </si>
  <si>
    <t>2. Populate the winner of each season in the below Format:</t>
  </si>
  <si>
    <t>Season</t>
  </si>
  <si>
    <t>Winner</t>
  </si>
  <si>
    <t>20XX</t>
  </si>
  <si>
    <t>3. How much is an advantage to win a toss in terms of winning a game?</t>
  </si>
  <si>
    <t>4. Is there a bias for the Toss winning team to field first?</t>
  </si>
  <si>
    <t>id</t>
  </si>
  <si>
    <t>season</t>
  </si>
  <si>
    <t>city</t>
  </si>
  <si>
    <t>date</t>
  </si>
  <si>
    <t>team1</t>
  </si>
  <si>
    <t>team2</t>
  </si>
  <si>
    <t>toss_winner</t>
  </si>
  <si>
    <t>toss_decision</t>
  </si>
  <si>
    <t>result</t>
  </si>
  <si>
    <t>dl_applied</t>
  </si>
  <si>
    <t>winner</t>
  </si>
  <si>
    <t>win_by_runs</t>
  </si>
  <si>
    <t>win_by_wickets</t>
  </si>
  <si>
    <t>player_of_match</t>
  </si>
  <si>
    <t>venue</t>
  </si>
  <si>
    <t>umpire1</t>
  </si>
  <si>
    <t>umpire2</t>
  </si>
  <si>
    <t>umpire3</t>
  </si>
  <si>
    <t>Bangalore</t>
  </si>
  <si>
    <t>Kolkata Knight Riders</t>
  </si>
  <si>
    <t>Royal Challengers Bangalore</t>
  </si>
  <si>
    <t>field</t>
  </si>
  <si>
    <t>normal</t>
  </si>
  <si>
    <t>BB McCullum</t>
  </si>
  <si>
    <t>M Chinnaswamy Stadium</t>
  </si>
  <si>
    <t>Asad Rauf</t>
  </si>
  <si>
    <t>RE Koertzen</t>
  </si>
  <si>
    <t>Chandigarh</t>
  </si>
  <si>
    <t>Chennai Super Kings</t>
  </si>
  <si>
    <t>Kings XI Punjab</t>
  </si>
  <si>
    <t>bat</t>
  </si>
  <si>
    <t>MEK Hussey</t>
  </si>
  <si>
    <t>Punjab Cricket Association Stadium, Mohali</t>
  </si>
  <si>
    <t>MR Benson</t>
  </si>
  <si>
    <t>SL Shastri</t>
  </si>
  <si>
    <t>Delhi</t>
  </si>
  <si>
    <t>Rajasthan Royals</t>
  </si>
  <si>
    <t>Delhi Daredevils</t>
  </si>
  <si>
    <t>MF Maharoof</t>
  </si>
  <si>
    <t>Feroz Shah Kotla</t>
  </si>
  <si>
    <t>Aleem Dar</t>
  </si>
  <si>
    <t>GA Pratapkumar</t>
  </si>
  <si>
    <t>Mumbai</t>
  </si>
  <si>
    <t>Mumbai Indians</t>
  </si>
  <si>
    <t>MV Boucher</t>
  </si>
  <si>
    <t>Wankhede Stadium</t>
  </si>
  <si>
    <t>SJ Davis</t>
  </si>
  <si>
    <t>DJ Harper</t>
  </si>
  <si>
    <t>Kolkata</t>
  </si>
  <si>
    <t>Deccan Chargers</t>
  </si>
  <si>
    <t>DJ Hussey</t>
  </si>
  <si>
    <t>Eden Gardens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</si>
  <si>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</si>
  <si>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</si>
  <si>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</si>
  <si>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</si>
  <si>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</si>
  <si>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</si>
  <si>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</si>
  <si>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</si>
  <si>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</si>
  <si>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</si>
  <si>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</si>
  <si>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</si>
  <si>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</si>
  <si>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</si>
  <si>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</si>
  <si>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</si>
  <si>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</si>
  <si>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</si>
  <si>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</si>
  <si>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</si>
  <si>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</si>
  <si>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</si>
  <si>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</si>
  <si>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</si>
  <si>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</si>
  <si>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</si>
  <si>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</si>
  <si>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</si>
  <si>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</si>
  <si>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</si>
  <si>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</si>
  <si>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</si>
  <si>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</si>
  <si>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</si>
  <si>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</si>
  <si>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</si>
  <si>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</si>
  <si>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</si>
  <si>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</si>
  <si>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</si>
  <si>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</si>
  <si>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</si>
  <si>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</si>
  <si>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</si>
  <si>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</si>
  <si>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</si>
  <si>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</si>
  <si>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</si>
  <si>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</si>
  <si>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</si>
  <si>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SK Raina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</si>
  <si>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</si>
  <si>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</si>
  <si>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</si>
  <si>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</si>
  <si>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</si>
  <si>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</si>
  <si>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</si>
  <si>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</si>
  <si>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</si>
  <si>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</si>
  <si>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</si>
  <si>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</si>
  <si>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CH Gayle</t>
  </si>
  <si>
    <t>Kingsmead</t>
  </si>
  <si>
    <t>M Erasmus</t>
  </si>
  <si>
    <t>AB de Villiers</t>
  </si>
  <si>
    <t>tie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</si>
  <si>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</si>
  <si>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</si>
  <si>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</si>
  <si>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</si>
  <si>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</si>
  <si>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</si>
  <si>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</si>
  <si>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</si>
  <si>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</si>
  <si>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</si>
  <si>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</si>
  <si>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</si>
  <si>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</si>
  <si>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</si>
  <si>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</si>
  <si>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</si>
  <si>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</si>
  <si>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</si>
  <si>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</si>
  <si>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</si>
  <si>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</si>
  <si>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</si>
  <si>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G Gambhir</t>
  </si>
  <si>
    <t>RG Sharma</t>
  </si>
  <si>
    <t>A Singh</t>
  </si>
  <si>
    <t>Kimberley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</si>
  <si>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</si>
  <si>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</si>
  <si>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</si>
  <si>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</si>
  <si>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</si>
  <si>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</si>
  <si>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</si>
  <si>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</si>
  <si>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</si>
  <si>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</si>
  <si>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</si>
  <si>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</si>
  <si>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</si>
  <si>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</si>
  <si>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</si>
  <si>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</si>
  <si>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</si>
  <si>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</si>
  <si>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</si>
  <si>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</si>
  <si>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</si>
  <si>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</si>
  <si>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</si>
  <si>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</si>
  <si>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</si>
  <si>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RV Uthappa</t>
  </si>
  <si>
    <t>AC Voges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</si>
  <si>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</si>
  <si>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</si>
  <si>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</si>
  <si>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</si>
  <si>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</si>
  <si>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</si>
  <si>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</si>
  <si>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</si>
  <si>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</si>
  <si>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</si>
  <si>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</si>
  <si>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</si>
  <si>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</si>
  <si>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</si>
  <si>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</si>
  <si>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</si>
  <si>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</si>
  <si>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</si>
  <si>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</si>
  <si>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</si>
  <si>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</si>
  <si>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</si>
  <si>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</si>
  <si>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S Anirudha</t>
  </si>
  <si>
    <t>PR Reiffel</t>
  </si>
  <si>
    <t>SK Trivedi</t>
  </si>
  <si>
    <t>Kochi</t>
  </si>
  <si>
    <t>Kochi Tuskers Kerala</t>
  </si>
  <si>
    <t>Nehru Stadium</t>
  </si>
  <si>
    <t>Pune Warriors</t>
  </si>
  <si>
    <t>SB Wagh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</si>
  <si>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</si>
  <si>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</si>
  <si>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</si>
  <si>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</si>
  <si>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</si>
  <si>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</si>
  <si>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</si>
  <si>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</si>
  <si>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</si>
  <si>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</si>
  <si>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</si>
  <si>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</si>
  <si>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</si>
  <si>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</si>
  <si>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</si>
  <si>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</si>
  <si>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</si>
  <si>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</si>
  <si>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</si>
  <si>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</si>
  <si>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no result</t>
  </si>
  <si>
    <t>JEC Franklin</t>
  </si>
  <si>
    <t>RE Levi</t>
  </si>
  <si>
    <t>JD Cloete</t>
  </si>
  <si>
    <t>SPD Smith</t>
  </si>
  <si>
    <t>AK Chaudhary</t>
  </si>
  <si>
    <t>AM Rahane</t>
  </si>
  <si>
    <t>Visakhapatnam</t>
  </si>
  <si>
    <t>RA Jadeja</t>
  </si>
  <si>
    <t>Dr. Y.S. Rajasekhara Reddy ACA-VDCA Cricket Stadium</t>
  </si>
  <si>
    <t>VA Kulkarni</t>
  </si>
  <si>
    <t>Pune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</si>
  <si>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</si>
  <si>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</si>
  <si>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</si>
  <si>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</si>
  <si>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</si>
  <si>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</si>
  <si>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</si>
  <si>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</si>
  <si>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</si>
  <si>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</si>
  <si>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</si>
  <si>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</si>
  <si>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</si>
  <si>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</si>
  <si>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</si>
  <si>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</si>
  <si>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</si>
  <si>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</si>
  <si>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</si>
  <si>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</si>
  <si>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Sunrisers Hyderabad</t>
  </si>
  <si>
    <t>M Vohra</t>
  </si>
  <si>
    <t>GH Vihari</t>
  </si>
  <si>
    <t>AK Chowdhary</t>
  </si>
  <si>
    <t>AJ Finch</t>
  </si>
  <si>
    <t>K Srinath</t>
  </si>
  <si>
    <t>Subroto Das</t>
  </si>
  <si>
    <t>JP Faulkner</t>
  </si>
  <si>
    <t>MS Gony</t>
  </si>
  <si>
    <t>CK Nandan</t>
  </si>
  <si>
    <t>DA Miller</t>
  </si>
  <si>
    <t>Raipur</t>
  </si>
  <si>
    <t>Shaheed Veer Narayan Singh International Stadium</t>
  </si>
  <si>
    <t>SV Samson</t>
  </si>
  <si>
    <t>DJG Sammy</t>
  </si>
  <si>
    <t>MG Johnson</t>
  </si>
  <si>
    <t>NJ Llong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</si>
  <si>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</si>
  <si>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</si>
  <si>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</si>
  <si>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</si>
  <si>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</si>
  <si>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</si>
  <si>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</si>
  <si>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</si>
  <si>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</si>
  <si>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Sharjah</t>
  </si>
  <si>
    <t>YS Chahal</t>
  </si>
  <si>
    <t>Sharjah Cricket Stadium</t>
  </si>
  <si>
    <t>GJ Maxwell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</si>
  <si>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</si>
  <si>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</si>
  <si>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</si>
  <si>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</si>
  <si>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</si>
  <si>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</si>
  <si>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</si>
  <si>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</si>
  <si>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RM Deshpande</t>
  </si>
  <si>
    <t>PG Pathak</t>
  </si>
  <si>
    <t>AR Patel</t>
  </si>
  <si>
    <t>LMP Simmons</t>
  </si>
  <si>
    <t>Maharashtra Cricket Association Stadium</t>
  </si>
  <si>
    <t>SD Fry</t>
  </si>
  <si>
    <t>CB Gaffaney</t>
  </si>
  <si>
    <t>DJ Hooda</t>
  </si>
  <si>
    <t>GJ Bailey</t>
  </si>
  <si>
    <t>K Srinivasan</t>
  </si>
  <si>
    <t>AD Russell</t>
  </si>
  <si>
    <t>MA Agarwal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</si>
  <si>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</si>
  <si>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</si>
  <si>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</si>
  <si>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</si>
  <si>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</si>
  <si>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</si>
  <si>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</si>
  <si>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</si>
  <si>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</si>
  <si>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</si>
  <si>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Rising Pune Supergiants</t>
  </si>
  <si>
    <t>Gujarat Lions</t>
  </si>
  <si>
    <t>Punjab Cricket Association IS Bindra Stadium, Mohali</t>
  </si>
  <si>
    <t>VK Sharma</t>
  </si>
  <si>
    <t>Nitin Menon</t>
  </si>
  <si>
    <t>Rajkot</t>
  </si>
  <si>
    <t>Saurashtra Cricket Association Stadium</t>
  </si>
  <si>
    <t>Q de Kock</t>
  </si>
  <si>
    <t>A Nand Kishore</t>
  </si>
  <si>
    <t>K Bharatan</t>
  </si>
  <si>
    <t>Mustafizur Rahman</t>
  </si>
  <si>
    <t>SA Yadav</t>
  </si>
  <si>
    <t>AB Dinda</t>
  </si>
  <si>
    <t>AY Dandekar</t>
  </si>
  <si>
    <t>CH Morris</t>
  </si>
  <si>
    <t>CR Brathwaite</t>
  </si>
  <si>
    <t>KN Ananthapadmanabhan</t>
  </si>
  <si>
    <t>RR Pant</t>
  </si>
  <si>
    <t>MP Stoinis</t>
  </si>
  <si>
    <t>A Zampa</t>
  </si>
  <si>
    <t>KH Pandya</t>
  </si>
  <si>
    <t>HM Amla</t>
  </si>
  <si>
    <t>Kanpur</t>
  </si>
  <si>
    <t>Green Park</t>
  </si>
  <si>
    <t>BCJ Cutting</t>
  </si>
  <si>
    <t>Team</t>
  </si>
  <si>
    <t>Total Match Played</t>
  </si>
  <si>
    <t>Total Match Winns</t>
  </si>
  <si>
    <t>Win Percentage</t>
  </si>
  <si>
    <t>Year_Count_Matches</t>
  </si>
  <si>
    <t>Rough Data</t>
  </si>
  <si>
    <t>data_binary</t>
  </si>
  <si>
    <t>choose_Field</t>
  </si>
  <si>
    <t>chooseField_&amp;_win_match</t>
  </si>
  <si>
    <t>win_toss_match</t>
  </si>
  <si>
    <t>Well, I don't think so any Biasness on Match winning  team to win the toss and  choose field first. because only 30% have a chance to win the match and 70 % is  Not.</t>
  </si>
  <si>
    <t>Over Here ,  we see that only half(50%) has a chance of winning both Toss as well as match</t>
  </si>
  <si>
    <t>Total_matches_played</t>
  </si>
  <si>
    <t>Won_both_toss_&amp;_Match</t>
  </si>
  <si>
    <t>percentage_of_Won_both_toss_&amp;_Match</t>
  </si>
  <si>
    <t>Choose_Field_&amp;_win</t>
  </si>
  <si>
    <t>Drop Down Box - Click Below</t>
  </si>
  <si>
    <t>Percentage_of_Choose_Field_&amp;_win</t>
  </si>
  <si>
    <t>Name: Ankit Verma</t>
  </si>
  <si>
    <t xml:space="preserve">Masai ID: pd12_044 </t>
  </si>
  <si>
    <t>Here, Three tabs(Actual data) are in Red Colour  and the Modified Tab are in Green colour.</t>
  </si>
  <si>
    <t xml:space="preserve">In Green colur tab -&gt;  </t>
  </si>
  <si>
    <t>1. Here I have taken Both Sheets Data as well as Additional Sheet  and Append both the sheet table with the help of Power Query(ETL -Extract Transform and Load Features). And this will update in realtime</t>
  </si>
  <si>
    <t>3. After that visualizing the data with the help of Graph.</t>
  </si>
  <si>
    <t>Mob No: +91-7004518207</t>
  </si>
  <si>
    <r>
      <rPr>
        <b/>
        <sz val="14"/>
        <color rgb="FFFFFF00"/>
        <rFont val="Calibri"/>
        <family val="2"/>
        <scheme val="minor"/>
      </rPr>
      <t xml:space="preserve">2. </t>
    </r>
    <r>
      <rPr>
        <sz val="14"/>
        <color rgb="FFFFFF00"/>
        <rFont val="Calibri"/>
        <family val="2"/>
        <scheme val="minor"/>
      </rPr>
      <t xml:space="preserve">After that finding the insights of all the four Questions using Formula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</si>
</sst>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/m/yyyy"/>
  </numFmts>
  <fonts count="2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6"/>
      <color theme="9" tint="-0.249977111117893"/>
      <name val="Verdana"/>
      <family val="2"/>
    </font>
    <font>
      <b/>
      <sz val="20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6"/>
      <color theme="9" tint="-0.249977111117893"/>
      <name val="Calibri"/>
      <family val="2"/>
      <scheme val="minor"/>
    </font>
    <font>
      <sz val="48"/>
      <color theme="9" tint="-0.249977111117893"/>
      <name val="Calibri"/>
      <family val="2"/>
      <scheme val="minor"/>
    </font>
    <font>
      <sz val="36"/>
      <color theme="9" tint="-0.249977111117893"/>
      <name val="Calibri"/>
      <family val="2"/>
      <scheme val="minor"/>
    </font>
    <font>
      <sz val="24"/>
      <color theme="9" tint="-0.249977111117893"/>
      <name val="Verdana"/>
      <family val="2"/>
    </font>
    <font>
      <sz val="24"/>
      <color theme="9" tint="-0.249977111117893"/>
      <name val="Calibri"/>
      <family val="2"/>
      <scheme val="minor"/>
    </font>
    <font>
      <b/>
      <sz val="22"/>
      <color theme="9" tint="-0.249977111117893"/>
      <name val="Calibri"/>
      <family val="2"/>
      <scheme val="minor"/>
    </font>
    <font>
      <b/>
      <sz val="11"/>
      <color theme="9" tint="0.39997558519241921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11"/>
      <color rgb="FFFFFF00"/>
      <name val="Calibri"/>
      <family val="2"/>
      <scheme val="minor"/>
    </font>
    <font>
      <sz val="14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6"/>
      <color theme="9" tint="-0.499984740745262"/>
      <name val="Verdana"/>
      <family val="2"/>
    </font>
    <font>
      <b/>
      <sz val="22"/>
      <color theme="9" tint="-0.499984740745262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206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rgb="FFFFFF00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70">
    <xf numFmtId="0" fontId="0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/>
    <xf numFmtId="0" fontId="7" fillId="0" borderId="0" xfId="0" applyFont="1" applyAlignment="1"/>
    <xf numFmtId="0" fontId="5" fillId="2" borderId="0" xfId="0" applyFont="1" applyFill="1" applyAlignment="1"/>
    <xf numFmtId="0" fontId="6" fillId="0" borderId="0" xfId="0" applyFont="1" applyAlignment="1"/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/>
    <xf numFmtId="0" fontId="8" fillId="0" borderId="0" xfId="0" applyFont="1"/>
    <xf numFmtId="0" fontId="8" fillId="0" borderId="0" xfId="0" applyFont="1" applyAlignment="1"/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7" fillId="0" borderId="0" xfId="0" applyFont="1"/>
    <xf numFmtId="165" fontId="10" fillId="0" borderId="0" xfId="0" applyNumberFormat="1" applyFont="1"/>
    <xf numFmtId="0" fontId="9" fillId="0" borderId="0" xfId="0" applyFont="1"/>
    <xf numFmtId="0" fontId="0" fillId="0" borderId="0" xfId="0" applyNumberFormat="1" applyFont="1" applyAlignment="1"/>
    <xf numFmtId="14" fontId="0" fillId="0" borderId="0" xfId="0" applyNumberFormat="1" applyFont="1" applyAlignment="1"/>
    <xf numFmtId="0" fontId="3" fillId="0" borderId="0" xfId="0" applyNumberFormat="1" applyFont="1" applyAlignment="1"/>
    <xf numFmtId="0" fontId="2" fillId="0" borderId="0" xfId="0" applyFont="1" applyAlignment="1"/>
    <xf numFmtId="0" fontId="0" fillId="3" borderId="0" xfId="0" applyFont="1" applyFill="1" applyAlignment="1"/>
    <xf numFmtId="9" fontId="0" fillId="3" borderId="0" xfId="1" applyFont="1" applyFill="1" applyAlignment="1"/>
    <xf numFmtId="0" fontId="2" fillId="0" borderId="0" xfId="0" applyNumberFormat="1" applyFont="1" applyAlignment="1"/>
    <xf numFmtId="0" fontId="1" fillId="0" borderId="0" xfId="0" applyFont="1" applyAlignment="1"/>
    <xf numFmtId="0" fontId="14" fillId="3" borderId="0" xfId="0" applyFont="1" applyFill="1" applyAlignment="1"/>
    <xf numFmtId="9" fontId="14" fillId="3" borderId="0" xfId="1" applyFont="1" applyFill="1" applyAlignment="1"/>
    <xf numFmtId="0" fontId="13" fillId="4" borderId="1" xfId="0" applyFont="1" applyFill="1" applyBorder="1" applyAlignment="1">
      <alignment horizontal="left"/>
    </xf>
    <xf numFmtId="9" fontId="13" fillId="4" borderId="3" xfId="1" applyFont="1" applyFill="1" applyBorder="1" applyAlignment="1">
      <alignment horizontal="left"/>
    </xf>
    <xf numFmtId="0" fontId="13" fillId="4" borderId="2" xfId="0" applyFont="1" applyFill="1" applyBorder="1" applyAlignment="1">
      <alignment horizontal="left"/>
    </xf>
    <xf numFmtId="0" fontId="14" fillId="4" borderId="0" xfId="0" applyFont="1" applyFill="1" applyBorder="1" applyAlignment="1"/>
    <xf numFmtId="0" fontId="14" fillId="4" borderId="0" xfId="0" applyFont="1" applyFill="1" applyAlignment="1"/>
    <xf numFmtId="0" fontId="0" fillId="4" borderId="0" xfId="0" applyFont="1" applyFill="1" applyAlignment="1"/>
    <xf numFmtId="0" fontId="15" fillId="4" borderId="5" xfId="0" applyFont="1" applyFill="1" applyBorder="1" applyAlignment="1">
      <alignment horizontal="left"/>
    </xf>
    <xf numFmtId="0" fontId="15" fillId="4" borderId="4" xfId="0" applyNumberFormat="1" applyFont="1" applyFill="1" applyBorder="1" applyAlignment="1"/>
    <xf numFmtId="9" fontId="15" fillId="4" borderId="4" xfId="1" applyFont="1" applyFill="1" applyBorder="1" applyAlignment="1"/>
    <xf numFmtId="0" fontId="15" fillId="4" borderId="6" xfId="0" applyFont="1" applyFill="1" applyBorder="1" applyAlignment="1">
      <alignment horizontal="left"/>
    </xf>
    <xf numFmtId="9" fontId="14" fillId="4" borderId="0" xfId="1" applyFont="1" applyFill="1" applyAlignment="1"/>
    <xf numFmtId="17" fontId="0" fillId="4" borderId="0" xfId="0" applyNumberFormat="1" applyFont="1" applyFill="1" applyAlignment="1"/>
    <xf numFmtId="0" fontId="12" fillId="5" borderId="9" xfId="0" applyFont="1" applyFill="1" applyBorder="1"/>
    <xf numFmtId="0" fontId="12" fillId="5" borderId="10" xfId="0" applyFont="1" applyFill="1" applyBorder="1"/>
    <xf numFmtId="0" fontId="15" fillId="4" borderId="11" xfId="0" applyFont="1" applyFill="1" applyBorder="1" applyAlignment="1"/>
    <xf numFmtId="0" fontId="15" fillId="4" borderId="12" xfId="0" applyFont="1" applyFill="1" applyBorder="1" applyAlignment="1"/>
    <xf numFmtId="0" fontId="15" fillId="4" borderId="13" xfId="0" applyFont="1" applyFill="1" applyBorder="1" applyAlignment="1"/>
    <xf numFmtId="0" fontId="15" fillId="4" borderId="14" xfId="0" applyFont="1" applyFill="1" applyBorder="1" applyAlignment="1"/>
    <xf numFmtId="0" fontId="18" fillId="4" borderId="4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9" fontId="19" fillId="4" borderId="4" xfId="1" applyFont="1" applyFill="1" applyBorder="1" applyAlignment="1">
      <alignment horizontal="center" vertical="center"/>
    </xf>
    <xf numFmtId="0" fontId="17" fillId="6" borderId="0" xfId="0" applyFont="1" applyFill="1" applyAlignment="1"/>
    <xf numFmtId="0" fontId="15" fillId="4" borderId="4" xfId="0" applyFont="1" applyFill="1" applyBorder="1" applyAlignment="1">
      <alignment horizontal="center" vertical="center"/>
    </xf>
    <xf numFmtId="0" fontId="0" fillId="7" borderId="0" xfId="0" applyFont="1" applyFill="1" applyAlignment="1"/>
    <xf numFmtId="0" fontId="0" fillId="7" borderId="0" xfId="0" applyNumberFormat="1" applyFont="1" applyFill="1" applyAlignment="1"/>
    <xf numFmtId="9" fontId="0" fillId="7" borderId="0" xfId="1" applyFont="1" applyFill="1" applyAlignment="1"/>
    <xf numFmtId="0" fontId="13" fillId="4" borderId="0" xfId="0" applyFont="1" applyFill="1" applyAlignment="1"/>
    <xf numFmtId="0" fontId="20" fillId="4" borderId="0" xfId="0" applyFont="1" applyFill="1" applyAlignment="1"/>
    <xf numFmtId="0" fontId="22" fillId="4" borderId="4" xfId="0" applyFont="1" applyFill="1" applyBorder="1" applyAlignment="1"/>
    <xf numFmtId="0" fontId="22" fillId="4" borderId="0" xfId="0" applyFont="1" applyFill="1" applyAlignment="1"/>
    <xf numFmtId="0" fontId="22" fillId="4" borderId="15" xfId="0" applyFont="1" applyFill="1" applyBorder="1" applyAlignment="1"/>
    <xf numFmtId="0" fontId="15" fillId="4" borderId="0" xfId="0" applyNumberFormat="1" applyFont="1" applyFill="1" applyBorder="1" applyAlignment="1"/>
    <xf numFmtId="0" fontId="23" fillId="7" borderId="0" xfId="0" applyFont="1" applyFill="1" applyAlignment="1"/>
    <xf numFmtId="0" fontId="24" fillId="7" borderId="0" xfId="0" applyFont="1" applyFill="1" applyAlignment="1"/>
    <xf numFmtId="0" fontId="24" fillId="7" borderId="0" xfId="0" applyFont="1" applyFill="1" applyAlignment="1">
      <alignment horizontal="left" vertical="top"/>
    </xf>
    <xf numFmtId="0" fontId="27" fillId="4" borderId="0" xfId="0" applyFont="1" applyFill="1"/>
    <xf numFmtId="0" fontId="27" fillId="4" borderId="0" xfId="0" applyFont="1" applyFill="1" applyAlignment="1"/>
    <xf numFmtId="0" fontId="16" fillId="4" borderId="7" xfId="0" applyFont="1" applyFill="1" applyBorder="1" applyAlignment="1"/>
    <xf numFmtId="0" fontId="21" fillId="4" borderId="4" xfId="0" applyFont="1" applyFill="1" applyBorder="1" applyAlignment="1">
      <alignment horizontal="center"/>
    </xf>
    <xf numFmtId="0" fontId="22" fillId="4" borderId="4" xfId="0" applyFont="1" applyFill="1" applyBorder="1" applyAlignment="1">
      <alignment horizontal="center"/>
    </xf>
    <xf numFmtId="0" fontId="26" fillId="4" borderId="8" xfId="0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6">
                    <a:lumMod val="75000"/>
                  </a:schemeClr>
                </a:solidFill>
              </a:rPr>
              <a:t>Win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66666666666666E-3"/>
          <c:y val="4.7511303724092686E-2"/>
          <c:w val="0.94443179429309643"/>
          <c:h val="0.61787880273860218"/>
        </c:manualLayout>
      </c:layout>
      <c:doughnutChart>
        <c:varyColors val="1"/>
        <c:ser>
          <c:idx val="0"/>
          <c:order val="0"/>
          <c:tx>
            <c:strRef>
              <c:f>'Modified_Data_&amp;_Answers'!$AG$1</c:f>
              <c:strCache>
                <c:ptCount val="1"/>
                <c:pt idx="0">
                  <c:v>Win 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90-4ABB-BDB2-2633F64D6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90-4ABB-BDB2-2633F64D6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90-4ABB-BDB2-2633F64D6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90-4ABB-BDB2-2633F64D6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890-4ABB-BDB2-2633F64D6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890-4ABB-BDB2-2633F64D6C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890-4ABB-BDB2-2633F64D6CC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0-4ABB-BDB2-2633F64D6CC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890-4ABB-BDB2-2633F64D6CC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890-4ABB-BDB2-2633F64D6CC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890-4ABB-BDB2-2633F64D6CC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890-4ABB-BDB2-2633F64D6CC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890-4ABB-BDB2-2633F64D6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'Modified_Data_&amp;_Answers'!$AD$2:$AD$14</c:f>
              <c:strCache>
                <c:ptCount val="13"/>
                <c:pt idx="0">
                  <c:v>Chennai Super Kings</c:v>
                </c:pt>
                <c:pt idx="1">
                  <c:v>Deccan Chargers</c:v>
                </c:pt>
                <c:pt idx="2">
                  <c:v>Delhi Daredevils</c:v>
                </c:pt>
                <c:pt idx="3">
                  <c:v>Gujarat Lions</c:v>
                </c:pt>
                <c:pt idx="4">
                  <c:v>Kings XI Punjab</c:v>
                </c:pt>
                <c:pt idx="5">
                  <c:v>Kochi Tuskers Kerala</c:v>
                </c:pt>
                <c:pt idx="6">
                  <c:v>Kolkata Knight Riders</c:v>
                </c:pt>
                <c:pt idx="7">
                  <c:v>Mumbai Indians</c:v>
                </c:pt>
                <c:pt idx="8">
                  <c:v>Pune Warriors</c:v>
                </c:pt>
                <c:pt idx="9">
                  <c:v>Rajasthan Royals</c:v>
                </c:pt>
                <c:pt idx="10">
                  <c:v>Rising Pune Supergiants</c:v>
                </c:pt>
                <c:pt idx="11">
                  <c:v>Royal Challengers Bangalore</c:v>
                </c:pt>
                <c:pt idx="12">
                  <c:v>Sunrisers Hyderabad</c:v>
                </c:pt>
              </c:strCache>
            </c:strRef>
          </c:cat>
          <c:val>
            <c:numRef>
              <c:f>'Modified_Data_&amp;_Answers'!$AG$2:$AG$14</c:f>
              <c:numCache>
                <c:formatCode>0%</c:formatCode>
                <c:ptCount val="13"/>
                <c:pt idx="0">
                  <c:v>0.60305343511450382</c:v>
                </c:pt>
                <c:pt idx="1">
                  <c:v>0.38666666666666666</c:v>
                </c:pt>
                <c:pt idx="2">
                  <c:v>0.42105263157894735</c:v>
                </c:pt>
                <c:pt idx="3">
                  <c:v>0.5625</c:v>
                </c:pt>
                <c:pt idx="4">
                  <c:v>0.47014925373134331</c:v>
                </c:pt>
                <c:pt idx="5">
                  <c:v>0.42857142857142855</c:v>
                </c:pt>
                <c:pt idx="6">
                  <c:v>0.51515151515151514</c:v>
                </c:pt>
                <c:pt idx="7">
                  <c:v>0.5714285714285714</c:v>
                </c:pt>
                <c:pt idx="8">
                  <c:v>0.2608695652173913</c:v>
                </c:pt>
                <c:pt idx="9">
                  <c:v>0.53389830508474578</c:v>
                </c:pt>
                <c:pt idx="10">
                  <c:v>0.35714285714285715</c:v>
                </c:pt>
                <c:pt idx="11">
                  <c:v>0.50359712230215825</c:v>
                </c:pt>
                <c:pt idx="12">
                  <c:v>0.54838709677419351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8-449A-AA68-BF1886931E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494313210848646E-2"/>
          <c:y val="0.74580726984381829"/>
          <c:w val="0.983344706911636"/>
          <c:h val="0.2138521948196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6">
                    <a:lumMod val="75000"/>
                  </a:schemeClr>
                </a:solidFill>
              </a:rPr>
              <a:t>Session</a:t>
            </a:r>
            <a:r>
              <a:rPr lang="en-IN" baseline="0">
                <a:solidFill>
                  <a:schemeClr val="accent6">
                    <a:lumMod val="75000"/>
                  </a:schemeClr>
                </a:solidFill>
              </a:rPr>
              <a:t> Wise  data of Each Team</a:t>
            </a:r>
            <a:endParaRPr lang="en-IN">
              <a:solidFill>
                <a:schemeClr val="accent6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038201429200906E-2"/>
          <c:y val="8.4268114156949431E-2"/>
          <c:w val="0.89255060635668715"/>
          <c:h val="0.631453324109411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'Modified_Data_&amp;_Answers'!$AE$31</c:f>
              <c:strCache>
                <c:ptCount val="1"/>
                <c:pt idx="0">
                  <c:v>Total Match Played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'Modified_Data_&amp;_Answers'!$AD$32:$AD$44</c:f>
              <c:strCache>
                <c:ptCount val="13"/>
                <c:pt idx="0">
                  <c:v>Chennai Super Kings</c:v>
                </c:pt>
                <c:pt idx="1">
                  <c:v>Deccan Chargers</c:v>
                </c:pt>
                <c:pt idx="2">
                  <c:v>Delhi Daredevils</c:v>
                </c:pt>
                <c:pt idx="3">
                  <c:v>Gujarat Lions</c:v>
                </c:pt>
                <c:pt idx="4">
                  <c:v>Kings XI Punjab</c:v>
                </c:pt>
                <c:pt idx="5">
                  <c:v>Kochi Tuskers Kerala</c:v>
                </c:pt>
                <c:pt idx="6">
                  <c:v>Kolkata Knight Riders</c:v>
                </c:pt>
                <c:pt idx="7">
                  <c:v>Mumbai Indians</c:v>
                </c:pt>
                <c:pt idx="8">
                  <c:v>Pune Warriors</c:v>
                </c:pt>
                <c:pt idx="9">
                  <c:v>Rajasthan Royals</c:v>
                </c:pt>
                <c:pt idx="10">
                  <c:v>Rising Pune Supergiants</c:v>
                </c:pt>
                <c:pt idx="11">
                  <c:v>Royal Challengers Bangalore</c:v>
                </c:pt>
                <c:pt idx="12">
                  <c:v>Sunrisers Hyderabad</c:v>
                </c:pt>
              </c:strCache>
            </c:strRef>
          </c:cat>
          <c:val>
            <c:numRef>
              <c:f>'Modified_Data_&amp;_Answers'!$AE$32:$AE$44</c:f>
              <c:numCache>
                <c:formatCode>General</c:formatCode>
                <c:ptCount val="13"/>
                <c:pt idx="0">
                  <c:v>16</c:v>
                </c:pt>
                <c:pt idx="1">
                  <c:v>14</c:v>
                </c:pt>
                <c:pt idx="2">
                  <c:v>14</c:v>
                </c:pt>
                <c:pt idx="3">
                  <c:v>0</c:v>
                </c:pt>
                <c:pt idx="4">
                  <c:v>15</c:v>
                </c:pt>
                <c:pt idx="5">
                  <c:v>0</c:v>
                </c:pt>
                <c:pt idx="6">
                  <c:v>13</c:v>
                </c:pt>
                <c:pt idx="7">
                  <c:v>14</c:v>
                </c:pt>
                <c:pt idx="8">
                  <c:v>0</c:v>
                </c:pt>
                <c:pt idx="9">
                  <c:v>16</c:v>
                </c:pt>
                <c:pt idx="10">
                  <c:v>0</c:v>
                </c:pt>
                <c:pt idx="11">
                  <c:v>14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3-4A82-87AD-7B548898D687}"/>
            </c:ext>
          </c:extLst>
        </c:ser>
        <c:ser>
          <c:idx val="1"/>
          <c:order val="1"/>
          <c:tx>
            <c:strRef>
              <c:f>'Modified_Data_&amp;_Answers'!$AF$31</c:f>
              <c:strCache>
                <c:ptCount val="1"/>
                <c:pt idx="0">
                  <c:v>Total Match Winns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'Modified_Data_&amp;_Answers'!$AD$32:$AD$44</c:f>
              <c:strCache>
                <c:ptCount val="13"/>
                <c:pt idx="0">
                  <c:v>Chennai Super Kings</c:v>
                </c:pt>
                <c:pt idx="1">
                  <c:v>Deccan Chargers</c:v>
                </c:pt>
                <c:pt idx="2">
                  <c:v>Delhi Daredevils</c:v>
                </c:pt>
                <c:pt idx="3">
                  <c:v>Gujarat Lions</c:v>
                </c:pt>
                <c:pt idx="4">
                  <c:v>Kings XI Punjab</c:v>
                </c:pt>
                <c:pt idx="5">
                  <c:v>Kochi Tuskers Kerala</c:v>
                </c:pt>
                <c:pt idx="6">
                  <c:v>Kolkata Knight Riders</c:v>
                </c:pt>
                <c:pt idx="7">
                  <c:v>Mumbai Indians</c:v>
                </c:pt>
                <c:pt idx="8">
                  <c:v>Pune Warriors</c:v>
                </c:pt>
                <c:pt idx="9">
                  <c:v>Rajasthan Royals</c:v>
                </c:pt>
                <c:pt idx="10">
                  <c:v>Rising Pune Supergiants</c:v>
                </c:pt>
                <c:pt idx="11">
                  <c:v>Royal Challengers Bangalore</c:v>
                </c:pt>
                <c:pt idx="12">
                  <c:v>Sunrisers Hyderabad</c:v>
                </c:pt>
              </c:strCache>
            </c:strRef>
          </c:cat>
          <c:val>
            <c:numRef>
              <c:f>'Modified_Data_&amp;_Answers'!$AF$32:$AF$44</c:f>
              <c:numCache>
                <c:formatCode>General</c:formatCode>
                <c:ptCount val="13"/>
                <c:pt idx="0">
                  <c:v>9</c:v>
                </c:pt>
                <c:pt idx="1">
                  <c:v>2</c:v>
                </c:pt>
                <c:pt idx="2">
                  <c:v>7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6</c:v>
                </c:pt>
                <c:pt idx="7">
                  <c:v>7</c:v>
                </c:pt>
                <c:pt idx="8">
                  <c:v>0</c:v>
                </c:pt>
                <c:pt idx="9">
                  <c:v>13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3-4A82-87AD-7B548898D687}"/>
            </c:ext>
          </c:extLst>
        </c:ser>
        <c:ser>
          <c:idx val="2"/>
          <c:order val="2"/>
          <c:tx>
            <c:strRef>
              <c:f>'Modified_Data_&amp;_Answers'!$AG$31</c:f>
              <c:strCache>
                <c:ptCount val="1"/>
                <c:pt idx="0">
                  <c:v>Win Percentage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'Modified_Data_&amp;_Answers'!$AD$32:$AD$44</c:f>
              <c:strCache>
                <c:ptCount val="13"/>
                <c:pt idx="0">
                  <c:v>Chennai Super Kings</c:v>
                </c:pt>
                <c:pt idx="1">
                  <c:v>Deccan Chargers</c:v>
                </c:pt>
                <c:pt idx="2">
                  <c:v>Delhi Daredevils</c:v>
                </c:pt>
                <c:pt idx="3">
                  <c:v>Gujarat Lions</c:v>
                </c:pt>
                <c:pt idx="4">
                  <c:v>Kings XI Punjab</c:v>
                </c:pt>
                <c:pt idx="5">
                  <c:v>Kochi Tuskers Kerala</c:v>
                </c:pt>
                <c:pt idx="6">
                  <c:v>Kolkata Knight Riders</c:v>
                </c:pt>
                <c:pt idx="7">
                  <c:v>Mumbai Indians</c:v>
                </c:pt>
                <c:pt idx="8">
                  <c:v>Pune Warriors</c:v>
                </c:pt>
                <c:pt idx="9">
                  <c:v>Rajasthan Royals</c:v>
                </c:pt>
                <c:pt idx="10">
                  <c:v>Rising Pune Supergiants</c:v>
                </c:pt>
                <c:pt idx="11">
                  <c:v>Royal Challengers Bangalore</c:v>
                </c:pt>
                <c:pt idx="12">
                  <c:v>Sunrisers Hyderabad</c:v>
                </c:pt>
              </c:strCache>
            </c:strRef>
          </c:cat>
          <c:val>
            <c:numRef>
              <c:f>'Modified_Data_&amp;_Answers'!$AG$32:$AG$44</c:f>
              <c:numCache>
                <c:formatCode>0%</c:formatCode>
                <c:ptCount val="13"/>
                <c:pt idx="0">
                  <c:v>0.5625</c:v>
                </c:pt>
                <c:pt idx="1">
                  <c:v>0.14285714285714285</c:v>
                </c:pt>
                <c:pt idx="2">
                  <c:v>0.5</c:v>
                </c:pt>
                <c:pt idx="3">
                  <c:v>0</c:v>
                </c:pt>
                <c:pt idx="4">
                  <c:v>0.66666666666666663</c:v>
                </c:pt>
                <c:pt idx="5">
                  <c:v>0</c:v>
                </c:pt>
                <c:pt idx="6">
                  <c:v>0.46153846153846156</c:v>
                </c:pt>
                <c:pt idx="7">
                  <c:v>0.5</c:v>
                </c:pt>
                <c:pt idx="8">
                  <c:v>0</c:v>
                </c:pt>
                <c:pt idx="9">
                  <c:v>0.8125</c:v>
                </c:pt>
                <c:pt idx="10">
                  <c:v>0</c:v>
                </c:pt>
                <c:pt idx="11">
                  <c:v>0.2857142857142857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3-4A82-87AD-7B548898D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02608"/>
        <c:axId val="73904272"/>
      </c:barChart>
      <c:catAx>
        <c:axId val="739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4272"/>
        <c:crosses val="autoZero"/>
        <c:auto val="1"/>
        <c:lblAlgn val="ctr"/>
        <c:lblOffset val="100"/>
        <c:noMultiLvlLbl val="0"/>
      </c:catAx>
      <c:valAx>
        <c:axId val="73904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91117240323004"/>
          <c:y val="2.559978594562488E-2"/>
          <c:w val="0.18879852177699921"/>
          <c:h val="0.124091658941246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6">
                    <a:lumMod val="75000"/>
                  </a:schemeClr>
                </a:solidFill>
              </a:rPr>
              <a:t>Chart </a:t>
            </a:r>
            <a:r>
              <a:rPr lang="en-IN" sz="1400" b="0" i="0" u="none" strike="noStrike" baseline="0">
                <a:solidFill>
                  <a:schemeClr val="accent6">
                    <a:lumMod val="75000"/>
                  </a:schemeClr>
                </a:solidFill>
                <a:effectLst/>
              </a:rPr>
              <a:t>Won_both_toss_&amp;_Match</a:t>
            </a:r>
            <a:r>
              <a:rPr lang="en-IN" sz="1400" b="0" i="0" u="none" strike="noStrike" baseline="0">
                <a:solidFill>
                  <a:schemeClr val="accent6">
                    <a:lumMod val="75000"/>
                  </a:schemeClr>
                </a:solidFill>
              </a:rPr>
              <a:t> </a:t>
            </a:r>
            <a:r>
              <a:rPr lang="en-IN">
                <a:solidFill>
                  <a:schemeClr val="accent6">
                    <a:lumMod val="75000"/>
                  </a:schemeClr>
                </a:solidFill>
              </a:rPr>
              <a:t>Title</a:t>
            </a:r>
          </a:p>
        </c:rich>
      </c:tx>
      <c:layout>
        <c:manualLayout>
          <c:xMode val="edge"/>
          <c:yMode val="edge"/>
          <c:x val="0.61301180858704507"/>
          <c:y val="5.001578582216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8.6758787912579127E-2"/>
          <c:w val="1"/>
          <c:h val="0.8635563734442699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ECF-4CDB-AA68-DF5B08F134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ECF-4CDB-AA68-DF5B08F134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ECF-4CDB-AA68-DF5B08F134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'Modified_Data_&amp;_Answers'!$AD$84:$AF$84</c:f>
              <c:strCache>
                <c:ptCount val="3"/>
                <c:pt idx="0">
                  <c:v>Total_matches_played</c:v>
                </c:pt>
                <c:pt idx="1">
                  <c:v>Won_both_toss_&amp;_Match</c:v>
                </c:pt>
                <c:pt idx="2">
                  <c:v>percentage_of_Won_both_toss_&amp;_Match</c:v>
                </c:pt>
              </c:strCache>
            </c:strRef>
          </c:cat>
          <c:val>
            <c:numRef>
              <c:f>'Modified_Data_&amp;_Answers'!$AD$85:$AF$85</c:f>
              <c:numCache>
                <c:formatCode>General</c:formatCode>
                <c:ptCount val="3"/>
                <c:pt idx="0">
                  <c:v>577</c:v>
                </c:pt>
                <c:pt idx="1">
                  <c:v>291</c:v>
                </c:pt>
                <c:pt idx="2" formatCode="0%">
                  <c:v>0.50433275563258229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7-4419-B6EB-7C54619D2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AEA-4344-B3C9-831C7B8EB3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AEA-4344-B3C9-831C7B8EB3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AEA-4344-B3C9-831C7B8EB3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'Modified_Data_&amp;_Answers'!$AD$102:$AF$102</c:f>
              <c:strCache>
                <c:ptCount val="3"/>
                <c:pt idx="0">
                  <c:v>Total_matches_played</c:v>
                </c:pt>
                <c:pt idx="1">
                  <c:v>Choose_Field_&amp;_win</c:v>
                </c:pt>
                <c:pt idx="2">
                  <c:v>Percentage_of_Choose_Field_&amp;_win</c:v>
                </c:pt>
              </c:strCache>
            </c:strRef>
          </c:cat>
          <c:val>
            <c:numRef>
              <c:f>'Modified_Data_&amp;_Answers'!$AD$103:$AF$103</c:f>
              <c:numCache>
                <c:formatCode>General</c:formatCode>
                <c:ptCount val="3"/>
                <c:pt idx="0">
                  <c:v>577</c:v>
                </c:pt>
                <c:pt idx="1">
                  <c:v>173</c:v>
                </c:pt>
                <c:pt idx="2" formatCode="0%">
                  <c:v>0.29982668977469673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A-42EC-9283-E66195BB6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679537175046865E-2"/>
          <c:y val="0.90434909154124543"/>
          <c:w val="0.97108590841582432"/>
          <c:h val="7.0562275124192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60960</xdr:rowOff>
    </xdr:from>
    <xdr:to>
      <xdr:col>30</xdr:col>
      <xdr:colOff>391886</xdr:colOff>
      <xdr:row>9</xdr:row>
      <xdr:rowOff>121920</xdr:rowOff>
    </xdr:to>
    <xdr:pic>
      <xdr:nvPicPr>
        <xdr:cNvPr id="2" name="Picture 1" descr="Dhruv Research">
          <a:extLst>
            <a:ext uri="{FF2B5EF4-FFF2-40B4-BE49-F238E27FC236}">
              <a16:creationId xmlns:a16="http://schemas.microsoft.com/office/drawing/2014/main" id="{CF82AB31-01D0-47CA-8EEA-FA1925883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0960"/>
          <a:ext cx="18603686" cy="17264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245240</xdr:colOff>
      <xdr:row>26</xdr:row>
      <xdr:rowOff>43792</xdr:rowOff>
    </xdr:from>
    <xdr:to>
      <xdr:col>15</xdr:col>
      <xdr:colOff>613102</xdr:colOff>
      <xdr:row>28</xdr:row>
      <xdr:rowOff>78827</xdr:rowOff>
    </xdr:to>
    <xdr:sp macro="" textlink="">
      <xdr:nvSpPr>
        <xdr:cNvPr id="5" name="Arrow: Striped Right 4">
          <a:extLst>
            <a:ext uri="{FF2B5EF4-FFF2-40B4-BE49-F238E27FC236}">
              <a16:creationId xmlns:a16="http://schemas.microsoft.com/office/drawing/2014/main" id="{55724921-E1DF-4B75-A95F-A9D9F8321D8B}"/>
            </a:ext>
          </a:extLst>
        </xdr:cNvPr>
        <xdr:cNvSpPr/>
      </xdr:nvSpPr>
      <xdr:spPr>
        <a:xfrm>
          <a:off x="5150068" y="5132551"/>
          <a:ext cx="4659586" cy="402897"/>
        </a:xfrm>
        <a:prstGeom prst="stripedRightArrow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600" b="1">
              <a:solidFill>
                <a:schemeClr val="accent6">
                  <a:lumMod val="75000"/>
                </a:schemeClr>
              </a:solidFill>
            </a:rPr>
            <a:t>Pls Check in the Modified_Data_&amp;_Answer Sheet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61233</xdr:colOff>
      <xdr:row>0</xdr:row>
      <xdr:rowOff>0</xdr:rowOff>
    </xdr:from>
    <xdr:to>
      <xdr:col>40</xdr:col>
      <xdr:colOff>346983</xdr:colOff>
      <xdr:row>27</xdr:row>
      <xdr:rowOff>666750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AE1F48-77ED-4EAF-9876-AFDE3858D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102053</xdr:colOff>
      <xdr:row>29</xdr:row>
      <xdr:rowOff>97972</xdr:rowOff>
    </xdr:from>
    <xdr:to>
      <xdr:col>43</xdr:col>
      <xdr:colOff>503464</xdr:colOff>
      <xdr:row>52</xdr:row>
      <xdr:rowOff>40823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DBBEF9-F69B-4547-A2DA-BC5C527DB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323850</xdr:colOff>
      <xdr:row>78</xdr:row>
      <xdr:rowOff>49426</xdr:rowOff>
    </xdr:from>
    <xdr:to>
      <xdr:col>42</xdr:col>
      <xdr:colOff>606488</xdr:colOff>
      <xdr:row>93</xdr:row>
      <xdr:rowOff>108857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BC4945-56FA-4F9A-A96E-D1CA0CB0A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1586204</xdr:colOff>
      <xdr:row>96</xdr:row>
      <xdr:rowOff>94282</xdr:rowOff>
    </xdr:from>
    <xdr:to>
      <xdr:col>43</xdr:col>
      <xdr:colOff>118754</xdr:colOff>
      <xdr:row>112</xdr:row>
      <xdr:rowOff>62204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F8940E-6B3A-404D-946F-F4EBD3EEC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685988C-3CD2-427E-B7A5-6183E91BE9A9}" autoFormatId="16" applyNumberFormats="0" applyBorderFormats="0" applyFontFormats="0" applyPatternFormats="0" applyAlignmentFormats="0" applyWidthHeightFormats="0">
  <queryTableRefresh nextId="24">
    <queryTableFields count="23">
      <queryTableField id="1" name="id" tableColumnId="1"/>
      <queryTableField id="19" dataBound="0" tableColumnId="19"/>
      <queryTableField id="2" name="season" tableColumnId="2"/>
      <queryTableField id="3" name="city" tableColumnId="3"/>
      <queryTableField id="4" name="date" tableColumnId="4"/>
      <queryTableField id="5" name="team1" tableColumnId="5"/>
      <queryTableField id="6" name="team2" tableColumnId="6"/>
      <queryTableField id="7" name="toss_winner" tableColumnId="7"/>
      <queryTableField id="8" name="toss_decision" tableColumnId="8"/>
      <queryTableField id="9" name="result" tableColumnId="9"/>
      <queryTableField id="10" name="dl_applied" tableColumnId="10"/>
      <queryTableField id="11" name="winner" tableColumnId="11"/>
      <queryTableField id="12" name="win_by_runs" tableColumnId="12"/>
      <queryTableField id="13" name="win_by_wickets" tableColumnId="13"/>
      <queryTableField id="14" name="player_of_match" tableColumnId="14"/>
      <queryTableField id="15" name="venue" tableColumnId="15"/>
      <queryTableField id="16" name="umpire1" tableColumnId="16"/>
      <queryTableField id="17" name="umpire2" tableColumnId="17"/>
      <queryTableField id="20" dataBound="0" tableColumnId="21"/>
      <queryTableField id="21" dataBound="0" tableColumnId="22"/>
      <queryTableField id="22" dataBound="0" tableColumnId="23"/>
      <queryTableField id="23" dataBound="0" tableColumnId="24"/>
      <queryTableField id="18" name="umpire3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F35C87-AF74-448A-93D3-10C6A8892D89}" name="Actual_Data" displayName="Actual_Data" ref="A1:W578" tableType="queryTable" totalsRowShown="0">
  <autoFilter ref="A1:W578" xr:uid="{64F35C87-AF74-448A-93D3-10C6A8892D89}"/>
  <tableColumns count="23">
    <tableColumn id="1" xr3:uid="{3DEFB7E5-2D3C-4E68-93E2-CBD400FDDF25}" uniqueName="1" name="id" queryTableFieldId="1"/>
    <tableColumn id="19" xr3:uid="{EF16E075-37E7-4336-9697-1D1BC74203BF}" uniqueName="19" name="Year_Count_Matches" queryTableFieldId="19" dataDxfId="55">
      <calculatedColumnFormula>Actual_Data[[#This Row],[season]]&amp;"-"&amp;COUNTIF($C$2:C2,C2)</calculatedColumnFormula>
    </tableColumn>
    <tableColumn id="2" xr3:uid="{A9D69527-C8D2-4545-93B3-CCD1CF199240}" uniqueName="2" name="season" queryTableFieldId="2"/>
    <tableColumn id="3" xr3:uid="{6396B020-16FA-468A-9E9B-6FDBFFFD4F67}" uniqueName="3" name="city" queryTableFieldId="3" dataDxfId="54"/>
    <tableColumn id="4" xr3:uid="{C140E7CF-2695-4F0D-B323-F52C0C9C60E4}" uniqueName="4" name="date" queryTableFieldId="4" dataDxfId="53"/>
    <tableColumn id="5" xr3:uid="{27E8A8A2-1DD2-4155-8F3B-CDABB2A7DD51}" uniqueName="5" name="team1" queryTableFieldId="5" dataDxfId="52"/>
    <tableColumn id="6" xr3:uid="{3AA60DF8-7624-41DF-BF3A-E65E4F1FAEFA}" uniqueName="6" name="team2" queryTableFieldId="6" dataDxfId="51"/>
    <tableColumn id="7" xr3:uid="{E572FD54-B3BA-4A14-9D14-A264FE8B6769}" uniqueName="7" name="toss_winner" queryTableFieldId="7" dataDxfId="50"/>
    <tableColumn id="8" xr3:uid="{050BD319-0535-4BA2-8ECF-705B7FCF523F}" uniqueName="8" name="toss_decision" queryTableFieldId="8" dataDxfId="49"/>
    <tableColumn id="9" xr3:uid="{5EB84F92-F960-4AAC-8937-62F8A5899EE4}" uniqueName="9" name="result" queryTableFieldId="9" dataDxfId="48"/>
    <tableColumn id="10" xr3:uid="{F06333CF-0115-449E-87A0-7F9BEDBE5FCE}" uniqueName="10" name="dl_applied" queryTableFieldId="10"/>
    <tableColumn id="11" xr3:uid="{8DC38548-40F3-4610-9B1C-1DA80886DF91}" uniqueName="11" name="winner" queryTableFieldId="11" dataDxfId="47"/>
    <tableColumn id="12" xr3:uid="{AA763D4D-FE39-4CEF-9E05-74A98889B339}" uniqueName="12" name="win_by_runs" queryTableFieldId="12"/>
    <tableColumn id="13" xr3:uid="{DB353298-0BE7-411F-8757-DC674D4CB2FE}" uniqueName="13" name="win_by_wickets" queryTableFieldId="13"/>
    <tableColumn id="14" xr3:uid="{7BC2B852-2EFE-4BF0-B12F-3BF7376E7E53}" uniqueName="14" name="player_of_match" queryTableFieldId="14" dataDxfId="46"/>
    <tableColumn id="15" xr3:uid="{85975B29-7F88-4F2D-B7E4-E96FE0339361}" uniqueName="15" name="venue" queryTableFieldId="15" dataDxfId="45"/>
    <tableColumn id="16" xr3:uid="{BFC311DD-C690-4EF3-A819-25AC10230446}" uniqueName="16" name="umpire1" queryTableFieldId="16" dataDxfId="44"/>
    <tableColumn id="17" xr3:uid="{7F07F2F0-245E-44DE-939C-BBE426A43076}" uniqueName="17" name="umpire2" queryTableFieldId="17" dataDxfId="43"/>
    <tableColumn id="21" xr3:uid="{B72EC9F6-4949-46BD-AFBB-24E330BE2F66}" uniqueName="21" name="umpire3" queryTableFieldId="20" dataDxfId="42"/>
    <tableColumn id="22" xr3:uid="{ECE823D9-8FB5-4A0C-AFC6-5D4B015A7AB6}" uniqueName="22" name="data_binary" queryTableFieldId="21" dataDxfId="41"/>
    <tableColumn id="23" xr3:uid="{7475FE40-0C26-479B-A795-A4B1377DAC35}" uniqueName="23" name="win_toss_match" queryTableFieldId="22" dataDxfId="40">
      <calculatedColumnFormula>IF(Actual_Data[[#This Row],[toss_winner]] = Actual_Data[[#This Row],[winner]],1,0)</calculatedColumnFormula>
    </tableColumn>
    <tableColumn id="24" xr3:uid="{B7B4E934-0B1E-4F4D-8102-7CF0F6309729}" uniqueName="24" name="choose_Field" queryTableFieldId="23" dataDxfId="39">
      <calculatedColumnFormula>IF(Actual_Data[[#This Row],[toss_decision]] = $I$2,1,0)</calculatedColumnFormula>
    </tableColumn>
    <tableColumn id="18" xr3:uid="{B165BDCB-6869-474C-B315-5ACFE5B07AC3}" uniqueName="18" name="chooseField_&amp;_win_match" queryTableFieldId="18" dataDxfId="3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B44A2F-1767-4C36-A5F2-14B84AE23835}" name="Table1" displayName="Table1" ref="A1:R399" totalsRowShown="0" headerRowDxfId="37" dataDxfId="36">
  <autoFilter ref="A1:R399" xr:uid="{74B44A2F-1767-4C36-A5F2-14B84AE23835}"/>
  <tableColumns count="18">
    <tableColumn id="1" xr3:uid="{71102A72-79FE-4A0C-8543-D730AE9380B6}" name="id" dataDxfId="35"/>
    <tableColumn id="2" xr3:uid="{C4292432-8E29-4C40-9498-8F4983B364B1}" name="season" dataDxfId="34"/>
    <tableColumn id="3" xr3:uid="{883BD804-59B0-4AE8-8790-FD546B88BE51}" name="city" dataDxfId="33"/>
    <tableColumn id="4" xr3:uid="{D1E7B125-157B-4043-93A1-62724CF87B55}" name="date" dataDxfId="32"/>
    <tableColumn id="5" xr3:uid="{B32677C5-D7E4-4433-BAA3-9D97975D3DC8}" name="team1" dataDxfId="31"/>
    <tableColumn id="6" xr3:uid="{289B215B-F61E-4E8F-9B52-95D098A5E38C}" name="team2" dataDxfId="30"/>
    <tableColumn id="7" xr3:uid="{661D6B9A-2D4F-4D65-8150-97680414EFF2}" name="toss_winner" dataDxfId="29"/>
    <tableColumn id="8" xr3:uid="{DA438DD9-B5DC-483D-ABE9-92B4724EED77}" name="toss_decision" dataDxfId="28"/>
    <tableColumn id="9" xr3:uid="{F2E156A1-0F8A-44B8-9C31-91AC1F2951AD}" name="result" dataDxfId="27"/>
    <tableColumn id="10" xr3:uid="{1B5F31CE-139B-40C1-8574-232A0C6168C4}" name="dl_applied" dataDxfId="26"/>
    <tableColumn id="11" xr3:uid="{1119081F-3D41-4DB3-8D44-3802BC4F23C8}" name="winner" dataDxfId="25"/>
    <tableColumn id="12" xr3:uid="{247145B7-E934-46FA-BAB3-5B919F92B540}" name="win_by_runs" dataDxfId="24"/>
    <tableColumn id="13" xr3:uid="{0F92D69A-0144-43B6-80ED-052580B269E1}" name="win_by_wickets" dataDxfId="23"/>
    <tableColumn id="14" xr3:uid="{B71C68B2-B799-4D9C-BB5C-7B3873F57677}" name="player_of_match" dataDxfId="22"/>
    <tableColumn id="15" xr3:uid="{0646A69F-1000-44B7-B6F3-935C293A00B0}" name="venue" dataDxfId="21"/>
    <tableColumn id="16" xr3:uid="{4AABA0E9-6F97-49E7-A4E6-D6F8DE94225D}" name="umpire1" dataDxfId="20"/>
    <tableColumn id="17" xr3:uid="{3C81863D-2173-49FE-8091-6859B85EEAD9}" name="umpire2" dataDxfId="19"/>
    <tableColumn id="18" xr3:uid="{44791C0F-80FE-4748-A69B-6AAFA79570A2}" name="umpire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7940E8-49A2-446C-A4BF-F3ADE7BEAB31}" name="Table2" displayName="Table2" ref="A1:R180" totalsRowShown="0" headerRowDxfId="18" dataDxfId="17">
  <autoFilter ref="A1:R180" xr:uid="{8D7940E8-49A2-446C-A4BF-F3ADE7BEAB31}"/>
  <tableColumns count="18">
    <tableColumn id="1" xr3:uid="{D741A039-1315-43A0-B068-51FC9037FB60}" name="id" dataDxfId="16"/>
    <tableColumn id="2" xr3:uid="{CEB830AF-A5D1-4160-8DBA-592F8D6BE04B}" name="season" dataDxfId="15"/>
    <tableColumn id="3" xr3:uid="{E652FB4B-DB37-4D0A-96EB-04D8A510C395}" name="city" dataDxfId="14"/>
    <tableColumn id="4" xr3:uid="{A790D5DD-A25C-467C-AAB4-05D9C5F058BB}" name="date" dataDxfId="13"/>
    <tableColumn id="5" xr3:uid="{162A4FAD-938E-4EDA-803A-235CC25AC031}" name="team1" dataDxfId="12"/>
    <tableColumn id="6" xr3:uid="{E50514A4-F42C-45A9-B582-498D6C10B3FB}" name="team2" dataDxfId="11"/>
    <tableColumn id="7" xr3:uid="{4201CEB6-58EE-4D7D-AA3E-354ED0781B7C}" name="toss_winner" dataDxfId="10"/>
    <tableColumn id="8" xr3:uid="{A59AEDE8-7618-4A87-9583-7A21E669B7D7}" name="toss_decision" dataDxfId="9"/>
    <tableColumn id="9" xr3:uid="{6BC913A1-858B-44E0-B3BA-3E7DEDAF82B7}" name="result" dataDxfId="8"/>
    <tableColumn id="10" xr3:uid="{D8808A06-53C4-49E8-BBE5-D2BA24FEAC2D}" name="dl_applied" dataDxfId="7"/>
    <tableColumn id="11" xr3:uid="{3F22AE3A-AFEA-4F6D-B133-3E730E8BB980}" name="winner" dataDxfId="6"/>
    <tableColumn id="12" xr3:uid="{C6BC0E96-87E5-43E9-AE77-25EDD3299715}" name="win_by_runs" dataDxfId="5"/>
    <tableColumn id="13" xr3:uid="{EF990F48-5218-489A-8A85-53BA95A4EE6C}" name="win_by_wickets" dataDxfId="4"/>
    <tableColumn id="14" xr3:uid="{616F7CA1-0064-4917-B29C-FF16D2E204AD}" name="player_of_match" dataDxfId="3"/>
    <tableColumn id="15" xr3:uid="{458F86DA-F566-4DBD-AD16-54BA7511F11A}" name="venue" dataDxfId="2"/>
    <tableColumn id="16" xr3:uid="{24CB50C7-D555-4E6F-8AC6-D8DEE0CAF89B}" name="umpire1" dataDxfId="1"/>
    <tableColumn id="17" xr3:uid="{B543EA1B-8E92-4066-9A80-14D9158EE7D8}" name="umpire2" dataDxfId="0"/>
    <tableColumn id="18" xr3:uid="{00395D46-5A35-4CD0-AAB5-3DA6DC8C32C9}" name="umpire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8ED98-B0A3-4EAB-B7A4-B897C3ED040C}">
  <sheetPr>
    <tabColor theme="9" tint="-0.249977111117893"/>
  </sheetPr>
  <dimension ref="E1:H24"/>
  <sheetViews>
    <sheetView showGridLines="0" topLeftCell="C1" zoomScale="86" zoomScaleNormal="102" workbookViewId="0">
      <selection activeCell="Z29" sqref="Z29"/>
    </sheetView>
  </sheetViews>
  <sheetFormatPr defaultRowHeight="14.4" x14ac:dyDescent="0.3"/>
  <cols>
    <col min="1" max="16384" width="8.88671875" style="61"/>
  </cols>
  <sheetData>
    <row r="1" spans="7:8" s="52" customFormat="1" x14ac:dyDescent="0.3"/>
    <row r="2" spans="7:8" s="52" customFormat="1" x14ac:dyDescent="0.3"/>
    <row r="3" spans="7:8" s="52" customFormat="1" x14ac:dyDescent="0.3"/>
    <row r="4" spans="7:8" s="52" customFormat="1" x14ac:dyDescent="0.3"/>
    <row r="5" spans="7:8" s="52" customFormat="1" x14ac:dyDescent="0.3"/>
    <row r="6" spans="7:8" s="52" customFormat="1" x14ac:dyDescent="0.3"/>
    <row r="7" spans="7:8" s="52" customFormat="1" x14ac:dyDescent="0.3"/>
    <row r="8" spans="7:8" s="52" customFormat="1" x14ac:dyDescent="0.3"/>
    <row r="9" spans="7:8" s="52" customFormat="1" x14ac:dyDescent="0.3"/>
    <row r="10" spans="7:8" s="52" customFormat="1" x14ac:dyDescent="0.3"/>
    <row r="13" spans="7:8" ht="18" x14ac:dyDescent="0.35">
      <c r="G13" s="62" t="s">
        <v>375</v>
      </c>
      <c r="H13" s="62"/>
    </row>
    <row r="14" spans="7:8" ht="18" x14ac:dyDescent="0.35">
      <c r="G14" s="62" t="s">
        <v>376</v>
      </c>
      <c r="H14" s="62"/>
    </row>
    <row r="15" spans="7:8" ht="18" x14ac:dyDescent="0.35">
      <c r="G15" s="62" t="s">
        <v>381</v>
      </c>
    </row>
    <row r="20" spans="5:8" ht="18" x14ac:dyDescent="0.35">
      <c r="E20" s="62" t="s">
        <v>377</v>
      </c>
    </row>
    <row r="22" spans="5:8" ht="18" x14ac:dyDescent="0.35">
      <c r="E22" s="62" t="s">
        <v>378</v>
      </c>
      <c r="F22" s="62"/>
      <c r="G22" s="62" t="s">
        <v>379</v>
      </c>
      <c r="H22" s="62"/>
    </row>
    <row r="23" spans="5:8" ht="18" x14ac:dyDescent="0.35">
      <c r="E23" s="62"/>
      <c r="F23" s="62"/>
      <c r="G23" s="63" t="s">
        <v>382</v>
      </c>
      <c r="H23" s="62"/>
    </row>
    <row r="24" spans="5:8" ht="18" x14ac:dyDescent="0.35">
      <c r="E24" s="62"/>
      <c r="F24" s="62"/>
      <c r="G24" s="62" t="s">
        <v>380</v>
      </c>
      <c r="H24" s="6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8BA21-87AC-48B5-BA93-82DFC70BE47B}">
  <sheetPr>
    <tabColor rgb="FF00B050"/>
  </sheetPr>
  <dimension ref="A1:AS578"/>
  <sheetViews>
    <sheetView tabSelected="1" topLeftCell="AB57" zoomScale="55" zoomScaleNormal="46" workbookViewId="0">
      <selection activeCell="AF71" sqref="AF71"/>
    </sheetView>
  </sheetViews>
  <sheetFormatPr defaultRowHeight="14.4" x14ac:dyDescent="0.3"/>
  <cols>
    <col min="1" max="1" width="7.44140625" style="52" bestFit="1" customWidth="1"/>
    <col min="2" max="2" width="7.44140625" style="52" customWidth="1"/>
    <col min="3" max="3" width="9" style="52" bestFit="1" customWidth="1"/>
    <col min="4" max="4" width="13.5546875" style="52" bestFit="1" customWidth="1"/>
    <col min="5" max="5" width="12.6640625" style="52" bestFit="1" customWidth="1"/>
    <col min="6" max="8" width="24.33203125" style="52" bestFit="1" customWidth="1"/>
    <col min="9" max="9" width="14.44140625" style="52" bestFit="1" customWidth="1"/>
    <col min="10" max="10" width="8.109375" style="52" bestFit="1" customWidth="1"/>
    <col min="11" max="11" width="12" style="52" bestFit="1" customWidth="1"/>
    <col min="12" max="12" width="24.33203125" style="52" bestFit="1" customWidth="1"/>
    <col min="13" max="13" width="14" style="52" bestFit="1" customWidth="1"/>
    <col min="14" max="14" width="16.6640625" style="52" bestFit="1" customWidth="1"/>
    <col min="15" max="15" width="17.6640625" style="52" bestFit="1" customWidth="1"/>
    <col min="16" max="16" width="45.6640625" style="52" bestFit="1" customWidth="1"/>
    <col min="17" max="17" width="22.44140625" style="52" bestFit="1" customWidth="1"/>
    <col min="18" max="18" width="16.21875" style="52" bestFit="1" customWidth="1"/>
    <col min="19" max="19" width="16.21875" style="52" customWidth="1"/>
    <col min="20" max="20" width="14.6640625" style="52" bestFit="1" customWidth="1"/>
    <col min="21" max="21" width="11.77734375" style="52" bestFit="1" customWidth="1"/>
    <col min="22" max="22" width="15.33203125" style="52" bestFit="1" customWidth="1"/>
    <col min="23" max="23" width="36.77734375" style="52" bestFit="1" customWidth="1"/>
    <col min="24" max="25" width="10.21875" style="52" customWidth="1"/>
    <col min="26" max="28" width="8.88671875" style="52"/>
    <col min="29" max="29" width="43.5546875" style="52" bestFit="1" customWidth="1"/>
    <col min="30" max="30" width="53.33203125" style="52" customWidth="1"/>
    <col min="31" max="31" width="58.44140625" style="52" customWidth="1"/>
    <col min="32" max="32" width="97" style="54" customWidth="1"/>
    <col min="33" max="33" width="28" style="52" bestFit="1" customWidth="1"/>
    <col min="34" max="16384" width="8.88671875" style="52"/>
  </cols>
  <sheetData>
    <row r="1" spans="1:45" ht="25.8" customHeight="1" x14ac:dyDescent="0.5">
      <c r="A1" t="s">
        <v>16</v>
      </c>
      <c r="B1" s="22" t="s">
        <v>361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s="26" t="s">
        <v>33</v>
      </c>
      <c r="T1" s="26" t="s">
        <v>363</v>
      </c>
      <c r="U1" s="26" t="s">
        <v>366</v>
      </c>
      <c r="V1" s="26" t="s">
        <v>364</v>
      </c>
      <c r="W1" s="26" t="s">
        <v>365</v>
      </c>
      <c r="AB1" s="23"/>
      <c r="AC1" s="69" t="s">
        <v>0</v>
      </c>
      <c r="AD1" s="29" t="s">
        <v>357</v>
      </c>
      <c r="AE1" s="29" t="s">
        <v>358</v>
      </c>
      <c r="AF1" s="29" t="s">
        <v>359</v>
      </c>
      <c r="AG1" s="30" t="s">
        <v>360</v>
      </c>
      <c r="AH1" s="31"/>
      <c r="AI1" s="32"/>
      <c r="AJ1" s="33"/>
      <c r="AK1" s="33"/>
      <c r="AL1" s="33"/>
      <c r="AM1" s="34"/>
      <c r="AN1" s="68" t="s">
        <v>362</v>
      </c>
      <c r="AO1" s="68"/>
      <c r="AP1" s="68"/>
      <c r="AQ1" s="34"/>
      <c r="AR1" s="34"/>
      <c r="AS1" s="23"/>
    </row>
    <row r="2" spans="1:45" ht="21" x14ac:dyDescent="0.4">
      <c r="A2">
        <v>1</v>
      </c>
      <c r="B2" t="str">
        <f>Actual_Data[[#This Row],[season]]&amp;"-"&amp;COUNTIF($C$2:C2,C2)</f>
        <v>2008-1</v>
      </c>
      <c r="C2">
        <v>2008</v>
      </c>
      <c r="D2" s="19" t="s">
        <v>34</v>
      </c>
      <c r="E2" s="20">
        <v>39556</v>
      </c>
      <c r="F2" s="19" t="s">
        <v>35</v>
      </c>
      <c r="G2" s="19" t="s">
        <v>36</v>
      </c>
      <c r="H2" s="19" t="s">
        <v>36</v>
      </c>
      <c r="I2" s="19" t="s">
        <v>37</v>
      </c>
      <c r="J2" s="19" t="s">
        <v>38</v>
      </c>
      <c r="K2">
        <v>0</v>
      </c>
      <c r="L2" s="19" t="s">
        <v>35</v>
      </c>
      <c r="M2">
        <v>140</v>
      </c>
      <c r="N2">
        <v>0</v>
      </c>
      <c r="O2" s="19" t="s">
        <v>39</v>
      </c>
      <c r="P2" s="19" t="s">
        <v>40</v>
      </c>
      <c r="Q2" s="19" t="s">
        <v>41</v>
      </c>
      <c r="R2" s="19" t="s">
        <v>42</v>
      </c>
      <c r="S2" s="19"/>
      <c r="T2" s="19">
        <v>1</v>
      </c>
      <c r="U2" s="19">
        <f>IF(Actual_Data[[#This Row],[toss_winner]] = Actual_Data[[#This Row],[winner]],1,0)</f>
        <v>0</v>
      </c>
      <c r="V2" s="19">
        <f>IF(Actual_Data[[#This Row],[toss_decision]] = $I$2,1,0)</f>
        <v>1</v>
      </c>
      <c r="W2" s="19">
        <f>IF(U2+V2=2,1,0)</f>
        <v>0</v>
      </c>
      <c r="X2" s="53"/>
      <c r="Y2" s="53"/>
      <c r="Z2" s="53"/>
      <c r="AB2" s="23"/>
      <c r="AC2" s="69"/>
      <c r="AD2" s="35" t="s">
        <v>44</v>
      </c>
      <c r="AE2" s="36">
        <f>COUNTIF(Actual_Data[[#All],[team1]:[team2]],AD2)</f>
        <v>131</v>
      </c>
      <c r="AF2" s="36">
        <f>COUNTIF($L$1:$L$578,AD2)</f>
        <v>79</v>
      </c>
      <c r="AG2" s="37">
        <f>AF2/AE2</f>
        <v>0.60305343511450382</v>
      </c>
      <c r="AH2" s="33"/>
      <c r="AI2" s="33"/>
      <c r="AJ2" s="33"/>
      <c r="AK2" s="33"/>
      <c r="AL2" s="33"/>
      <c r="AM2" s="34"/>
      <c r="AN2" s="58"/>
      <c r="AO2" s="59"/>
      <c r="AP2" s="59"/>
      <c r="AQ2" s="34"/>
      <c r="AR2" s="34"/>
      <c r="AS2" s="23"/>
    </row>
    <row r="3" spans="1:45" ht="21" x14ac:dyDescent="0.4">
      <c r="A3">
        <v>2</v>
      </c>
      <c r="B3" t="str">
        <f>Actual_Data[[#This Row],[season]]&amp;"-"&amp;COUNTIF($C$2:C3,C3)</f>
        <v>2008-2</v>
      </c>
      <c r="C3">
        <v>2008</v>
      </c>
      <c r="D3" s="19" t="s">
        <v>43</v>
      </c>
      <c r="E3" s="20">
        <v>39557</v>
      </c>
      <c r="F3" s="19" t="s">
        <v>44</v>
      </c>
      <c r="G3" s="19" t="s">
        <v>45</v>
      </c>
      <c r="H3" s="19" t="s">
        <v>44</v>
      </c>
      <c r="I3" s="19" t="s">
        <v>46</v>
      </c>
      <c r="J3" s="19" t="s">
        <v>38</v>
      </c>
      <c r="K3">
        <v>0</v>
      </c>
      <c r="L3" s="19" t="s">
        <v>44</v>
      </c>
      <c r="M3">
        <v>33</v>
      </c>
      <c r="N3">
        <v>0</v>
      </c>
      <c r="O3" s="19" t="s">
        <v>47</v>
      </c>
      <c r="P3" s="19" t="s">
        <v>48</v>
      </c>
      <c r="Q3" s="19" t="s">
        <v>49</v>
      </c>
      <c r="R3" s="19" t="s">
        <v>50</v>
      </c>
      <c r="S3" s="19"/>
      <c r="T3" s="19">
        <v>1</v>
      </c>
      <c r="U3" s="19">
        <f>IF(Actual_Data[[#This Row],[toss_winner]] = Actual_Data[[#This Row],[winner]],1,0)</f>
        <v>1</v>
      </c>
      <c r="V3" s="19">
        <f>IF(Actual_Data[[#This Row],[toss_decision]] = $I$2,1,0)</f>
        <v>0</v>
      </c>
      <c r="W3" s="19">
        <f t="shared" ref="W3:W66" si="0">IF(U3+V3=2,1,0)</f>
        <v>0</v>
      </c>
      <c r="X3" s="53"/>
      <c r="Y3" s="53"/>
      <c r="Z3" s="53"/>
      <c r="AB3" s="23"/>
      <c r="AC3" s="69"/>
      <c r="AD3" s="35" t="s">
        <v>65</v>
      </c>
      <c r="AE3" s="36">
        <f>COUNTIF(Actual_Data[[#All],[team1]:[team2]],AD3)</f>
        <v>75</v>
      </c>
      <c r="AF3" s="36">
        <f t="shared" ref="AF3:AF14" si="1">COUNTIF($L$1:$L$578,AD3)</f>
        <v>29</v>
      </c>
      <c r="AG3" s="37">
        <f t="shared" ref="AG3:AG14" si="2">AF3/AE3</f>
        <v>0.38666666666666666</v>
      </c>
      <c r="AH3" s="33"/>
      <c r="AI3" s="33"/>
      <c r="AJ3" s="33"/>
      <c r="AK3" s="33"/>
      <c r="AL3" s="33"/>
      <c r="AM3" s="34"/>
      <c r="AN3" s="58"/>
      <c r="AO3" s="57" t="s">
        <v>11</v>
      </c>
      <c r="AP3" s="57"/>
      <c r="AQ3" s="34"/>
      <c r="AR3" s="34"/>
      <c r="AS3" s="23"/>
    </row>
    <row r="4" spans="1:45" ht="21" x14ac:dyDescent="0.4">
      <c r="A4">
        <v>3</v>
      </c>
      <c r="B4" t="str">
        <f>Actual_Data[[#This Row],[season]]&amp;"-"&amp;COUNTIF($C$2:C4,C4)</f>
        <v>2008-3</v>
      </c>
      <c r="C4">
        <v>2008</v>
      </c>
      <c r="D4" s="19" t="s">
        <v>51</v>
      </c>
      <c r="E4" s="20">
        <v>39557</v>
      </c>
      <c r="F4" s="25" t="s">
        <v>52</v>
      </c>
      <c r="G4" s="19" t="s">
        <v>53</v>
      </c>
      <c r="H4" s="19" t="s">
        <v>52</v>
      </c>
      <c r="I4" s="19" t="s">
        <v>46</v>
      </c>
      <c r="J4" s="19" t="s">
        <v>38</v>
      </c>
      <c r="K4">
        <v>0</v>
      </c>
      <c r="L4" s="19" t="s">
        <v>53</v>
      </c>
      <c r="M4">
        <v>0</v>
      </c>
      <c r="N4">
        <v>9</v>
      </c>
      <c r="O4" s="19" t="s">
        <v>54</v>
      </c>
      <c r="P4" s="19" t="s">
        <v>55</v>
      </c>
      <c r="Q4" s="19" t="s">
        <v>56</v>
      </c>
      <c r="R4" s="19" t="s">
        <v>57</v>
      </c>
      <c r="S4" s="19"/>
      <c r="T4" s="19">
        <v>1</v>
      </c>
      <c r="U4" s="19">
        <f>IF(Actual_Data[[#This Row],[toss_winner]] = Actual_Data[[#This Row],[winner]],1,0)</f>
        <v>0</v>
      </c>
      <c r="V4" s="19">
        <f>IF(Actual_Data[[#This Row],[toss_decision]] = $I$2,1,0)</f>
        <v>0</v>
      </c>
      <c r="W4" s="19">
        <f t="shared" si="0"/>
        <v>0</v>
      </c>
      <c r="X4" s="53"/>
      <c r="Y4" s="53"/>
      <c r="Z4" s="53"/>
      <c r="AB4" s="23"/>
      <c r="AC4" s="69"/>
      <c r="AD4" s="35" t="s">
        <v>53</v>
      </c>
      <c r="AE4" s="36">
        <f>COUNTIF(Actual_Data[[#All],[team1]:[team2]],AD4)</f>
        <v>133</v>
      </c>
      <c r="AF4" s="36">
        <f t="shared" si="1"/>
        <v>56</v>
      </c>
      <c r="AG4" s="37">
        <f t="shared" si="2"/>
        <v>0.42105263157894735</v>
      </c>
      <c r="AH4" s="33"/>
      <c r="AI4" s="33"/>
      <c r="AJ4" s="33"/>
      <c r="AK4" s="33"/>
      <c r="AL4" s="33"/>
      <c r="AM4" s="34"/>
      <c r="AN4" s="58"/>
      <c r="AO4" s="57">
        <v>2008</v>
      </c>
      <c r="AP4" s="57"/>
      <c r="AQ4" s="34"/>
      <c r="AR4" s="34"/>
      <c r="AS4" s="23"/>
    </row>
    <row r="5" spans="1:45" ht="21" x14ac:dyDescent="0.4">
      <c r="A5">
        <v>4</v>
      </c>
      <c r="B5" t="str">
        <f>Actual_Data[[#This Row],[season]]&amp;"-"&amp;COUNTIF($C$2:C5,C5)</f>
        <v>2008-4</v>
      </c>
      <c r="C5">
        <v>2008</v>
      </c>
      <c r="D5" s="19" t="s">
        <v>58</v>
      </c>
      <c r="E5" s="20">
        <v>39558</v>
      </c>
      <c r="F5" s="19" t="s">
        <v>59</v>
      </c>
      <c r="G5" s="19" t="s">
        <v>36</v>
      </c>
      <c r="H5" s="19" t="s">
        <v>59</v>
      </c>
      <c r="I5" s="19" t="s">
        <v>46</v>
      </c>
      <c r="J5" s="19" t="s">
        <v>38</v>
      </c>
      <c r="K5">
        <v>0</v>
      </c>
      <c r="L5" s="19" t="s">
        <v>36</v>
      </c>
      <c r="M5">
        <v>0</v>
      </c>
      <c r="N5">
        <v>5</v>
      </c>
      <c r="O5" s="19" t="s">
        <v>60</v>
      </c>
      <c r="P5" s="19" t="s">
        <v>61</v>
      </c>
      <c r="Q5" s="19" t="s">
        <v>62</v>
      </c>
      <c r="R5" s="19" t="s">
        <v>63</v>
      </c>
      <c r="S5" s="19"/>
      <c r="T5" s="19">
        <v>1</v>
      </c>
      <c r="U5" s="19">
        <f>IF(Actual_Data[[#This Row],[toss_winner]] = Actual_Data[[#This Row],[winner]],1,0)</f>
        <v>0</v>
      </c>
      <c r="V5" s="19">
        <f>IF(Actual_Data[[#This Row],[toss_decision]] = $I$2,1,0)</f>
        <v>0</v>
      </c>
      <c r="W5" s="19">
        <f t="shared" si="0"/>
        <v>0</v>
      </c>
      <c r="X5" s="53"/>
      <c r="Y5" s="53"/>
      <c r="Z5" s="53"/>
      <c r="AB5" s="23"/>
      <c r="AC5" s="69"/>
      <c r="AD5" s="35" t="s">
        <v>333</v>
      </c>
      <c r="AE5" s="36">
        <f>COUNTIF(Actual_Data[[#All],[team1]:[team2]],AD5)</f>
        <v>16</v>
      </c>
      <c r="AF5" s="36">
        <f t="shared" si="1"/>
        <v>9</v>
      </c>
      <c r="AG5" s="37">
        <f t="shared" si="2"/>
        <v>0.5625</v>
      </c>
      <c r="AH5" s="33"/>
      <c r="AI5" s="33"/>
      <c r="AJ5" s="33"/>
      <c r="AK5" s="33"/>
      <c r="AL5" s="33"/>
      <c r="AM5" s="34"/>
      <c r="AN5" s="58"/>
      <c r="AO5" s="57">
        <v>2009</v>
      </c>
      <c r="AP5" s="57"/>
      <c r="AQ5" s="34"/>
      <c r="AR5" s="34"/>
      <c r="AS5" s="23"/>
    </row>
    <row r="6" spans="1:45" ht="21" x14ac:dyDescent="0.4">
      <c r="A6">
        <v>5</v>
      </c>
      <c r="B6" t="str">
        <f>Actual_Data[[#This Row],[season]]&amp;"-"&amp;COUNTIF($C$2:C6,C6)</f>
        <v>2008-5</v>
      </c>
      <c r="C6">
        <v>2008</v>
      </c>
      <c r="D6" s="19" t="s">
        <v>64</v>
      </c>
      <c r="E6" s="20">
        <v>39558</v>
      </c>
      <c r="F6" s="19" t="s">
        <v>65</v>
      </c>
      <c r="G6" s="19" t="s">
        <v>35</v>
      </c>
      <c r="H6" s="19" t="s">
        <v>65</v>
      </c>
      <c r="I6" s="19" t="s">
        <v>46</v>
      </c>
      <c r="J6" s="19" t="s">
        <v>38</v>
      </c>
      <c r="K6">
        <v>0</v>
      </c>
      <c r="L6" s="19" t="s">
        <v>35</v>
      </c>
      <c r="M6">
        <v>0</v>
      </c>
      <c r="N6">
        <v>5</v>
      </c>
      <c r="O6" s="19" t="s">
        <v>66</v>
      </c>
      <c r="P6" s="19" t="s">
        <v>67</v>
      </c>
      <c r="Q6" s="19" t="s">
        <v>68</v>
      </c>
      <c r="R6" s="19" t="s">
        <v>69</v>
      </c>
      <c r="S6" s="19"/>
      <c r="T6" s="19">
        <v>1</v>
      </c>
      <c r="U6" s="19">
        <f>IF(Actual_Data[[#This Row],[toss_winner]] = Actual_Data[[#This Row],[winner]],1,0)</f>
        <v>0</v>
      </c>
      <c r="V6" s="19">
        <f>IF(Actual_Data[[#This Row],[toss_decision]] = $I$2,1,0)</f>
        <v>0</v>
      </c>
      <c r="W6" s="19">
        <f t="shared" si="0"/>
        <v>0</v>
      </c>
      <c r="X6" s="53"/>
      <c r="Y6" s="53"/>
      <c r="Z6" s="53"/>
      <c r="AB6" s="23"/>
      <c r="AC6" s="69"/>
      <c r="AD6" s="35" t="s">
        <v>45</v>
      </c>
      <c r="AE6" s="36">
        <f>COUNTIF(Actual_Data[[#All],[team1]:[team2]],AD6)</f>
        <v>134</v>
      </c>
      <c r="AF6" s="36">
        <f t="shared" si="1"/>
        <v>63</v>
      </c>
      <c r="AG6" s="37">
        <f t="shared" si="2"/>
        <v>0.47014925373134331</v>
      </c>
      <c r="AH6" s="33"/>
      <c r="AI6" s="33"/>
      <c r="AJ6" s="33"/>
      <c r="AK6" s="33"/>
      <c r="AL6" s="33"/>
      <c r="AM6" s="34"/>
      <c r="AN6" s="58"/>
      <c r="AO6" s="57">
        <v>2010</v>
      </c>
      <c r="AP6" s="57"/>
      <c r="AQ6" s="34"/>
      <c r="AR6" s="34"/>
      <c r="AS6" s="23"/>
    </row>
    <row r="7" spans="1:45" ht="21" x14ac:dyDescent="0.4">
      <c r="A7">
        <v>6</v>
      </c>
      <c r="B7" t="str">
        <f>Actual_Data[[#This Row],[season]]&amp;"-"&amp;COUNTIF($C$2:C7,C7)</f>
        <v>2008-6</v>
      </c>
      <c r="C7">
        <v>2008</v>
      </c>
      <c r="D7" s="19" t="s">
        <v>70</v>
      </c>
      <c r="E7" s="20">
        <v>39559</v>
      </c>
      <c r="F7" s="19" t="s">
        <v>45</v>
      </c>
      <c r="G7" s="19" t="s">
        <v>52</v>
      </c>
      <c r="H7" s="19" t="s">
        <v>45</v>
      </c>
      <c r="I7" s="19" t="s">
        <v>46</v>
      </c>
      <c r="J7" s="19" t="s">
        <v>38</v>
      </c>
      <c r="K7">
        <v>0</v>
      </c>
      <c r="L7" s="19" t="s">
        <v>52</v>
      </c>
      <c r="M7">
        <v>0</v>
      </c>
      <c r="N7">
        <v>6</v>
      </c>
      <c r="O7" s="19" t="s">
        <v>71</v>
      </c>
      <c r="P7" s="19" t="s">
        <v>72</v>
      </c>
      <c r="Q7" s="19" t="s">
        <v>56</v>
      </c>
      <c r="R7" s="19" t="s">
        <v>73</v>
      </c>
      <c r="S7" s="19"/>
      <c r="T7" s="19">
        <v>1</v>
      </c>
      <c r="U7" s="19">
        <f>IF(Actual_Data[[#This Row],[toss_winner]] = Actual_Data[[#This Row],[winner]],1,0)</f>
        <v>0</v>
      </c>
      <c r="V7" s="19">
        <f>IF(Actual_Data[[#This Row],[toss_decision]] = $I$2,1,0)</f>
        <v>0</v>
      </c>
      <c r="W7" s="19">
        <f t="shared" si="0"/>
        <v>0</v>
      </c>
      <c r="X7" s="53"/>
      <c r="Y7" s="53"/>
      <c r="Z7" s="53"/>
      <c r="AB7" s="23"/>
      <c r="AC7" s="69"/>
      <c r="AD7" s="35" t="s">
        <v>216</v>
      </c>
      <c r="AE7" s="36">
        <f>COUNTIF(Actual_Data[[#All],[team1]:[team2]],AD7)</f>
        <v>14</v>
      </c>
      <c r="AF7" s="36">
        <f t="shared" si="1"/>
        <v>6</v>
      </c>
      <c r="AG7" s="37">
        <f t="shared" si="2"/>
        <v>0.42857142857142855</v>
      </c>
      <c r="AH7" s="33"/>
      <c r="AI7" s="33"/>
      <c r="AJ7" s="33"/>
      <c r="AK7" s="33"/>
      <c r="AL7" s="33"/>
      <c r="AM7" s="34"/>
      <c r="AN7" s="58"/>
      <c r="AO7" s="57">
        <v>2011</v>
      </c>
      <c r="AP7" s="57"/>
      <c r="AQ7" s="34"/>
      <c r="AR7" s="34"/>
      <c r="AS7" s="23"/>
    </row>
    <row r="8" spans="1:45" ht="21" x14ac:dyDescent="0.4">
      <c r="A8">
        <v>7</v>
      </c>
      <c r="B8" t="str">
        <f>Actual_Data[[#This Row],[season]]&amp;"-"&amp;COUNTIF($C$2:C8,C8)</f>
        <v>2008-7</v>
      </c>
      <c r="C8">
        <v>2008</v>
      </c>
      <c r="D8" s="19" t="s">
        <v>74</v>
      </c>
      <c r="E8" s="20">
        <v>39560</v>
      </c>
      <c r="F8" s="19" t="s">
        <v>65</v>
      </c>
      <c r="G8" s="19" t="s">
        <v>53</v>
      </c>
      <c r="H8" s="19" t="s">
        <v>65</v>
      </c>
      <c r="I8" s="19" t="s">
        <v>46</v>
      </c>
      <c r="J8" s="19" t="s">
        <v>38</v>
      </c>
      <c r="K8">
        <v>0</v>
      </c>
      <c r="L8" s="19" t="s">
        <v>53</v>
      </c>
      <c r="M8">
        <v>0</v>
      </c>
      <c r="N8">
        <v>9</v>
      </c>
      <c r="O8" s="19" t="s">
        <v>75</v>
      </c>
      <c r="P8" s="19" t="s">
        <v>76</v>
      </c>
      <c r="Q8" s="19" t="s">
        <v>77</v>
      </c>
      <c r="R8" s="19" t="s">
        <v>78</v>
      </c>
      <c r="S8" s="19"/>
      <c r="T8" s="19">
        <v>1</v>
      </c>
      <c r="U8" s="19">
        <f>IF(Actual_Data[[#This Row],[toss_winner]] = Actual_Data[[#This Row],[winner]],1,0)</f>
        <v>0</v>
      </c>
      <c r="V8" s="19">
        <f>IF(Actual_Data[[#This Row],[toss_decision]] = $I$2,1,0)</f>
        <v>0</v>
      </c>
      <c r="W8" s="19">
        <f t="shared" si="0"/>
        <v>0</v>
      </c>
      <c r="X8" s="53"/>
      <c r="Y8" s="53"/>
      <c r="Z8" s="53"/>
      <c r="AB8" s="23"/>
      <c r="AC8" s="33"/>
      <c r="AD8" s="35" t="s">
        <v>35</v>
      </c>
      <c r="AE8" s="36">
        <f>COUNTIF(Actual_Data[[#All],[team1]:[team2]],AD8)</f>
        <v>132</v>
      </c>
      <c r="AF8" s="36">
        <f t="shared" si="1"/>
        <v>68</v>
      </c>
      <c r="AG8" s="37">
        <f t="shared" si="2"/>
        <v>0.51515151515151514</v>
      </c>
      <c r="AH8" s="33"/>
      <c r="AI8" s="33"/>
      <c r="AJ8" s="33"/>
      <c r="AK8" s="33"/>
      <c r="AL8" s="33"/>
      <c r="AM8" s="34"/>
      <c r="AN8" s="58"/>
      <c r="AO8" s="57">
        <v>2012</v>
      </c>
      <c r="AP8" s="57"/>
      <c r="AQ8" s="34"/>
      <c r="AR8" s="34"/>
      <c r="AS8" s="23"/>
    </row>
    <row r="9" spans="1:45" ht="21" x14ac:dyDescent="0.4">
      <c r="A9">
        <v>8</v>
      </c>
      <c r="B9" t="str">
        <f>Actual_Data[[#This Row],[season]]&amp;"-"&amp;COUNTIF($C$2:C9,C9)</f>
        <v>2008-8</v>
      </c>
      <c r="C9">
        <v>2008</v>
      </c>
      <c r="D9" s="19" t="s">
        <v>79</v>
      </c>
      <c r="E9" s="20">
        <v>39561</v>
      </c>
      <c r="F9" s="19" t="s">
        <v>44</v>
      </c>
      <c r="G9" s="19" t="s">
        <v>59</v>
      </c>
      <c r="H9" s="19" t="s">
        <v>59</v>
      </c>
      <c r="I9" s="19" t="s">
        <v>37</v>
      </c>
      <c r="J9" s="19" t="s">
        <v>38</v>
      </c>
      <c r="K9">
        <v>0</v>
      </c>
      <c r="L9" s="19" t="s">
        <v>44</v>
      </c>
      <c r="M9">
        <v>6</v>
      </c>
      <c r="N9">
        <v>0</v>
      </c>
      <c r="O9" s="19" t="s">
        <v>80</v>
      </c>
      <c r="P9" s="19" t="s">
        <v>81</v>
      </c>
      <c r="Q9" s="19" t="s">
        <v>63</v>
      </c>
      <c r="R9" s="19" t="s">
        <v>57</v>
      </c>
      <c r="S9" s="19"/>
      <c r="T9" s="19">
        <v>1</v>
      </c>
      <c r="U9" s="19">
        <f>IF(Actual_Data[[#This Row],[toss_winner]] = Actual_Data[[#This Row],[winner]],1,0)</f>
        <v>0</v>
      </c>
      <c r="V9" s="19">
        <f>IF(Actual_Data[[#This Row],[toss_decision]] = $I$2,1,0)</f>
        <v>1</v>
      </c>
      <c r="W9" s="19">
        <f t="shared" si="0"/>
        <v>0</v>
      </c>
      <c r="X9" s="53"/>
      <c r="Y9" s="53"/>
      <c r="Z9" s="53"/>
      <c r="AB9" s="23"/>
      <c r="AC9" s="33"/>
      <c r="AD9" s="35" t="s">
        <v>59</v>
      </c>
      <c r="AE9" s="36">
        <f>COUNTIF(Actual_Data[[#All],[team1]:[team2]],AD9)</f>
        <v>140</v>
      </c>
      <c r="AF9" s="36">
        <f t="shared" si="1"/>
        <v>80</v>
      </c>
      <c r="AG9" s="37">
        <f t="shared" si="2"/>
        <v>0.5714285714285714</v>
      </c>
      <c r="AH9" s="33"/>
      <c r="AI9" s="33"/>
      <c r="AJ9" s="33"/>
      <c r="AK9" s="33"/>
      <c r="AL9" s="33"/>
      <c r="AM9" s="34"/>
      <c r="AN9" s="58"/>
      <c r="AO9" s="57">
        <v>2013</v>
      </c>
      <c r="AP9" s="57"/>
      <c r="AQ9" s="34"/>
      <c r="AR9" s="34"/>
      <c r="AS9" s="23"/>
    </row>
    <row r="10" spans="1:45" ht="21" x14ac:dyDescent="0.4">
      <c r="A10">
        <v>9</v>
      </c>
      <c r="B10" t="str">
        <f>Actual_Data[[#This Row],[season]]&amp;"-"&amp;COUNTIF($C$2:C10,C10)</f>
        <v>2008-9</v>
      </c>
      <c r="C10">
        <v>2008</v>
      </c>
      <c r="D10" s="19" t="s">
        <v>74</v>
      </c>
      <c r="E10" s="20">
        <v>39562</v>
      </c>
      <c r="F10" s="19" t="s">
        <v>65</v>
      </c>
      <c r="G10" s="19" t="s">
        <v>52</v>
      </c>
      <c r="H10" s="19" t="s">
        <v>52</v>
      </c>
      <c r="I10" s="19" t="s">
        <v>37</v>
      </c>
      <c r="J10" s="19" t="s">
        <v>38</v>
      </c>
      <c r="K10">
        <v>0</v>
      </c>
      <c r="L10" s="19" t="s">
        <v>52</v>
      </c>
      <c r="M10">
        <v>0</v>
      </c>
      <c r="N10">
        <v>3</v>
      </c>
      <c r="O10" s="19" t="s">
        <v>82</v>
      </c>
      <c r="P10" s="19" t="s">
        <v>76</v>
      </c>
      <c r="Q10" s="19" t="s">
        <v>41</v>
      </c>
      <c r="R10" s="19" t="s">
        <v>49</v>
      </c>
      <c r="S10" s="19"/>
      <c r="T10" s="19">
        <v>1</v>
      </c>
      <c r="U10" s="19">
        <f>IF(Actual_Data[[#This Row],[toss_winner]] = Actual_Data[[#This Row],[winner]],1,0)</f>
        <v>1</v>
      </c>
      <c r="V10" s="19">
        <f>IF(Actual_Data[[#This Row],[toss_decision]] = $I$2,1,0)</f>
        <v>1</v>
      </c>
      <c r="W10" s="19">
        <f t="shared" si="0"/>
        <v>1</v>
      </c>
      <c r="X10" s="53"/>
      <c r="Y10" s="53"/>
      <c r="Z10" s="53"/>
      <c r="AB10" s="23"/>
      <c r="AC10" s="33"/>
      <c r="AD10" s="35" t="s">
        <v>218</v>
      </c>
      <c r="AE10" s="36">
        <f>COUNTIF(Actual_Data[[#All],[team1]:[team2]],AD10)</f>
        <v>46</v>
      </c>
      <c r="AF10" s="36">
        <f t="shared" si="1"/>
        <v>12</v>
      </c>
      <c r="AG10" s="37">
        <f t="shared" si="2"/>
        <v>0.2608695652173913</v>
      </c>
      <c r="AH10" s="33"/>
      <c r="AI10" s="33"/>
      <c r="AJ10" s="33"/>
      <c r="AK10" s="33"/>
      <c r="AL10" s="33"/>
      <c r="AM10" s="34"/>
      <c r="AN10" s="58"/>
      <c r="AO10" s="57">
        <v>2014</v>
      </c>
      <c r="AP10" s="57"/>
      <c r="AQ10" s="34"/>
      <c r="AR10" s="34"/>
      <c r="AS10" s="23"/>
    </row>
    <row r="11" spans="1:45" ht="21" x14ac:dyDescent="0.4">
      <c r="A11">
        <v>10</v>
      </c>
      <c r="B11" t="str">
        <f>Actual_Data[[#This Row],[season]]&amp;"-"&amp;COUNTIF($C$2:C11,C11)</f>
        <v>2008-10</v>
      </c>
      <c r="C11">
        <v>2008</v>
      </c>
      <c r="D11" s="19" t="s">
        <v>43</v>
      </c>
      <c r="E11" s="20">
        <v>39563</v>
      </c>
      <c r="F11" s="19" t="s">
        <v>45</v>
      </c>
      <c r="G11" s="19" t="s">
        <v>59</v>
      </c>
      <c r="H11" s="19" t="s">
        <v>59</v>
      </c>
      <c r="I11" s="19" t="s">
        <v>37</v>
      </c>
      <c r="J11" s="19" t="s">
        <v>38</v>
      </c>
      <c r="K11">
        <v>0</v>
      </c>
      <c r="L11" s="19" t="s">
        <v>45</v>
      </c>
      <c r="M11">
        <v>66</v>
      </c>
      <c r="N11">
        <v>0</v>
      </c>
      <c r="O11" s="19" t="s">
        <v>83</v>
      </c>
      <c r="P11" s="19" t="s">
        <v>48</v>
      </c>
      <c r="Q11" s="19" t="s">
        <v>56</v>
      </c>
      <c r="R11" s="19" t="s">
        <v>78</v>
      </c>
      <c r="S11" s="19"/>
      <c r="T11" s="19">
        <v>1</v>
      </c>
      <c r="U11" s="19">
        <f>IF(Actual_Data[[#This Row],[toss_winner]] = Actual_Data[[#This Row],[winner]],1,0)</f>
        <v>0</v>
      </c>
      <c r="V11" s="19">
        <f>IF(Actual_Data[[#This Row],[toss_decision]] = $I$2,1,0)</f>
        <v>1</v>
      </c>
      <c r="W11" s="19">
        <f t="shared" si="0"/>
        <v>0</v>
      </c>
      <c r="X11" s="53"/>
      <c r="Y11" s="53"/>
      <c r="Z11" s="53"/>
      <c r="AB11" s="23"/>
      <c r="AC11" s="33"/>
      <c r="AD11" s="35" t="s">
        <v>52</v>
      </c>
      <c r="AE11" s="36">
        <f>COUNTIF(Actual_Data[[#All],[team1]:[team2]],AD11)</f>
        <v>118</v>
      </c>
      <c r="AF11" s="36">
        <f t="shared" si="1"/>
        <v>63</v>
      </c>
      <c r="AG11" s="37">
        <f t="shared" si="2"/>
        <v>0.53389830508474578</v>
      </c>
      <c r="AH11" s="33"/>
      <c r="AI11" s="33"/>
      <c r="AJ11" s="33"/>
      <c r="AK11" s="33"/>
      <c r="AL11" s="33"/>
      <c r="AM11" s="34"/>
      <c r="AN11" s="58"/>
      <c r="AO11" s="57">
        <v>2015</v>
      </c>
      <c r="AP11" s="57"/>
      <c r="AQ11" s="34"/>
      <c r="AR11" s="34"/>
      <c r="AS11" s="23"/>
    </row>
    <row r="12" spans="1:45" ht="21" x14ac:dyDescent="0.4">
      <c r="A12">
        <v>11</v>
      </c>
      <c r="B12" t="str">
        <f>Actual_Data[[#This Row],[season]]&amp;"-"&amp;COUNTIF($C$2:C12,C12)</f>
        <v>2008-11</v>
      </c>
      <c r="C12">
        <v>2008</v>
      </c>
      <c r="D12" s="19" t="s">
        <v>34</v>
      </c>
      <c r="E12" s="20">
        <v>39564</v>
      </c>
      <c r="F12" s="19" t="s">
        <v>36</v>
      </c>
      <c r="G12" s="19" t="s">
        <v>52</v>
      </c>
      <c r="H12" s="19" t="s">
        <v>52</v>
      </c>
      <c r="I12" s="19" t="s">
        <v>37</v>
      </c>
      <c r="J12" s="19" t="s">
        <v>38</v>
      </c>
      <c r="K12">
        <v>0</v>
      </c>
      <c r="L12" s="19" t="s">
        <v>52</v>
      </c>
      <c r="M12">
        <v>0</v>
      </c>
      <c r="N12">
        <v>7</v>
      </c>
      <c r="O12" s="19" t="s">
        <v>71</v>
      </c>
      <c r="P12" s="19" t="s">
        <v>40</v>
      </c>
      <c r="Q12" s="19" t="s">
        <v>49</v>
      </c>
      <c r="R12" s="19" t="s">
        <v>77</v>
      </c>
      <c r="S12" s="19"/>
      <c r="T12" s="19">
        <v>1</v>
      </c>
      <c r="U12" s="19">
        <f>IF(Actual_Data[[#This Row],[toss_winner]] = Actual_Data[[#This Row],[winner]],1,0)</f>
        <v>1</v>
      </c>
      <c r="V12" s="19">
        <f>IF(Actual_Data[[#This Row],[toss_decision]] = $I$2,1,0)</f>
        <v>1</v>
      </c>
      <c r="W12" s="19">
        <f t="shared" si="0"/>
        <v>1</v>
      </c>
      <c r="X12" s="53"/>
      <c r="Y12" s="53"/>
      <c r="Z12" s="53"/>
      <c r="AB12" s="23"/>
      <c r="AC12" s="33"/>
      <c r="AD12" s="35" t="s">
        <v>332</v>
      </c>
      <c r="AE12" s="36">
        <f>COUNTIF(Actual_Data[[#All],[team1]:[team2]],AD12)</f>
        <v>14</v>
      </c>
      <c r="AF12" s="36">
        <f t="shared" si="1"/>
        <v>5</v>
      </c>
      <c r="AG12" s="37">
        <f t="shared" si="2"/>
        <v>0.35714285714285715</v>
      </c>
      <c r="AH12" s="33"/>
      <c r="AI12" s="33"/>
      <c r="AJ12" s="33"/>
      <c r="AK12" s="33"/>
      <c r="AL12" s="33"/>
      <c r="AM12" s="34"/>
      <c r="AN12" s="58"/>
      <c r="AO12" s="57">
        <v>2016</v>
      </c>
      <c r="AP12" s="57"/>
      <c r="AQ12" s="34"/>
      <c r="AR12" s="34"/>
      <c r="AS12" s="23"/>
    </row>
    <row r="13" spans="1:45" ht="21" x14ac:dyDescent="0.4">
      <c r="A13">
        <v>12</v>
      </c>
      <c r="B13" t="str">
        <f>Actual_Data[[#This Row],[season]]&amp;"-"&amp;COUNTIF($C$2:C13,C13)</f>
        <v>2008-12</v>
      </c>
      <c r="C13">
        <v>2008</v>
      </c>
      <c r="D13" s="19" t="s">
        <v>79</v>
      </c>
      <c r="E13" s="20">
        <v>39564</v>
      </c>
      <c r="F13" s="19" t="s">
        <v>35</v>
      </c>
      <c r="G13" s="21" t="s">
        <v>44</v>
      </c>
      <c r="H13" s="19" t="s">
        <v>35</v>
      </c>
      <c r="I13" s="19" t="s">
        <v>46</v>
      </c>
      <c r="J13" s="19" t="s">
        <v>38</v>
      </c>
      <c r="K13">
        <v>0</v>
      </c>
      <c r="L13" s="19" t="s">
        <v>44</v>
      </c>
      <c r="M13">
        <v>0</v>
      </c>
      <c r="N13">
        <v>9</v>
      </c>
      <c r="O13" s="19" t="s">
        <v>84</v>
      </c>
      <c r="P13" s="19" t="s">
        <v>81</v>
      </c>
      <c r="Q13" s="19" t="s">
        <v>68</v>
      </c>
      <c r="R13" s="19" t="s">
        <v>85</v>
      </c>
      <c r="S13" s="19"/>
      <c r="T13" s="19">
        <v>1</v>
      </c>
      <c r="U13" s="19">
        <f>IF(Actual_Data[[#This Row],[toss_winner]] = Actual_Data[[#This Row],[winner]],1,0)</f>
        <v>0</v>
      </c>
      <c r="V13" s="19">
        <f>IF(Actual_Data[[#This Row],[toss_decision]] = $I$2,1,0)</f>
        <v>0</v>
      </c>
      <c r="W13" s="19">
        <f t="shared" si="0"/>
        <v>0</v>
      </c>
      <c r="X13" s="53"/>
      <c r="Y13" s="53"/>
      <c r="Z13" s="53"/>
      <c r="AB13" s="23"/>
      <c r="AC13" s="33"/>
      <c r="AD13" s="35" t="s">
        <v>36</v>
      </c>
      <c r="AE13" s="36">
        <f>COUNTIF(Actual_Data[[#All],[team1]:[team2]],AD13)</f>
        <v>139</v>
      </c>
      <c r="AF13" s="36">
        <f t="shared" si="1"/>
        <v>70</v>
      </c>
      <c r="AG13" s="37">
        <f t="shared" si="2"/>
        <v>0.50359712230215825</v>
      </c>
      <c r="AH13" s="33"/>
      <c r="AI13" s="33"/>
      <c r="AJ13" s="33"/>
      <c r="AK13" s="33"/>
      <c r="AL13" s="33"/>
      <c r="AM13" s="34"/>
      <c r="AN13" s="34"/>
      <c r="AO13" s="34"/>
      <c r="AP13" s="34"/>
      <c r="AQ13" s="34"/>
      <c r="AR13" s="34"/>
      <c r="AS13" s="23"/>
    </row>
    <row r="14" spans="1:45" ht="21.6" thickBot="1" x14ac:dyDescent="0.45">
      <c r="A14">
        <v>13</v>
      </c>
      <c r="B14" t="str">
        <f>Actual_Data[[#This Row],[season]]&amp;"-"&amp;COUNTIF($C$2:C14,C14)</f>
        <v>2008-13</v>
      </c>
      <c r="C14">
        <v>2008</v>
      </c>
      <c r="D14" s="19" t="s">
        <v>58</v>
      </c>
      <c r="E14" s="20">
        <v>39565</v>
      </c>
      <c r="F14" s="19" t="s">
        <v>59</v>
      </c>
      <c r="G14" s="19" t="s">
        <v>65</v>
      </c>
      <c r="H14" s="19" t="s">
        <v>65</v>
      </c>
      <c r="I14" s="19" t="s">
        <v>37</v>
      </c>
      <c r="J14" s="19" t="s">
        <v>38</v>
      </c>
      <c r="K14">
        <v>0</v>
      </c>
      <c r="L14" s="19" t="s">
        <v>65</v>
      </c>
      <c r="M14">
        <v>0</v>
      </c>
      <c r="N14">
        <v>10</v>
      </c>
      <c r="O14" s="19" t="s">
        <v>86</v>
      </c>
      <c r="P14" s="19" t="s">
        <v>87</v>
      </c>
      <c r="Q14" s="19" t="s">
        <v>41</v>
      </c>
      <c r="R14" s="19" t="s">
        <v>50</v>
      </c>
      <c r="S14" s="19"/>
      <c r="T14" s="19">
        <v>1</v>
      </c>
      <c r="U14" s="19">
        <f>IF(Actual_Data[[#This Row],[toss_winner]] = Actual_Data[[#This Row],[winner]],1,0)</f>
        <v>1</v>
      </c>
      <c r="V14" s="19">
        <f>IF(Actual_Data[[#This Row],[toss_decision]] = $I$2,1,0)</f>
        <v>1</v>
      </c>
      <c r="W14" s="19">
        <f t="shared" si="0"/>
        <v>1</v>
      </c>
      <c r="X14" s="53"/>
      <c r="Y14" s="53"/>
      <c r="Z14" s="53"/>
      <c r="AB14" s="23"/>
      <c r="AC14" s="33"/>
      <c r="AD14" s="38" t="s">
        <v>272</v>
      </c>
      <c r="AE14" s="36">
        <f>COUNTIF(Actual_Data[[#All],[team1]:[team2]],AD14)</f>
        <v>62</v>
      </c>
      <c r="AF14" s="36">
        <f t="shared" si="1"/>
        <v>34</v>
      </c>
      <c r="AG14" s="37">
        <f t="shared" si="2"/>
        <v>0.54838709677419351</v>
      </c>
      <c r="AH14" s="33"/>
      <c r="AI14" s="33"/>
      <c r="AJ14" s="33"/>
      <c r="AK14" s="33"/>
      <c r="AL14" s="33"/>
      <c r="AM14" s="34"/>
      <c r="AN14" s="34"/>
      <c r="AO14" s="34"/>
      <c r="AP14" s="34"/>
      <c r="AQ14" s="34"/>
      <c r="AR14" s="34"/>
      <c r="AS14" s="23"/>
    </row>
    <row r="15" spans="1:45" ht="21" x14ac:dyDescent="0.4">
      <c r="A15">
        <v>14</v>
      </c>
      <c r="B15" t="str">
        <f>Actual_Data[[#This Row],[season]]&amp;"-"&amp;COUNTIF($C$2:C15,C15)</f>
        <v>2008-14</v>
      </c>
      <c r="C15">
        <v>2008</v>
      </c>
      <c r="D15" s="19" t="s">
        <v>43</v>
      </c>
      <c r="E15" s="20">
        <v>39565</v>
      </c>
      <c r="F15" s="19" t="s">
        <v>53</v>
      </c>
      <c r="G15" s="19" t="s">
        <v>45</v>
      </c>
      <c r="H15" s="19" t="s">
        <v>53</v>
      </c>
      <c r="I15" s="19" t="s">
        <v>46</v>
      </c>
      <c r="J15" s="19" t="s">
        <v>38</v>
      </c>
      <c r="K15">
        <v>0</v>
      </c>
      <c r="L15" s="19" t="s">
        <v>45</v>
      </c>
      <c r="M15">
        <v>0</v>
      </c>
      <c r="N15">
        <v>4</v>
      </c>
      <c r="O15" s="19" t="s">
        <v>88</v>
      </c>
      <c r="P15" s="19" t="s">
        <v>48</v>
      </c>
      <c r="Q15" s="19" t="s">
        <v>42</v>
      </c>
      <c r="R15" s="19" t="s">
        <v>89</v>
      </c>
      <c r="S15" s="19"/>
      <c r="T15" s="19">
        <v>1</v>
      </c>
      <c r="U15" s="19">
        <f>IF(Actual_Data[[#This Row],[toss_winner]] = Actual_Data[[#This Row],[winner]],1,0)</f>
        <v>0</v>
      </c>
      <c r="V15" s="19">
        <f>IF(Actual_Data[[#This Row],[toss_decision]] = $I$2,1,0)</f>
        <v>0</v>
      </c>
      <c r="W15" s="19">
        <f t="shared" si="0"/>
        <v>0</v>
      </c>
      <c r="X15" s="53"/>
      <c r="Y15" s="53"/>
      <c r="Z15" s="53"/>
      <c r="AB15" s="23"/>
      <c r="AC15" s="33"/>
      <c r="AD15" s="33"/>
      <c r="AE15" s="60"/>
      <c r="AF15" s="60"/>
      <c r="AG15" s="39"/>
      <c r="AH15" s="33"/>
      <c r="AI15" s="33"/>
      <c r="AJ15" s="33"/>
      <c r="AK15" s="33"/>
      <c r="AL15" s="33"/>
      <c r="AM15" s="34"/>
      <c r="AN15" s="34"/>
      <c r="AO15" s="34"/>
      <c r="AP15" s="34"/>
      <c r="AQ15" s="34"/>
      <c r="AR15" s="34"/>
      <c r="AS15" s="23"/>
    </row>
    <row r="16" spans="1:45" x14ac:dyDescent="0.3">
      <c r="A16">
        <v>15</v>
      </c>
      <c r="B16" t="str">
        <f>Actual_Data[[#This Row],[season]]&amp;"-"&amp;COUNTIF($C$2:C16,C16)</f>
        <v>2008-15</v>
      </c>
      <c r="C16">
        <v>2008</v>
      </c>
      <c r="D16" s="19" t="s">
        <v>34</v>
      </c>
      <c r="E16" s="20">
        <v>39566</v>
      </c>
      <c r="F16" s="19" t="s">
        <v>44</v>
      </c>
      <c r="G16" s="19" t="s">
        <v>36</v>
      </c>
      <c r="H16" s="19" t="s">
        <v>44</v>
      </c>
      <c r="I16" s="19" t="s">
        <v>46</v>
      </c>
      <c r="J16" s="19" t="s">
        <v>38</v>
      </c>
      <c r="K16">
        <v>0</v>
      </c>
      <c r="L16" s="19" t="s">
        <v>44</v>
      </c>
      <c r="M16">
        <v>13</v>
      </c>
      <c r="N16">
        <v>0</v>
      </c>
      <c r="O16" s="19" t="s">
        <v>90</v>
      </c>
      <c r="P16" s="19" t="s">
        <v>40</v>
      </c>
      <c r="Q16" s="19" t="s">
        <v>91</v>
      </c>
      <c r="R16" s="19" t="s">
        <v>73</v>
      </c>
      <c r="S16" s="19"/>
      <c r="T16" s="19">
        <v>1</v>
      </c>
      <c r="U16" s="19">
        <f>IF(Actual_Data[[#This Row],[toss_winner]] = Actual_Data[[#This Row],[winner]],1,0)</f>
        <v>1</v>
      </c>
      <c r="V16" s="19">
        <f>IF(Actual_Data[[#This Row],[toss_decision]] = $I$2,1,0)</f>
        <v>0</v>
      </c>
      <c r="W16" s="19">
        <f t="shared" si="0"/>
        <v>0</v>
      </c>
      <c r="X16" s="53"/>
      <c r="Y16" s="53"/>
      <c r="Z16" s="53"/>
      <c r="AB16" s="23"/>
      <c r="AC16" s="33"/>
      <c r="AD16" s="33"/>
      <c r="AE16" s="33"/>
      <c r="AF16" s="33"/>
      <c r="AG16" s="39"/>
      <c r="AH16" s="33"/>
      <c r="AI16" s="33"/>
      <c r="AJ16" s="33"/>
      <c r="AK16" s="33"/>
      <c r="AL16" s="33"/>
      <c r="AM16" s="34"/>
      <c r="AN16" s="34"/>
      <c r="AO16" s="34"/>
      <c r="AP16" s="34"/>
      <c r="AQ16" s="34"/>
      <c r="AR16" s="34"/>
      <c r="AS16" s="23"/>
    </row>
    <row r="17" spans="1:45" x14ac:dyDescent="0.3">
      <c r="A17">
        <v>16</v>
      </c>
      <c r="B17" t="str">
        <f>Actual_Data[[#This Row],[season]]&amp;"-"&amp;COUNTIF($C$2:C17,C17)</f>
        <v>2008-16</v>
      </c>
      <c r="C17">
        <v>2008</v>
      </c>
      <c r="D17" s="19" t="s">
        <v>64</v>
      </c>
      <c r="E17" s="20">
        <v>39567</v>
      </c>
      <c r="F17" s="19" t="s">
        <v>35</v>
      </c>
      <c r="G17" s="19" t="s">
        <v>59</v>
      </c>
      <c r="H17" s="19" t="s">
        <v>35</v>
      </c>
      <c r="I17" s="19" t="s">
        <v>46</v>
      </c>
      <c r="J17" s="19" t="s">
        <v>38</v>
      </c>
      <c r="K17">
        <v>0</v>
      </c>
      <c r="L17" s="19" t="s">
        <v>59</v>
      </c>
      <c r="M17">
        <v>0</v>
      </c>
      <c r="N17">
        <v>7</v>
      </c>
      <c r="O17" s="19" t="s">
        <v>92</v>
      </c>
      <c r="P17" s="19" t="s">
        <v>67</v>
      </c>
      <c r="Q17" s="19" t="s">
        <v>68</v>
      </c>
      <c r="R17" s="19" t="s">
        <v>85</v>
      </c>
      <c r="S17" s="19"/>
      <c r="T17" s="19">
        <v>1</v>
      </c>
      <c r="U17" s="19">
        <f>IF(Actual_Data[[#This Row],[toss_winner]] = Actual_Data[[#This Row],[winner]],1,0)</f>
        <v>0</v>
      </c>
      <c r="V17" s="19">
        <f>IF(Actual_Data[[#This Row],[toss_decision]] = $I$2,1,0)</f>
        <v>0</v>
      </c>
      <c r="W17" s="19">
        <f t="shared" si="0"/>
        <v>0</v>
      </c>
      <c r="X17" s="53"/>
      <c r="Y17" s="53"/>
      <c r="Z17" s="53"/>
      <c r="AB17" s="23"/>
      <c r="AC17" s="33"/>
      <c r="AD17" s="33"/>
      <c r="AE17" s="33"/>
      <c r="AF17" s="33"/>
      <c r="AG17" s="39"/>
      <c r="AH17" s="33"/>
      <c r="AI17" s="33"/>
      <c r="AJ17" s="33"/>
      <c r="AK17" s="33"/>
      <c r="AL17" s="33"/>
      <c r="AM17" s="34"/>
      <c r="AN17" s="34"/>
      <c r="AO17" s="34"/>
      <c r="AP17" s="34"/>
      <c r="AQ17" s="34"/>
      <c r="AR17" s="34"/>
      <c r="AS17" s="23"/>
    </row>
    <row r="18" spans="1:45" x14ac:dyDescent="0.3">
      <c r="A18">
        <v>17</v>
      </c>
      <c r="B18" t="str">
        <f>Actual_Data[[#This Row],[season]]&amp;"-"&amp;COUNTIF($C$2:C18,C18)</f>
        <v>2008-17</v>
      </c>
      <c r="C18">
        <v>2008</v>
      </c>
      <c r="D18" s="19" t="s">
        <v>51</v>
      </c>
      <c r="E18" s="20">
        <v>39568</v>
      </c>
      <c r="F18" s="19" t="s">
        <v>53</v>
      </c>
      <c r="G18" s="19" t="s">
        <v>36</v>
      </c>
      <c r="H18" s="19" t="s">
        <v>36</v>
      </c>
      <c r="I18" s="19" t="s">
        <v>37</v>
      </c>
      <c r="J18" s="19" t="s">
        <v>38</v>
      </c>
      <c r="K18">
        <v>0</v>
      </c>
      <c r="L18" s="19" t="s">
        <v>53</v>
      </c>
      <c r="M18">
        <v>10</v>
      </c>
      <c r="N18">
        <v>0</v>
      </c>
      <c r="O18" s="19" t="s">
        <v>93</v>
      </c>
      <c r="P18" s="19" t="s">
        <v>55</v>
      </c>
      <c r="Q18" s="19" t="s">
        <v>56</v>
      </c>
      <c r="R18" s="19" t="s">
        <v>89</v>
      </c>
      <c r="S18" s="19"/>
      <c r="T18" s="19">
        <v>1</v>
      </c>
      <c r="U18" s="19">
        <f>IF(Actual_Data[[#This Row],[toss_winner]] = Actual_Data[[#This Row],[winner]],1,0)</f>
        <v>0</v>
      </c>
      <c r="V18" s="19">
        <f>IF(Actual_Data[[#This Row],[toss_decision]] = $I$2,1,0)</f>
        <v>1</v>
      </c>
      <c r="W18" s="19">
        <f t="shared" si="0"/>
        <v>0</v>
      </c>
      <c r="X18" s="53"/>
      <c r="Y18" s="53"/>
      <c r="Z18" s="53"/>
      <c r="AB18" s="23"/>
      <c r="AC18" s="33"/>
      <c r="AD18" s="33"/>
      <c r="AE18" s="33"/>
      <c r="AF18" s="33"/>
      <c r="AG18" s="39"/>
      <c r="AH18" s="33"/>
      <c r="AI18" s="33"/>
      <c r="AJ18" s="33"/>
      <c r="AK18" s="33"/>
      <c r="AL18" s="33"/>
      <c r="AM18" s="34"/>
      <c r="AN18" s="34"/>
      <c r="AO18" s="34"/>
      <c r="AP18" s="34"/>
      <c r="AQ18" s="34"/>
      <c r="AR18" s="34"/>
      <c r="AS18" s="23"/>
    </row>
    <row r="19" spans="1:45" x14ac:dyDescent="0.3">
      <c r="A19">
        <v>18</v>
      </c>
      <c r="B19" t="str">
        <f>Actual_Data[[#This Row],[season]]&amp;"-"&amp;COUNTIF($C$2:C19,C19)</f>
        <v>2008-18</v>
      </c>
      <c r="C19">
        <v>2008</v>
      </c>
      <c r="D19" s="19" t="s">
        <v>74</v>
      </c>
      <c r="E19" s="20">
        <v>39569</v>
      </c>
      <c r="F19" s="19" t="s">
        <v>65</v>
      </c>
      <c r="G19" s="19" t="s">
        <v>45</v>
      </c>
      <c r="H19" s="19" t="s">
        <v>45</v>
      </c>
      <c r="I19" s="19" t="s">
        <v>37</v>
      </c>
      <c r="J19" s="19" t="s">
        <v>38</v>
      </c>
      <c r="K19">
        <v>0</v>
      </c>
      <c r="L19" s="19" t="s">
        <v>45</v>
      </c>
      <c r="M19">
        <v>0</v>
      </c>
      <c r="N19">
        <v>7</v>
      </c>
      <c r="O19" s="19" t="s">
        <v>94</v>
      </c>
      <c r="P19" s="19" t="s">
        <v>76</v>
      </c>
      <c r="Q19" s="19" t="s">
        <v>91</v>
      </c>
      <c r="R19" s="19" t="s">
        <v>73</v>
      </c>
      <c r="S19" s="19"/>
      <c r="T19" s="19">
        <v>1</v>
      </c>
      <c r="U19" s="19">
        <f>IF(Actual_Data[[#This Row],[toss_winner]] = Actual_Data[[#This Row],[winner]],1,0)</f>
        <v>1</v>
      </c>
      <c r="V19" s="19">
        <f>IF(Actual_Data[[#This Row],[toss_decision]] = $I$2,1,0)</f>
        <v>1</v>
      </c>
      <c r="W19" s="19">
        <f t="shared" si="0"/>
        <v>1</v>
      </c>
      <c r="X19" s="53"/>
      <c r="Y19" s="53"/>
      <c r="Z19" s="53"/>
      <c r="AB19" s="23"/>
      <c r="AC19" s="33"/>
      <c r="AD19" s="33"/>
      <c r="AE19" s="33"/>
      <c r="AF19" s="33"/>
      <c r="AG19" s="39"/>
      <c r="AH19" s="33"/>
      <c r="AI19" s="33"/>
      <c r="AJ19" s="33"/>
      <c r="AK19" s="33"/>
      <c r="AL19" s="33"/>
      <c r="AM19" s="34"/>
      <c r="AN19" s="34"/>
      <c r="AO19" s="34"/>
      <c r="AP19" s="34"/>
      <c r="AQ19" s="34"/>
      <c r="AR19" s="34"/>
      <c r="AS19" s="23"/>
    </row>
    <row r="20" spans="1:45" x14ac:dyDescent="0.3">
      <c r="A20">
        <v>19</v>
      </c>
      <c r="B20" t="str">
        <f>Actual_Data[[#This Row],[season]]&amp;"-"&amp;COUNTIF($C$2:C20,C20)</f>
        <v>2008-19</v>
      </c>
      <c r="C20">
        <v>2008</v>
      </c>
      <c r="D20" s="19" t="s">
        <v>70</v>
      </c>
      <c r="E20" s="20">
        <v>39569</v>
      </c>
      <c r="F20" s="19" t="s">
        <v>52</v>
      </c>
      <c r="G20" s="19" t="s">
        <v>35</v>
      </c>
      <c r="H20" s="19" t="s">
        <v>52</v>
      </c>
      <c r="I20" s="19" t="s">
        <v>46</v>
      </c>
      <c r="J20" s="19" t="s">
        <v>38</v>
      </c>
      <c r="K20">
        <v>0</v>
      </c>
      <c r="L20" s="19" t="s">
        <v>52</v>
      </c>
      <c r="M20">
        <v>45</v>
      </c>
      <c r="N20">
        <v>0</v>
      </c>
      <c r="O20" s="19" t="s">
        <v>95</v>
      </c>
      <c r="P20" s="19" t="s">
        <v>72</v>
      </c>
      <c r="Q20" s="19" t="s">
        <v>42</v>
      </c>
      <c r="R20" s="19" t="s">
        <v>57</v>
      </c>
      <c r="S20" s="19"/>
      <c r="T20" s="19">
        <v>1</v>
      </c>
      <c r="U20" s="19">
        <f>IF(Actual_Data[[#This Row],[toss_winner]] = Actual_Data[[#This Row],[winner]],1,0)</f>
        <v>1</v>
      </c>
      <c r="V20" s="19">
        <f>IF(Actual_Data[[#This Row],[toss_decision]] = $I$2,1,0)</f>
        <v>0</v>
      </c>
      <c r="W20" s="19">
        <f t="shared" si="0"/>
        <v>0</v>
      </c>
      <c r="X20" s="53"/>
      <c r="Y20" s="53"/>
      <c r="Z20" s="53"/>
      <c r="AB20" s="23"/>
      <c r="AC20" s="33"/>
      <c r="AD20" s="33"/>
      <c r="AE20" s="33"/>
      <c r="AF20" s="33"/>
      <c r="AG20" s="39"/>
      <c r="AH20" s="33"/>
      <c r="AI20" s="33"/>
      <c r="AJ20" s="33"/>
      <c r="AK20" s="33"/>
      <c r="AL20" s="33"/>
      <c r="AM20" s="34"/>
      <c r="AN20" s="34"/>
      <c r="AO20" s="34"/>
      <c r="AP20" s="34"/>
      <c r="AQ20" s="34"/>
      <c r="AR20" s="34"/>
      <c r="AS20" s="23"/>
    </row>
    <row r="21" spans="1:45" x14ac:dyDescent="0.3">
      <c r="A21">
        <v>20</v>
      </c>
      <c r="B21" t="str">
        <f>Actual_Data[[#This Row],[season]]&amp;"-"&amp;COUNTIF($C$2:C21,C21)</f>
        <v>2008-20</v>
      </c>
      <c r="C21">
        <v>2008</v>
      </c>
      <c r="D21" s="19" t="s">
        <v>79</v>
      </c>
      <c r="E21" s="20">
        <v>39570</v>
      </c>
      <c r="F21" s="19" t="s">
        <v>44</v>
      </c>
      <c r="G21" s="19" t="s">
        <v>53</v>
      </c>
      <c r="H21" s="19" t="s">
        <v>44</v>
      </c>
      <c r="I21" s="19" t="s">
        <v>46</v>
      </c>
      <c r="J21" s="19" t="s">
        <v>38</v>
      </c>
      <c r="K21">
        <v>0</v>
      </c>
      <c r="L21" s="19" t="s">
        <v>53</v>
      </c>
      <c r="M21">
        <v>0</v>
      </c>
      <c r="N21">
        <v>8</v>
      </c>
      <c r="O21" s="19" t="s">
        <v>75</v>
      </c>
      <c r="P21" s="19" t="s">
        <v>81</v>
      </c>
      <c r="Q21" s="19" t="s">
        <v>68</v>
      </c>
      <c r="R21" s="19" t="s">
        <v>69</v>
      </c>
      <c r="S21" s="19"/>
      <c r="T21" s="19">
        <v>1</v>
      </c>
      <c r="U21" s="19">
        <f>IF(Actual_Data[[#This Row],[toss_winner]] = Actual_Data[[#This Row],[winner]],1,0)</f>
        <v>0</v>
      </c>
      <c r="V21" s="19">
        <f>IF(Actual_Data[[#This Row],[toss_decision]] = $I$2,1,0)</f>
        <v>0</v>
      </c>
      <c r="W21" s="19">
        <f t="shared" si="0"/>
        <v>0</v>
      </c>
      <c r="X21" s="53"/>
      <c r="Y21" s="53"/>
      <c r="Z21" s="53"/>
      <c r="AB21" s="23"/>
      <c r="AC21" s="33"/>
      <c r="AD21" s="33"/>
      <c r="AE21" s="33"/>
      <c r="AF21" s="33"/>
      <c r="AG21" s="39"/>
      <c r="AH21" s="33"/>
      <c r="AI21" s="33"/>
      <c r="AJ21" s="33"/>
      <c r="AK21" s="33"/>
      <c r="AL21" s="33"/>
      <c r="AM21" s="34"/>
      <c r="AN21" s="34"/>
      <c r="AO21" s="34"/>
      <c r="AP21" s="34"/>
      <c r="AQ21" s="34"/>
      <c r="AR21" s="34"/>
      <c r="AS21" s="23"/>
    </row>
    <row r="22" spans="1:45" x14ac:dyDescent="0.3">
      <c r="A22">
        <v>21</v>
      </c>
      <c r="B22" t="str">
        <f>Actual_Data[[#This Row],[season]]&amp;"-"&amp;COUNTIF($C$2:C22,C22)</f>
        <v>2008-21</v>
      </c>
      <c r="C22">
        <v>2008</v>
      </c>
      <c r="D22" s="19" t="s">
        <v>74</v>
      </c>
      <c r="E22" s="20">
        <v>39593</v>
      </c>
      <c r="F22" s="19" t="s">
        <v>65</v>
      </c>
      <c r="G22" s="19" t="s">
        <v>36</v>
      </c>
      <c r="H22" s="19" t="s">
        <v>65</v>
      </c>
      <c r="I22" s="19" t="s">
        <v>46</v>
      </c>
      <c r="J22" s="19" t="s">
        <v>38</v>
      </c>
      <c r="K22">
        <v>0</v>
      </c>
      <c r="L22" s="19" t="s">
        <v>36</v>
      </c>
      <c r="M22">
        <v>0</v>
      </c>
      <c r="N22">
        <v>5</v>
      </c>
      <c r="O22" s="19" t="s">
        <v>96</v>
      </c>
      <c r="P22" s="19" t="s">
        <v>76</v>
      </c>
      <c r="Q22" s="19" t="s">
        <v>41</v>
      </c>
      <c r="R22" s="19" t="s">
        <v>42</v>
      </c>
      <c r="S22" s="19"/>
      <c r="T22" s="19">
        <v>1</v>
      </c>
      <c r="U22" s="19">
        <f>IF(Actual_Data[[#This Row],[toss_winner]] = Actual_Data[[#This Row],[winner]],1,0)</f>
        <v>0</v>
      </c>
      <c r="V22" s="19">
        <f>IF(Actual_Data[[#This Row],[toss_decision]] = $I$2,1,0)</f>
        <v>0</v>
      </c>
      <c r="W22" s="19">
        <f t="shared" si="0"/>
        <v>0</v>
      </c>
      <c r="X22" s="53"/>
      <c r="Y22" s="53"/>
      <c r="Z22" s="53"/>
      <c r="AB22" s="23"/>
      <c r="AC22" s="33"/>
      <c r="AD22" s="33"/>
      <c r="AE22" s="33"/>
      <c r="AF22" s="33"/>
      <c r="AG22" s="39"/>
      <c r="AH22" s="33"/>
      <c r="AI22" s="33"/>
      <c r="AJ22" s="33"/>
      <c r="AK22" s="33"/>
      <c r="AL22" s="33"/>
      <c r="AM22" s="34"/>
      <c r="AN22" s="34"/>
      <c r="AO22" s="34"/>
      <c r="AP22" s="34"/>
      <c r="AQ22" s="34"/>
      <c r="AR22" s="34"/>
      <c r="AS22" s="23"/>
    </row>
    <row r="23" spans="1:45" x14ac:dyDescent="0.3">
      <c r="A23">
        <v>22</v>
      </c>
      <c r="B23" t="str">
        <f>Actual_Data[[#This Row],[season]]&amp;"-"&amp;COUNTIF($C$2:C23,C23)</f>
        <v>2008-22</v>
      </c>
      <c r="C23">
        <v>2008</v>
      </c>
      <c r="D23" s="19" t="s">
        <v>43</v>
      </c>
      <c r="E23" s="20">
        <v>39571</v>
      </c>
      <c r="F23" s="19" t="s">
        <v>45</v>
      </c>
      <c r="G23" s="19" t="s">
        <v>35</v>
      </c>
      <c r="H23" s="19" t="s">
        <v>45</v>
      </c>
      <c r="I23" s="19" t="s">
        <v>46</v>
      </c>
      <c r="J23" s="19" t="s">
        <v>38</v>
      </c>
      <c r="K23">
        <v>0</v>
      </c>
      <c r="L23" s="19" t="s">
        <v>45</v>
      </c>
      <c r="M23">
        <v>9</v>
      </c>
      <c r="N23">
        <v>0</v>
      </c>
      <c r="O23" s="19" t="s">
        <v>97</v>
      </c>
      <c r="P23" s="19" t="s">
        <v>48</v>
      </c>
      <c r="Q23" s="19" t="s">
        <v>63</v>
      </c>
      <c r="R23" s="19" t="s">
        <v>89</v>
      </c>
      <c r="S23" s="19"/>
      <c r="T23" s="19">
        <v>1</v>
      </c>
      <c r="U23" s="19">
        <f>IF(Actual_Data[[#This Row],[toss_winner]] = Actual_Data[[#This Row],[winner]],1,0)</f>
        <v>1</v>
      </c>
      <c r="V23" s="19">
        <f>IF(Actual_Data[[#This Row],[toss_decision]] = $I$2,1,0)</f>
        <v>0</v>
      </c>
      <c r="W23" s="19">
        <f t="shared" si="0"/>
        <v>0</v>
      </c>
      <c r="X23" s="53"/>
      <c r="Y23" s="53"/>
      <c r="Z23" s="53"/>
      <c r="AB23" s="23"/>
      <c r="AC23" s="33"/>
      <c r="AD23" s="33"/>
      <c r="AE23" s="33"/>
      <c r="AF23" s="33"/>
      <c r="AG23" s="39"/>
      <c r="AH23" s="33"/>
      <c r="AI23" s="33"/>
      <c r="AJ23" s="33"/>
      <c r="AK23" s="33"/>
      <c r="AL23" s="33"/>
      <c r="AM23" s="34"/>
      <c r="AN23" s="34"/>
      <c r="AO23" s="34"/>
      <c r="AP23" s="34"/>
      <c r="AQ23" s="34"/>
      <c r="AR23" s="34"/>
      <c r="AS23" s="23"/>
    </row>
    <row r="24" spans="1:45" x14ac:dyDescent="0.3">
      <c r="A24">
        <v>23</v>
      </c>
      <c r="B24" t="str">
        <f>Actual_Data[[#This Row],[season]]&amp;"-"&amp;COUNTIF($C$2:C24,C24)</f>
        <v>2008-23</v>
      </c>
      <c r="C24">
        <v>2008</v>
      </c>
      <c r="D24" s="19" t="s">
        <v>58</v>
      </c>
      <c r="E24" s="20">
        <v>39572</v>
      </c>
      <c r="F24" s="19" t="s">
        <v>59</v>
      </c>
      <c r="G24" s="19" t="s">
        <v>53</v>
      </c>
      <c r="H24" s="19" t="s">
        <v>53</v>
      </c>
      <c r="I24" s="19" t="s">
        <v>37</v>
      </c>
      <c r="J24" s="19" t="s">
        <v>38</v>
      </c>
      <c r="K24">
        <v>0</v>
      </c>
      <c r="L24" s="19" t="s">
        <v>59</v>
      </c>
      <c r="M24">
        <v>29</v>
      </c>
      <c r="N24">
        <v>0</v>
      </c>
      <c r="O24" s="19" t="s">
        <v>98</v>
      </c>
      <c r="P24" s="19" t="s">
        <v>87</v>
      </c>
      <c r="Q24" s="19" t="s">
        <v>77</v>
      </c>
      <c r="R24" s="19" t="s">
        <v>42</v>
      </c>
      <c r="S24" s="19"/>
      <c r="T24" s="19">
        <v>1</v>
      </c>
      <c r="U24" s="19">
        <f>IF(Actual_Data[[#This Row],[toss_winner]] = Actual_Data[[#This Row],[winner]],1,0)</f>
        <v>0</v>
      </c>
      <c r="V24" s="19">
        <f>IF(Actual_Data[[#This Row],[toss_decision]] = $I$2,1,0)</f>
        <v>1</v>
      </c>
      <c r="W24" s="19">
        <f t="shared" si="0"/>
        <v>0</v>
      </c>
      <c r="X24" s="53"/>
      <c r="Y24" s="53"/>
      <c r="Z24" s="53"/>
      <c r="AB24" s="23"/>
      <c r="AC24" s="33"/>
      <c r="AD24" s="33"/>
      <c r="AE24" s="33"/>
      <c r="AF24" s="33"/>
      <c r="AG24" s="39"/>
      <c r="AH24" s="33"/>
      <c r="AI24" s="33"/>
      <c r="AJ24" s="33"/>
      <c r="AK24" s="33"/>
      <c r="AL24" s="33"/>
      <c r="AM24" s="34"/>
      <c r="AN24" s="34"/>
      <c r="AO24" s="34"/>
      <c r="AP24" s="34"/>
      <c r="AQ24" s="34"/>
      <c r="AR24" s="34"/>
      <c r="AS24" s="23"/>
    </row>
    <row r="25" spans="1:45" x14ac:dyDescent="0.3">
      <c r="A25">
        <v>24</v>
      </c>
      <c r="B25" t="str">
        <f>Actual_Data[[#This Row],[season]]&amp;"-"&amp;COUNTIF($C$2:C25,C25)</f>
        <v>2008-24</v>
      </c>
      <c r="C25">
        <v>2008</v>
      </c>
      <c r="D25" s="19" t="s">
        <v>70</v>
      </c>
      <c r="E25" s="20">
        <v>39572</v>
      </c>
      <c r="F25" s="19" t="s">
        <v>44</v>
      </c>
      <c r="G25" s="19" t="s">
        <v>52</v>
      </c>
      <c r="H25" s="19" t="s">
        <v>44</v>
      </c>
      <c r="I25" s="19" t="s">
        <v>46</v>
      </c>
      <c r="J25" s="19" t="s">
        <v>38</v>
      </c>
      <c r="K25">
        <v>0</v>
      </c>
      <c r="L25" s="19" t="s">
        <v>52</v>
      </c>
      <c r="M25">
        <v>0</v>
      </c>
      <c r="N25">
        <v>8</v>
      </c>
      <c r="O25" s="19" t="s">
        <v>99</v>
      </c>
      <c r="P25" s="19" t="s">
        <v>72</v>
      </c>
      <c r="Q25" s="19" t="s">
        <v>41</v>
      </c>
      <c r="R25" s="19" t="s">
        <v>85</v>
      </c>
      <c r="S25" s="19"/>
      <c r="T25" s="19">
        <v>1</v>
      </c>
      <c r="U25" s="19">
        <f>IF(Actual_Data[[#This Row],[toss_winner]] = Actual_Data[[#This Row],[winner]],1,0)</f>
        <v>0</v>
      </c>
      <c r="V25" s="19">
        <f>IF(Actual_Data[[#This Row],[toss_decision]] = $I$2,1,0)</f>
        <v>0</v>
      </c>
      <c r="W25" s="19">
        <f t="shared" si="0"/>
        <v>0</v>
      </c>
      <c r="X25" s="53"/>
      <c r="Y25" s="53"/>
      <c r="Z25" s="53"/>
      <c r="AB25" s="23"/>
      <c r="AC25" s="33"/>
      <c r="AD25" s="33"/>
      <c r="AE25" s="33"/>
      <c r="AF25" s="33"/>
      <c r="AG25" s="39"/>
      <c r="AH25" s="33"/>
      <c r="AI25" s="33"/>
      <c r="AJ25" s="33"/>
      <c r="AK25" s="33"/>
      <c r="AL25" s="33"/>
      <c r="AM25" s="34"/>
      <c r="AN25" s="34"/>
      <c r="AO25" s="34"/>
      <c r="AP25" s="34"/>
      <c r="AQ25" s="34"/>
      <c r="AR25" s="34"/>
      <c r="AS25" s="23"/>
    </row>
    <row r="26" spans="1:45" x14ac:dyDescent="0.3">
      <c r="A26">
        <v>25</v>
      </c>
      <c r="B26" t="str">
        <f>Actual_Data[[#This Row],[season]]&amp;"-"&amp;COUNTIF($C$2:C26,C26)</f>
        <v>2008-25</v>
      </c>
      <c r="C26">
        <v>2008</v>
      </c>
      <c r="D26" s="19" t="s">
        <v>34</v>
      </c>
      <c r="E26" s="20">
        <v>39573</v>
      </c>
      <c r="F26" s="19" t="s">
        <v>36</v>
      </c>
      <c r="G26" s="19" t="s">
        <v>45</v>
      </c>
      <c r="H26" s="19" t="s">
        <v>45</v>
      </c>
      <c r="I26" s="19" t="s">
        <v>37</v>
      </c>
      <c r="J26" s="19" t="s">
        <v>38</v>
      </c>
      <c r="K26">
        <v>0</v>
      </c>
      <c r="L26" s="19" t="s">
        <v>45</v>
      </c>
      <c r="M26">
        <v>0</v>
      </c>
      <c r="N26">
        <v>6</v>
      </c>
      <c r="O26" s="19" t="s">
        <v>100</v>
      </c>
      <c r="P26" s="19" t="s">
        <v>40</v>
      </c>
      <c r="Q26" s="19" t="s">
        <v>62</v>
      </c>
      <c r="R26" s="19" t="s">
        <v>91</v>
      </c>
      <c r="S26" s="19"/>
      <c r="T26" s="19">
        <v>1</v>
      </c>
      <c r="U26" s="19">
        <f>IF(Actual_Data[[#This Row],[toss_winner]] = Actual_Data[[#This Row],[winner]],1,0)</f>
        <v>1</v>
      </c>
      <c r="V26" s="19">
        <f>IF(Actual_Data[[#This Row],[toss_decision]] = $I$2,1,0)</f>
        <v>1</v>
      </c>
      <c r="W26" s="19">
        <f t="shared" si="0"/>
        <v>1</v>
      </c>
      <c r="X26" s="53"/>
      <c r="Y26" s="53"/>
      <c r="Z26" s="53"/>
      <c r="AB26" s="23"/>
      <c r="AC26" s="33"/>
      <c r="AD26" s="33"/>
      <c r="AE26" s="33"/>
      <c r="AF26" s="33"/>
      <c r="AG26" s="39"/>
      <c r="AH26" s="33"/>
      <c r="AI26" s="33"/>
      <c r="AJ26" s="33"/>
      <c r="AK26" s="33"/>
      <c r="AL26" s="33"/>
      <c r="AM26" s="34"/>
      <c r="AN26" s="34"/>
      <c r="AO26" s="34"/>
      <c r="AP26" s="34"/>
      <c r="AQ26" s="34"/>
      <c r="AR26" s="34"/>
      <c r="AS26" s="23"/>
    </row>
    <row r="27" spans="1:45" ht="21.6" thickBot="1" x14ac:dyDescent="0.35">
      <c r="A27">
        <v>26</v>
      </c>
      <c r="B27" t="str">
        <f>Actual_Data[[#This Row],[season]]&amp;"-"&amp;COUNTIF($C$2:C27,C27)</f>
        <v>2008-26</v>
      </c>
      <c r="C27">
        <v>2008</v>
      </c>
      <c r="D27" s="19" t="s">
        <v>79</v>
      </c>
      <c r="E27" s="20">
        <v>39574</v>
      </c>
      <c r="F27" s="19" t="s">
        <v>44</v>
      </c>
      <c r="G27" s="19" t="s">
        <v>65</v>
      </c>
      <c r="H27" s="19" t="s">
        <v>65</v>
      </c>
      <c r="I27" s="19" t="s">
        <v>37</v>
      </c>
      <c r="J27" s="19" t="s">
        <v>38</v>
      </c>
      <c r="K27">
        <v>0</v>
      </c>
      <c r="L27" s="19" t="s">
        <v>65</v>
      </c>
      <c r="M27">
        <v>0</v>
      </c>
      <c r="N27">
        <v>7</v>
      </c>
      <c r="O27" s="19" t="s">
        <v>86</v>
      </c>
      <c r="P27" s="19" t="s">
        <v>81</v>
      </c>
      <c r="Q27" s="19" t="s">
        <v>49</v>
      </c>
      <c r="R27" s="19" t="s">
        <v>73</v>
      </c>
      <c r="S27" s="19"/>
      <c r="T27" s="19">
        <v>1</v>
      </c>
      <c r="U27" s="19">
        <f>IF(Actual_Data[[#This Row],[toss_winner]] = Actual_Data[[#This Row],[winner]],1,0)</f>
        <v>1</v>
      </c>
      <c r="V27" s="19">
        <f>IF(Actual_Data[[#This Row],[toss_decision]] = $I$2,1,0)</f>
        <v>1</v>
      </c>
      <c r="W27" s="19">
        <f t="shared" si="0"/>
        <v>1</v>
      </c>
      <c r="X27" s="53"/>
      <c r="Y27" s="53"/>
      <c r="Z27" s="53"/>
      <c r="AB27" s="23"/>
      <c r="AC27" s="33"/>
      <c r="AD27" s="33"/>
      <c r="AE27" s="51" t="s">
        <v>373</v>
      </c>
      <c r="AF27" s="33"/>
      <c r="AG27" s="39"/>
      <c r="AH27" s="33"/>
      <c r="AI27" s="33"/>
      <c r="AJ27" s="33"/>
      <c r="AK27" s="33"/>
      <c r="AL27" s="33"/>
      <c r="AM27" s="34"/>
      <c r="AN27" s="34"/>
      <c r="AO27" s="34"/>
      <c r="AP27" s="34"/>
      <c r="AQ27" s="34"/>
      <c r="AR27" s="34"/>
      <c r="AS27" s="23"/>
    </row>
    <row r="28" spans="1:45" ht="61.8" thickBot="1" x14ac:dyDescent="1.1499999999999999">
      <c r="A28">
        <v>27</v>
      </c>
      <c r="B28" t="str">
        <f>Actual_Data[[#This Row],[season]]&amp;"-"&amp;COUNTIF($C$2:C28,C28)</f>
        <v>2008-27</v>
      </c>
      <c r="C28">
        <v>2008</v>
      </c>
      <c r="D28" s="19" t="s">
        <v>58</v>
      </c>
      <c r="E28" s="20">
        <v>39575</v>
      </c>
      <c r="F28" s="19" t="s">
        <v>52</v>
      </c>
      <c r="G28" s="19" t="s">
        <v>59</v>
      </c>
      <c r="H28" s="19" t="s">
        <v>59</v>
      </c>
      <c r="I28" s="19" t="s">
        <v>37</v>
      </c>
      <c r="J28" s="19" t="s">
        <v>38</v>
      </c>
      <c r="K28">
        <v>0</v>
      </c>
      <c r="L28" s="19" t="s">
        <v>59</v>
      </c>
      <c r="M28">
        <v>0</v>
      </c>
      <c r="N28">
        <v>7</v>
      </c>
      <c r="O28" s="19" t="s">
        <v>101</v>
      </c>
      <c r="P28" s="19" t="s">
        <v>87</v>
      </c>
      <c r="Q28" s="19" t="s">
        <v>63</v>
      </c>
      <c r="R28" s="19" t="s">
        <v>42</v>
      </c>
      <c r="S28" s="19"/>
      <c r="T28" s="19">
        <v>1</v>
      </c>
      <c r="U28" s="19">
        <f>IF(Actual_Data[[#This Row],[toss_winner]] = Actual_Data[[#This Row],[winner]],1,0)</f>
        <v>1</v>
      </c>
      <c r="V28" s="19">
        <f>IF(Actual_Data[[#This Row],[toss_decision]] = $I$2,1,0)</f>
        <v>1</v>
      </c>
      <c r="W28" s="19">
        <f t="shared" si="0"/>
        <v>1</v>
      </c>
      <c r="X28" s="53"/>
      <c r="Y28" s="53"/>
      <c r="Z28" s="53"/>
      <c r="AB28" s="23"/>
      <c r="AC28" s="33"/>
      <c r="AD28" s="66" t="s">
        <v>11</v>
      </c>
      <c r="AE28" s="50">
        <v>2008</v>
      </c>
      <c r="AF28" s="39"/>
      <c r="AG28" s="33"/>
      <c r="AH28" s="33"/>
      <c r="AI28" s="33"/>
      <c r="AJ28" s="33"/>
      <c r="AK28" s="33"/>
      <c r="AL28" s="33"/>
      <c r="AM28" s="34"/>
      <c r="AN28" s="34"/>
      <c r="AO28" s="34"/>
      <c r="AP28" s="34"/>
      <c r="AQ28" s="34"/>
      <c r="AR28" s="34"/>
      <c r="AS28" s="23"/>
    </row>
    <row r="29" spans="1:45" x14ac:dyDescent="0.3">
      <c r="A29">
        <v>28</v>
      </c>
      <c r="B29" t="str">
        <f>Actual_Data[[#This Row],[season]]&amp;"-"&amp;COUNTIF($C$2:C29,C29)</f>
        <v>2008-28</v>
      </c>
      <c r="C29">
        <v>2008</v>
      </c>
      <c r="D29" s="19" t="s">
        <v>51</v>
      </c>
      <c r="E29" s="20">
        <v>39576</v>
      </c>
      <c r="F29" s="19" t="s">
        <v>53</v>
      </c>
      <c r="G29" s="19" t="s">
        <v>44</v>
      </c>
      <c r="H29" s="19" t="s">
        <v>44</v>
      </c>
      <c r="I29" s="19" t="s">
        <v>37</v>
      </c>
      <c r="J29" s="19" t="s">
        <v>38</v>
      </c>
      <c r="K29">
        <v>0</v>
      </c>
      <c r="L29" s="19" t="s">
        <v>44</v>
      </c>
      <c r="M29">
        <v>0</v>
      </c>
      <c r="N29">
        <v>4</v>
      </c>
      <c r="O29" s="19" t="s">
        <v>90</v>
      </c>
      <c r="P29" s="19" t="s">
        <v>55</v>
      </c>
      <c r="Q29" s="19" t="s">
        <v>56</v>
      </c>
      <c r="R29" s="19" t="s">
        <v>73</v>
      </c>
      <c r="S29" s="19"/>
      <c r="T29" s="19">
        <v>1</v>
      </c>
      <c r="U29" s="19">
        <f>IF(Actual_Data[[#This Row],[toss_winner]] = Actual_Data[[#This Row],[winner]],1,0)</f>
        <v>1</v>
      </c>
      <c r="V29" s="19">
        <f>IF(Actual_Data[[#This Row],[toss_decision]] = $I$2,1,0)</f>
        <v>1</v>
      </c>
      <c r="W29" s="19">
        <f t="shared" si="0"/>
        <v>1</v>
      </c>
      <c r="X29" s="53"/>
      <c r="Y29" s="53"/>
      <c r="Z29" s="53"/>
      <c r="AB29" s="23"/>
      <c r="AC29" s="33"/>
      <c r="AD29" s="33"/>
      <c r="AE29" s="33"/>
      <c r="AF29" s="33"/>
      <c r="AG29" s="39"/>
      <c r="AH29" s="33"/>
      <c r="AI29" s="33"/>
      <c r="AJ29" s="33"/>
      <c r="AK29" s="33"/>
      <c r="AL29" s="33"/>
      <c r="AM29" s="34"/>
      <c r="AN29" s="34"/>
      <c r="AO29" s="34"/>
      <c r="AP29" s="34"/>
      <c r="AQ29" s="34"/>
      <c r="AR29" s="34"/>
      <c r="AS29" s="23"/>
    </row>
    <row r="30" spans="1:45" ht="15" thickBot="1" x14ac:dyDescent="0.35">
      <c r="A30">
        <v>29</v>
      </c>
      <c r="B30" t="str">
        <f>Actual_Data[[#This Row],[season]]&amp;"-"&amp;COUNTIF($C$2:C30,C30)</f>
        <v>2008-29</v>
      </c>
      <c r="C30">
        <v>2008</v>
      </c>
      <c r="D30" s="19" t="s">
        <v>64</v>
      </c>
      <c r="E30" s="20">
        <v>39576</v>
      </c>
      <c r="F30" s="19" t="s">
        <v>35</v>
      </c>
      <c r="G30" s="19" t="s">
        <v>36</v>
      </c>
      <c r="H30" s="19" t="s">
        <v>35</v>
      </c>
      <c r="I30" s="19" t="s">
        <v>46</v>
      </c>
      <c r="J30" s="19" t="s">
        <v>38</v>
      </c>
      <c r="K30">
        <v>0</v>
      </c>
      <c r="L30" s="19" t="s">
        <v>35</v>
      </c>
      <c r="M30">
        <v>5</v>
      </c>
      <c r="N30">
        <v>0</v>
      </c>
      <c r="O30" s="19" t="s">
        <v>102</v>
      </c>
      <c r="P30" s="19" t="s">
        <v>67</v>
      </c>
      <c r="Q30" s="19" t="s">
        <v>41</v>
      </c>
      <c r="R30" s="19" t="s">
        <v>77</v>
      </c>
      <c r="S30" s="19"/>
      <c r="T30" s="19">
        <v>1</v>
      </c>
      <c r="U30" s="19">
        <f>IF(Actual_Data[[#This Row],[toss_winner]] = Actual_Data[[#This Row],[winner]],1,0)</f>
        <v>1</v>
      </c>
      <c r="V30" s="19">
        <f>IF(Actual_Data[[#This Row],[toss_decision]] = $I$2,1,0)</f>
        <v>0</v>
      </c>
      <c r="W30" s="19">
        <f t="shared" si="0"/>
        <v>0</v>
      </c>
      <c r="X30" s="53"/>
      <c r="Y30" s="53"/>
      <c r="Z30" s="53"/>
      <c r="AB30" s="23"/>
      <c r="AC30" s="33"/>
      <c r="AD30" s="33"/>
      <c r="AE30" s="33"/>
      <c r="AF30" s="33"/>
      <c r="AG30" s="39"/>
      <c r="AH30" s="33"/>
      <c r="AI30" s="33"/>
      <c r="AJ30" s="33"/>
      <c r="AK30" s="33"/>
      <c r="AL30" s="33"/>
      <c r="AM30" s="34"/>
      <c r="AN30" s="34"/>
      <c r="AO30" s="34"/>
      <c r="AP30" s="34"/>
      <c r="AQ30" s="34"/>
      <c r="AR30" s="34"/>
      <c r="AS30" s="23"/>
    </row>
    <row r="31" spans="1:45" ht="25.8" x14ac:dyDescent="0.5">
      <c r="A31">
        <v>30</v>
      </c>
      <c r="B31" t="str">
        <f>Actual_Data[[#This Row],[season]]&amp;"-"&amp;COUNTIF($C$2:C31,C31)</f>
        <v>2008-30</v>
      </c>
      <c r="C31">
        <v>2008</v>
      </c>
      <c r="D31" s="19" t="s">
        <v>70</v>
      </c>
      <c r="E31" s="20">
        <v>39577</v>
      </c>
      <c r="F31" s="19" t="s">
        <v>65</v>
      </c>
      <c r="G31" s="19" t="s">
        <v>52</v>
      </c>
      <c r="H31" s="19" t="s">
        <v>52</v>
      </c>
      <c r="I31" s="19" t="s">
        <v>37</v>
      </c>
      <c r="J31" s="19" t="s">
        <v>38</v>
      </c>
      <c r="K31">
        <v>0</v>
      </c>
      <c r="L31" s="19" t="s">
        <v>52</v>
      </c>
      <c r="M31">
        <v>0</v>
      </c>
      <c r="N31">
        <v>8</v>
      </c>
      <c r="O31" s="19" t="s">
        <v>82</v>
      </c>
      <c r="P31" s="19" t="s">
        <v>72</v>
      </c>
      <c r="Q31" s="19" t="s">
        <v>49</v>
      </c>
      <c r="R31" s="19" t="s">
        <v>78</v>
      </c>
      <c r="S31" s="19"/>
      <c r="T31" s="19">
        <v>1</v>
      </c>
      <c r="U31" s="19">
        <f>IF(Actual_Data[[#This Row],[toss_winner]] = Actual_Data[[#This Row],[winner]],1,0)</f>
        <v>1</v>
      </c>
      <c r="V31" s="19">
        <f>IF(Actual_Data[[#This Row],[toss_decision]] = $I$2,1,0)</f>
        <v>1</v>
      </c>
      <c r="W31" s="19">
        <f t="shared" si="0"/>
        <v>1</v>
      </c>
      <c r="X31" s="53"/>
      <c r="Y31" s="53"/>
      <c r="Z31" s="53"/>
      <c r="AB31" s="23"/>
      <c r="AC31" s="33"/>
      <c r="AD31" s="29" t="s">
        <v>357</v>
      </c>
      <c r="AE31" s="29" t="s">
        <v>358</v>
      </c>
      <c r="AF31" s="29" t="s">
        <v>359</v>
      </c>
      <c r="AG31" s="30" t="s">
        <v>360</v>
      </c>
      <c r="AH31" s="33"/>
      <c r="AI31" s="33"/>
      <c r="AJ31" s="33"/>
      <c r="AK31" s="33"/>
      <c r="AL31" s="33"/>
      <c r="AM31" s="34"/>
      <c r="AN31" s="34"/>
      <c r="AO31" s="34"/>
      <c r="AP31" s="34"/>
      <c r="AQ31" s="34"/>
      <c r="AR31" s="34"/>
      <c r="AS31" s="23"/>
    </row>
    <row r="32" spans="1:45" ht="21" x14ac:dyDescent="0.4">
      <c r="A32">
        <v>31</v>
      </c>
      <c r="B32" t="str">
        <f>Actual_Data[[#This Row],[season]]&amp;"-"&amp;COUNTIF($C$2:C32,C32)</f>
        <v>2008-31</v>
      </c>
      <c r="C32">
        <v>2008</v>
      </c>
      <c r="D32" s="19" t="s">
        <v>34</v>
      </c>
      <c r="E32" s="20">
        <v>39596</v>
      </c>
      <c r="F32" s="19" t="s">
        <v>36</v>
      </c>
      <c r="G32" s="19" t="s">
        <v>59</v>
      </c>
      <c r="H32" s="19" t="s">
        <v>59</v>
      </c>
      <c r="I32" s="19" t="s">
        <v>37</v>
      </c>
      <c r="J32" s="19" t="s">
        <v>38</v>
      </c>
      <c r="K32">
        <v>0</v>
      </c>
      <c r="L32" s="19" t="s">
        <v>59</v>
      </c>
      <c r="M32">
        <v>0</v>
      </c>
      <c r="N32">
        <v>9</v>
      </c>
      <c r="O32" s="19" t="s">
        <v>103</v>
      </c>
      <c r="P32" s="19" t="s">
        <v>40</v>
      </c>
      <c r="Q32" s="19" t="s">
        <v>68</v>
      </c>
      <c r="R32" s="19" t="s">
        <v>85</v>
      </c>
      <c r="S32" s="19"/>
      <c r="T32" s="19">
        <v>1</v>
      </c>
      <c r="U32" s="19">
        <f>IF(Actual_Data[[#This Row],[toss_winner]] = Actual_Data[[#This Row],[winner]],1,0)</f>
        <v>1</v>
      </c>
      <c r="V32" s="19">
        <f>IF(Actual_Data[[#This Row],[toss_decision]] = $I$2,1,0)</f>
        <v>1</v>
      </c>
      <c r="W32" s="19">
        <f t="shared" si="0"/>
        <v>1</v>
      </c>
      <c r="X32" s="53"/>
      <c r="Y32" s="53"/>
      <c r="Z32" s="53"/>
      <c r="AB32" s="23"/>
      <c r="AC32" s="33"/>
      <c r="AD32" s="35" t="s">
        <v>44</v>
      </c>
      <c r="AE32" s="36">
        <f>SUM(COUNTIFS(Actual_Data[team1],AD32,Actual_Data[season],$AE$28),COUNTIFS(Actual_Data[team2],AD32,Actual_Data[season],$AE$28))</f>
        <v>16</v>
      </c>
      <c r="AF32" s="36">
        <f>COUNTIFS(Actual_Data[season],$AE$28,Actual_Data[winner],AD32)</f>
        <v>9</v>
      </c>
      <c r="AG32" s="37">
        <f t="shared" ref="AG32:AG44" si="3">AF32/AE32</f>
        <v>0.5625</v>
      </c>
      <c r="AH32" s="33"/>
      <c r="AI32" s="33"/>
      <c r="AJ32" s="33"/>
      <c r="AK32" s="33"/>
      <c r="AL32" s="33"/>
      <c r="AM32" s="34"/>
      <c r="AN32" s="34"/>
      <c r="AO32" s="34"/>
      <c r="AP32" s="34"/>
      <c r="AQ32" s="34"/>
      <c r="AR32" s="34"/>
      <c r="AS32" s="23"/>
    </row>
    <row r="33" spans="1:45" ht="21" x14ac:dyDescent="0.4">
      <c r="A33">
        <v>32</v>
      </c>
      <c r="B33" t="str">
        <f>Actual_Data[[#This Row],[season]]&amp;"-"&amp;COUNTIF($C$2:C33,C33)</f>
        <v>2008-32</v>
      </c>
      <c r="C33">
        <v>2008</v>
      </c>
      <c r="D33" s="19" t="s">
        <v>79</v>
      </c>
      <c r="E33" s="20">
        <v>39578</v>
      </c>
      <c r="F33" s="19" t="s">
        <v>44</v>
      </c>
      <c r="G33" s="19" t="s">
        <v>45</v>
      </c>
      <c r="H33" s="19" t="s">
        <v>45</v>
      </c>
      <c r="I33" s="19" t="s">
        <v>37</v>
      </c>
      <c r="J33" s="19" t="s">
        <v>38</v>
      </c>
      <c r="K33">
        <v>0</v>
      </c>
      <c r="L33" s="19" t="s">
        <v>44</v>
      </c>
      <c r="M33">
        <v>18</v>
      </c>
      <c r="N33">
        <v>0</v>
      </c>
      <c r="O33" s="19" t="s">
        <v>104</v>
      </c>
      <c r="P33" s="19" t="s">
        <v>81</v>
      </c>
      <c r="Q33" s="19" t="s">
        <v>85</v>
      </c>
      <c r="R33" s="19" t="s">
        <v>105</v>
      </c>
      <c r="S33" s="19"/>
      <c r="T33" s="19">
        <v>1</v>
      </c>
      <c r="U33" s="19">
        <f>IF(Actual_Data[[#This Row],[toss_winner]] = Actual_Data[[#This Row],[winner]],1,0)</f>
        <v>0</v>
      </c>
      <c r="V33" s="19">
        <f>IF(Actual_Data[[#This Row],[toss_decision]] = $I$2,1,0)</f>
        <v>1</v>
      </c>
      <c r="W33" s="19">
        <f t="shared" si="0"/>
        <v>0</v>
      </c>
      <c r="X33" s="53"/>
      <c r="Y33" s="53"/>
      <c r="Z33" s="53"/>
      <c r="AB33" s="23"/>
      <c r="AC33" s="33"/>
      <c r="AD33" s="35" t="s">
        <v>65</v>
      </c>
      <c r="AE33" s="36">
        <f>SUM(COUNTIFS(Actual_Data[team1],AD33,Actual_Data[season],$AE$28),COUNTIFS(Actual_Data[team2],AD33,Actual_Data[season],$AE$28))</f>
        <v>14</v>
      </c>
      <c r="AF33" s="36">
        <f>COUNTIFS(Actual_Data[season],$AE$28,Actual_Data[winner],AD33)</f>
        <v>2</v>
      </c>
      <c r="AG33" s="37">
        <f t="shared" si="3"/>
        <v>0.14285714285714285</v>
      </c>
      <c r="AH33" s="33"/>
      <c r="AI33" s="33"/>
      <c r="AJ33" s="33"/>
      <c r="AK33" s="33"/>
      <c r="AL33" s="33"/>
      <c r="AM33" s="34"/>
      <c r="AN33" s="34"/>
      <c r="AO33" s="34"/>
      <c r="AP33" s="34"/>
      <c r="AQ33" s="34"/>
      <c r="AR33" s="34"/>
      <c r="AS33" s="23"/>
    </row>
    <row r="34" spans="1:45" ht="21" x14ac:dyDescent="0.4">
      <c r="A34">
        <v>33</v>
      </c>
      <c r="B34" t="str">
        <f>Actual_Data[[#This Row],[season]]&amp;"-"&amp;COUNTIF($C$2:C34,C34)</f>
        <v>2008-33</v>
      </c>
      <c r="C34">
        <v>2008</v>
      </c>
      <c r="D34" s="19" t="s">
        <v>74</v>
      </c>
      <c r="E34" s="20">
        <v>39579</v>
      </c>
      <c r="F34" s="19" t="s">
        <v>35</v>
      </c>
      <c r="G34" s="19" t="s">
        <v>65</v>
      </c>
      <c r="H34" s="19" t="s">
        <v>35</v>
      </c>
      <c r="I34" s="19" t="s">
        <v>46</v>
      </c>
      <c r="J34" s="19" t="s">
        <v>38</v>
      </c>
      <c r="K34">
        <v>0</v>
      </c>
      <c r="L34" s="19" t="s">
        <v>35</v>
      </c>
      <c r="M34">
        <v>23</v>
      </c>
      <c r="N34">
        <v>0</v>
      </c>
      <c r="O34" s="19" t="s">
        <v>102</v>
      </c>
      <c r="P34" s="19" t="s">
        <v>76</v>
      </c>
      <c r="Q34" s="19" t="s">
        <v>77</v>
      </c>
      <c r="R34" s="19" t="s">
        <v>78</v>
      </c>
      <c r="S34" s="19"/>
      <c r="T34" s="19">
        <v>1</v>
      </c>
      <c r="U34" s="19">
        <f>IF(Actual_Data[[#This Row],[toss_winner]] = Actual_Data[[#This Row],[winner]],1,0)</f>
        <v>1</v>
      </c>
      <c r="V34" s="19">
        <f>IF(Actual_Data[[#This Row],[toss_decision]] = $I$2,1,0)</f>
        <v>0</v>
      </c>
      <c r="W34" s="19">
        <f t="shared" si="0"/>
        <v>0</v>
      </c>
      <c r="X34" s="53"/>
      <c r="Y34" s="53"/>
      <c r="Z34" s="53"/>
      <c r="AB34" s="23"/>
      <c r="AC34" s="33"/>
      <c r="AD34" s="35" t="s">
        <v>53</v>
      </c>
      <c r="AE34" s="36">
        <f>SUM(COUNTIFS(Actual_Data[team1],AD34,Actual_Data[season],$AE$28),COUNTIFS(Actual_Data[team2],AD34,Actual_Data[season],$AE$28))</f>
        <v>14</v>
      </c>
      <c r="AF34" s="36">
        <f>COUNTIFS(Actual_Data[season],$AE$28,Actual_Data[winner],AD34)</f>
        <v>7</v>
      </c>
      <c r="AG34" s="37">
        <f t="shared" si="3"/>
        <v>0.5</v>
      </c>
      <c r="AH34" s="33"/>
      <c r="AI34" s="33"/>
      <c r="AJ34" s="33"/>
      <c r="AK34" s="33"/>
      <c r="AL34" s="33"/>
      <c r="AM34" s="34"/>
      <c r="AN34" s="34"/>
      <c r="AO34" s="34"/>
      <c r="AP34" s="34"/>
      <c r="AQ34" s="34"/>
      <c r="AR34" s="34"/>
      <c r="AS34" s="23"/>
    </row>
    <row r="35" spans="1:45" ht="21" x14ac:dyDescent="0.4">
      <c r="A35">
        <v>34</v>
      </c>
      <c r="B35" t="str">
        <f>Actual_Data[[#This Row],[season]]&amp;"-"&amp;COUNTIF($C$2:C35,C35)</f>
        <v>2008-34</v>
      </c>
      <c r="C35">
        <v>2008</v>
      </c>
      <c r="D35" s="19" t="s">
        <v>70</v>
      </c>
      <c r="E35" s="20">
        <v>39579</v>
      </c>
      <c r="F35" s="19" t="s">
        <v>53</v>
      </c>
      <c r="G35" s="19" t="s">
        <v>52</v>
      </c>
      <c r="H35" s="19" t="s">
        <v>52</v>
      </c>
      <c r="I35" s="19" t="s">
        <v>37</v>
      </c>
      <c r="J35" s="19" t="s">
        <v>38</v>
      </c>
      <c r="K35">
        <v>0</v>
      </c>
      <c r="L35" s="19" t="s">
        <v>52</v>
      </c>
      <c r="M35">
        <v>0</v>
      </c>
      <c r="N35">
        <v>3</v>
      </c>
      <c r="O35" s="19" t="s">
        <v>71</v>
      </c>
      <c r="P35" s="19" t="s">
        <v>72</v>
      </c>
      <c r="Q35" s="19" t="s">
        <v>62</v>
      </c>
      <c r="R35" s="19" t="s">
        <v>42</v>
      </c>
      <c r="S35" s="19"/>
      <c r="T35" s="19">
        <v>1</v>
      </c>
      <c r="U35" s="19">
        <f>IF(Actual_Data[[#This Row],[toss_winner]] = Actual_Data[[#This Row],[winner]],1,0)</f>
        <v>1</v>
      </c>
      <c r="V35" s="19">
        <f>IF(Actual_Data[[#This Row],[toss_decision]] = $I$2,1,0)</f>
        <v>1</v>
      </c>
      <c r="W35" s="19">
        <f t="shared" si="0"/>
        <v>1</v>
      </c>
      <c r="X35" s="53"/>
      <c r="Y35" s="53"/>
      <c r="Z35" s="53"/>
      <c r="AB35" s="23"/>
      <c r="AC35" s="33"/>
      <c r="AD35" s="35" t="s">
        <v>333</v>
      </c>
      <c r="AE35" s="36">
        <f>SUM(COUNTIFS(Actual_Data[team1],AD35,Actual_Data[season],$AE$28),COUNTIFS(Actual_Data[team2],AD35,Actual_Data[season],$AE$28))</f>
        <v>0</v>
      </c>
      <c r="AF35" s="36">
        <f>COUNTIFS(Actual_Data[season],$AE$28,Actual_Data[winner],AD35)</f>
        <v>0</v>
      </c>
      <c r="AG35" s="37" t="e">
        <f t="shared" si="3"/>
        <v>#DIV/0!</v>
      </c>
      <c r="AH35" s="33"/>
      <c r="AI35" s="33"/>
      <c r="AJ35" s="33"/>
      <c r="AK35" s="33"/>
      <c r="AL35" s="33"/>
      <c r="AM35" s="34"/>
      <c r="AN35" s="34"/>
      <c r="AO35" s="34"/>
      <c r="AP35" s="34"/>
      <c r="AQ35" s="34"/>
      <c r="AR35" s="34"/>
      <c r="AS35" s="23"/>
    </row>
    <row r="36" spans="1:45" ht="21" x14ac:dyDescent="0.4">
      <c r="A36">
        <v>35</v>
      </c>
      <c r="B36" t="str">
        <f>Actual_Data[[#This Row],[season]]&amp;"-"&amp;COUNTIF($C$2:C36,C36)</f>
        <v>2008-35</v>
      </c>
      <c r="C36">
        <v>2008</v>
      </c>
      <c r="D36" s="19" t="s">
        <v>43</v>
      </c>
      <c r="E36" s="20">
        <v>39580</v>
      </c>
      <c r="F36" s="19" t="s">
        <v>36</v>
      </c>
      <c r="G36" s="19" t="s">
        <v>45</v>
      </c>
      <c r="H36" s="19" t="s">
        <v>36</v>
      </c>
      <c r="I36" s="19" t="s">
        <v>46</v>
      </c>
      <c r="J36" s="19" t="s">
        <v>38</v>
      </c>
      <c r="K36">
        <v>0</v>
      </c>
      <c r="L36" s="19" t="s">
        <v>45</v>
      </c>
      <c r="M36">
        <v>0</v>
      </c>
      <c r="N36">
        <v>9</v>
      </c>
      <c r="O36" s="19" t="s">
        <v>94</v>
      </c>
      <c r="P36" s="19" t="s">
        <v>48</v>
      </c>
      <c r="Q36" s="19" t="s">
        <v>91</v>
      </c>
      <c r="R36" s="19" t="s">
        <v>89</v>
      </c>
      <c r="S36" s="19"/>
      <c r="T36" s="19">
        <v>1</v>
      </c>
      <c r="U36" s="19">
        <f>IF(Actual_Data[[#This Row],[toss_winner]] = Actual_Data[[#This Row],[winner]],1,0)</f>
        <v>0</v>
      </c>
      <c r="V36" s="19">
        <f>IF(Actual_Data[[#This Row],[toss_decision]] = $I$2,1,0)</f>
        <v>0</v>
      </c>
      <c r="W36" s="19">
        <f t="shared" si="0"/>
        <v>0</v>
      </c>
      <c r="X36" s="53"/>
      <c r="Y36" s="53"/>
      <c r="Z36" s="53"/>
      <c r="AB36" s="23"/>
      <c r="AC36" s="33"/>
      <c r="AD36" s="35" t="s">
        <v>45</v>
      </c>
      <c r="AE36" s="36">
        <f>SUM(COUNTIFS(Actual_Data[team1],AD36,Actual_Data[season],$AE$28),COUNTIFS(Actual_Data[team2],AD36,Actual_Data[season],$AE$28))</f>
        <v>15</v>
      </c>
      <c r="AF36" s="36">
        <f>COUNTIFS(Actual_Data[season],$AE$28,Actual_Data[winner],AD36)</f>
        <v>10</v>
      </c>
      <c r="AG36" s="37">
        <f t="shared" si="3"/>
        <v>0.66666666666666663</v>
      </c>
      <c r="AH36" s="33"/>
      <c r="AI36" s="33"/>
      <c r="AJ36" s="33"/>
      <c r="AK36" s="33"/>
      <c r="AL36" s="33"/>
      <c r="AM36" s="34"/>
      <c r="AN36" s="34"/>
      <c r="AO36" s="34"/>
      <c r="AP36" s="34"/>
      <c r="AQ36" s="34"/>
      <c r="AR36" s="34"/>
      <c r="AS36" s="23"/>
    </row>
    <row r="37" spans="1:45" ht="21" x14ac:dyDescent="0.4">
      <c r="A37">
        <v>36</v>
      </c>
      <c r="B37" t="str">
        <f>Actual_Data[[#This Row],[season]]&amp;"-"&amp;COUNTIF($C$2:C37,C37)</f>
        <v>2008-36</v>
      </c>
      <c r="C37">
        <v>2008</v>
      </c>
      <c r="D37" s="19" t="s">
        <v>64</v>
      </c>
      <c r="E37" s="20">
        <v>39581</v>
      </c>
      <c r="F37" s="19" t="s">
        <v>35</v>
      </c>
      <c r="G37" s="19" t="s">
        <v>53</v>
      </c>
      <c r="H37" s="19" t="s">
        <v>35</v>
      </c>
      <c r="I37" s="19" t="s">
        <v>46</v>
      </c>
      <c r="J37" s="19" t="s">
        <v>38</v>
      </c>
      <c r="K37">
        <v>0</v>
      </c>
      <c r="L37" s="19" t="s">
        <v>35</v>
      </c>
      <c r="M37">
        <v>23</v>
      </c>
      <c r="N37">
        <v>0</v>
      </c>
      <c r="O37" s="19" t="s">
        <v>106</v>
      </c>
      <c r="P37" s="19" t="s">
        <v>67</v>
      </c>
      <c r="Q37" s="19" t="s">
        <v>41</v>
      </c>
      <c r="R37" s="19" t="s">
        <v>77</v>
      </c>
      <c r="S37" s="19"/>
      <c r="T37" s="19">
        <v>1</v>
      </c>
      <c r="U37" s="19">
        <f>IF(Actual_Data[[#This Row],[toss_winner]] = Actual_Data[[#This Row],[winner]],1,0)</f>
        <v>1</v>
      </c>
      <c r="V37" s="19">
        <f>IF(Actual_Data[[#This Row],[toss_decision]] = $I$2,1,0)</f>
        <v>0</v>
      </c>
      <c r="W37" s="19">
        <f t="shared" si="0"/>
        <v>0</v>
      </c>
      <c r="X37" s="53"/>
      <c r="Y37" s="53"/>
      <c r="Z37" s="53"/>
      <c r="AB37" s="23"/>
      <c r="AC37" s="33"/>
      <c r="AD37" s="35" t="s">
        <v>216</v>
      </c>
      <c r="AE37" s="36">
        <f>SUM(COUNTIFS(Actual_Data[team1],AD37,Actual_Data[season],$AE$28),COUNTIFS(Actual_Data[team2],AD37,Actual_Data[season],$AE$28))</f>
        <v>0</v>
      </c>
      <c r="AF37" s="36">
        <f>COUNTIFS(Actual_Data[season],$AE$28,Actual_Data[winner],AD37)</f>
        <v>0</v>
      </c>
      <c r="AG37" s="37" t="e">
        <f t="shared" si="3"/>
        <v>#DIV/0!</v>
      </c>
      <c r="AH37" s="33"/>
      <c r="AI37" s="33"/>
      <c r="AJ37" s="33"/>
      <c r="AK37" s="33"/>
      <c r="AL37" s="33"/>
      <c r="AM37" s="34"/>
      <c r="AN37" s="34"/>
      <c r="AO37" s="34"/>
      <c r="AP37" s="34"/>
      <c r="AQ37" s="34"/>
      <c r="AR37" s="34"/>
      <c r="AS37" s="23"/>
    </row>
    <row r="38" spans="1:45" ht="21" x14ac:dyDescent="0.4">
      <c r="A38">
        <v>37</v>
      </c>
      <c r="B38" t="str">
        <f>Actual_Data[[#This Row],[season]]&amp;"-"&amp;COUNTIF($C$2:C38,C38)</f>
        <v>2008-37</v>
      </c>
      <c r="C38">
        <v>2008</v>
      </c>
      <c r="D38" s="19" t="s">
        <v>58</v>
      </c>
      <c r="E38" s="20">
        <v>39582</v>
      </c>
      <c r="F38" s="19" t="s">
        <v>44</v>
      </c>
      <c r="G38" s="19" t="s">
        <v>59</v>
      </c>
      <c r="H38" s="19" t="s">
        <v>59</v>
      </c>
      <c r="I38" s="19" t="s">
        <v>37</v>
      </c>
      <c r="J38" s="19" t="s">
        <v>38</v>
      </c>
      <c r="K38">
        <v>0</v>
      </c>
      <c r="L38" s="19" t="s">
        <v>59</v>
      </c>
      <c r="M38">
        <v>0</v>
      </c>
      <c r="N38">
        <v>9</v>
      </c>
      <c r="O38" s="19" t="s">
        <v>92</v>
      </c>
      <c r="P38" s="19" t="s">
        <v>61</v>
      </c>
      <c r="Q38" s="19" t="s">
        <v>91</v>
      </c>
      <c r="R38" s="19" t="s">
        <v>78</v>
      </c>
      <c r="S38" s="19"/>
      <c r="T38" s="19">
        <v>1</v>
      </c>
      <c r="U38" s="19">
        <f>IF(Actual_Data[[#This Row],[toss_winner]] = Actual_Data[[#This Row],[winner]],1,0)</f>
        <v>1</v>
      </c>
      <c r="V38" s="19">
        <f>IF(Actual_Data[[#This Row],[toss_decision]] = $I$2,1,0)</f>
        <v>1</v>
      </c>
      <c r="W38" s="19">
        <f t="shared" si="0"/>
        <v>1</v>
      </c>
      <c r="X38" s="53"/>
      <c r="Y38" s="53"/>
      <c r="Z38" s="53"/>
      <c r="AB38" s="23"/>
      <c r="AC38" s="33"/>
      <c r="AD38" s="35" t="s">
        <v>35</v>
      </c>
      <c r="AE38" s="36">
        <f>SUM(COUNTIFS(Actual_Data[team1],AD38,Actual_Data[season],$AE$28),COUNTIFS(Actual_Data[team2],AD38,Actual_Data[season],$AE$28))</f>
        <v>13</v>
      </c>
      <c r="AF38" s="36">
        <f>COUNTIFS(Actual_Data[season],$AE$28,Actual_Data[winner],AD38)</f>
        <v>6</v>
      </c>
      <c r="AG38" s="37">
        <f t="shared" si="3"/>
        <v>0.46153846153846156</v>
      </c>
      <c r="AH38" s="33"/>
      <c r="AI38" s="33"/>
      <c r="AJ38" s="33"/>
      <c r="AK38" s="33"/>
      <c r="AL38" s="33"/>
      <c r="AM38" s="34"/>
      <c r="AN38" s="40"/>
      <c r="AO38" s="34"/>
      <c r="AP38" s="34"/>
      <c r="AQ38" s="34"/>
      <c r="AR38" s="34"/>
      <c r="AS38" s="23"/>
    </row>
    <row r="39" spans="1:45" ht="21" x14ac:dyDescent="0.4">
      <c r="A39">
        <v>38</v>
      </c>
      <c r="B39" t="str">
        <f>Actual_Data[[#This Row],[season]]&amp;"-"&amp;COUNTIF($C$2:C39,C39)</f>
        <v>2008-38</v>
      </c>
      <c r="C39">
        <v>2008</v>
      </c>
      <c r="D39" s="19" t="s">
        <v>43</v>
      </c>
      <c r="E39" s="20">
        <v>39596</v>
      </c>
      <c r="F39" s="19" t="s">
        <v>45</v>
      </c>
      <c r="G39" s="19" t="s">
        <v>52</v>
      </c>
      <c r="H39" s="19" t="s">
        <v>52</v>
      </c>
      <c r="I39" s="19" t="s">
        <v>37</v>
      </c>
      <c r="J39" s="19" t="s">
        <v>38</v>
      </c>
      <c r="K39">
        <v>0</v>
      </c>
      <c r="L39" s="19" t="s">
        <v>45</v>
      </c>
      <c r="M39">
        <v>41</v>
      </c>
      <c r="N39">
        <v>0</v>
      </c>
      <c r="O39" s="19" t="s">
        <v>94</v>
      </c>
      <c r="P39" s="19" t="s">
        <v>48</v>
      </c>
      <c r="Q39" s="19" t="s">
        <v>62</v>
      </c>
      <c r="R39" s="19" t="s">
        <v>69</v>
      </c>
      <c r="S39" s="19"/>
      <c r="T39" s="19">
        <v>1</v>
      </c>
      <c r="U39" s="19">
        <f>IF(Actual_Data[[#This Row],[toss_winner]] = Actual_Data[[#This Row],[winner]],1,0)</f>
        <v>0</v>
      </c>
      <c r="V39" s="19">
        <f>IF(Actual_Data[[#This Row],[toss_decision]] = $I$2,1,0)</f>
        <v>1</v>
      </c>
      <c r="W39" s="19">
        <f t="shared" si="0"/>
        <v>0</v>
      </c>
      <c r="X39" s="53"/>
      <c r="Y39" s="53"/>
      <c r="Z39" s="53"/>
      <c r="AB39" s="23"/>
      <c r="AC39" s="33"/>
      <c r="AD39" s="35" t="s">
        <v>59</v>
      </c>
      <c r="AE39" s="36">
        <f>SUM(COUNTIFS(Actual_Data[team1],AD39,Actual_Data[season],$AE$28),COUNTIFS(Actual_Data[team2],AD39,Actual_Data[season],$AE$28))</f>
        <v>14</v>
      </c>
      <c r="AF39" s="36">
        <f>COUNTIFS(Actual_Data[season],$AE$28,Actual_Data[winner],AD39)</f>
        <v>7</v>
      </c>
      <c r="AG39" s="37">
        <f t="shared" si="3"/>
        <v>0.5</v>
      </c>
      <c r="AH39" s="33"/>
      <c r="AI39" s="33"/>
      <c r="AJ39" s="33"/>
      <c r="AK39" s="33"/>
      <c r="AL39" s="33"/>
      <c r="AM39" s="34"/>
      <c r="AN39" s="34"/>
      <c r="AO39" s="34"/>
      <c r="AP39" s="34"/>
      <c r="AQ39" s="34"/>
      <c r="AR39" s="34"/>
      <c r="AS39" s="23"/>
    </row>
    <row r="40" spans="1:45" ht="21" x14ac:dyDescent="0.4">
      <c r="A40">
        <v>39</v>
      </c>
      <c r="B40" t="str">
        <f>Actual_Data[[#This Row],[season]]&amp;"-"&amp;COUNTIF($C$2:C40,C40)</f>
        <v>2008-39</v>
      </c>
      <c r="C40">
        <v>2008</v>
      </c>
      <c r="D40" s="19" t="s">
        <v>51</v>
      </c>
      <c r="E40" s="20">
        <v>39583</v>
      </c>
      <c r="F40" s="19" t="s">
        <v>53</v>
      </c>
      <c r="G40" s="19" t="s">
        <v>65</v>
      </c>
      <c r="H40" s="19" t="s">
        <v>65</v>
      </c>
      <c r="I40" s="19" t="s">
        <v>37</v>
      </c>
      <c r="J40" s="19" t="s">
        <v>38</v>
      </c>
      <c r="K40">
        <v>0</v>
      </c>
      <c r="L40" s="19" t="s">
        <v>53</v>
      </c>
      <c r="M40">
        <v>12</v>
      </c>
      <c r="N40">
        <v>0</v>
      </c>
      <c r="O40" s="19" t="s">
        <v>107</v>
      </c>
      <c r="P40" s="19" t="s">
        <v>55</v>
      </c>
      <c r="Q40" s="19" t="s">
        <v>105</v>
      </c>
      <c r="R40" s="19" t="s">
        <v>57</v>
      </c>
      <c r="S40" s="19"/>
      <c r="T40" s="19">
        <v>1</v>
      </c>
      <c r="U40" s="19">
        <f>IF(Actual_Data[[#This Row],[toss_winner]] = Actual_Data[[#This Row],[winner]],1,0)</f>
        <v>0</v>
      </c>
      <c r="V40" s="19">
        <f>IF(Actual_Data[[#This Row],[toss_decision]] = $I$2,1,0)</f>
        <v>1</v>
      </c>
      <c r="W40" s="19">
        <f t="shared" si="0"/>
        <v>0</v>
      </c>
      <c r="X40" s="53"/>
      <c r="Y40" s="53"/>
      <c r="Z40" s="53"/>
      <c r="AB40" s="23"/>
      <c r="AC40" s="33"/>
      <c r="AD40" s="35" t="s">
        <v>218</v>
      </c>
      <c r="AE40" s="36">
        <f>SUM(COUNTIFS(Actual_Data[team1],AD40,Actual_Data[season],$AE$28),COUNTIFS(Actual_Data[team2],AD40,Actual_Data[season],$AE$28))</f>
        <v>0</v>
      </c>
      <c r="AF40" s="36">
        <f>COUNTIFS(Actual_Data[season],$AE$28,Actual_Data[winner],AD40)</f>
        <v>0</v>
      </c>
      <c r="AG40" s="37" t="e">
        <f t="shared" si="3"/>
        <v>#DIV/0!</v>
      </c>
      <c r="AH40" s="33"/>
      <c r="AI40" s="33"/>
      <c r="AJ40" s="33"/>
      <c r="AK40" s="33"/>
      <c r="AL40" s="33"/>
      <c r="AM40" s="34"/>
      <c r="AN40" s="34"/>
      <c r="AO40" s="34"/>
      <c r="AP40" s="34"/>
      <c r="AQ40" s="34"/>
      <c r="AR40" s="34"/>
      <c r="AS40" s="23"/>
    </row>
    <row r="41" spans="1:45" ht="21" x14ac:dyDescent="0.4">
      <c r="A41">
        <v>40</v>
      </c>
      <c r="B41" t="str">
        <f>Actual_Data[[#This Row],[season]]&amp;"-"&amp;COUNTIF($C$2:C41,C41)</f>
        <v>2008-40</v>
      </c>
      <c r="C41">
        <v>2008</v>
      </c>
      <c r="D41" s="19" t="s">
        <v>58</v>
      </c>
      <c r="E41" s="20">
        <v>39584</v>
      </c>
      <c r="F41" s="19" t="s">
        <v>35</v>
      </c>
      <c r="G41" s="19" t="s">
        <v>59</v>
      </c>
      <c r="H41" s="19" t="s">
        <v>59</v>
      </c>
      <c r="I41" s="19" t="s">
        <v>37</v>
      </c>
      <c r="J41" s="19" t="s">
        <v>38</v>
      </c>
      <c r="K41">
        <v>0</v>
      </c>
      <c r="L41" s="19" t="s">
        <v>59</v>
      </c>
      <c r="M41">
        <v>0</v>
      </c>
      <c r="N41">
        <v>8</v>
      </c>
      <c r="O41" s="19" t="s">
        <v>98</v>
      </c>
      <c r="P41" s="19" t="s">
        <v>61</v>
      </c>
      <c r="Q41" s="19" t="s">
        <v>91</v>
      </c>
      <c r="R41" s="19" t="s">
        <v>63</v>
      </c>
      <c r="S41" s="19"/>
      <c r="T41" s="19">
        <v>1</v>
      </c>
      <c r="U41" s="19">
        <f>IF(Actual_Data[[#This Row],[toss_winner]] = Actual_Data[[#This Row],[winner]],1,0)</f>
        <v>1</v>
      </c>
      <c r="V41" s="19">
        <f>IF(Actual_Data[[#This Row],[toss_decision]] = $I$2,1,0)</f>
        <v>1</v>
      </c>
      <c r="W41" s="19">
        <f t="shared" si="0"/>
        <v>1</v>
      </c>
      <c r="X41" s="53"/>
      <c r="Y41" s="53"/>
      <c r="Z41" s="53"/>
      <c r="AB41" s="23"/>
      <c r="AC41" s="33"/>
      <c r="AD41" s="35" t="s">
        <v>52</v>
      </c>
      <c r="AE41" s="36">
        <f>SUM(COUNTIFS(Actual_Data[team1],AD41,Actual_Data[season],$AE$28),COUNTIFS(Actual_Data[team2],AD41,Actual_Data[season],$AE$28))</f>
        <v>16</v>
      </c>
      <c r="AF41" s="36">
        <f>COUNTIFS(Actual_Data[season],$AE$28,Actual_Data[winner],AD41)</f>
        <v>13</v>
      </c>
      <c r="AG41" s="37">
        <f t="shared" si="3"/>
        <v>0.8125</v>
      </c>
      <c r="AH41" s="33"/>
      <c r="AI41" s="33"/>
      <c r="AJ41" s="33"/>
      <c r="AK41" s="33"/>
      <c r="AL41" s="33"/>
      <c r="AM41" s="34"/>
      <c r="AN41" s="34"/>
      <c r="AO41" s="34"/>
      <c r="AP41" s="34"/>
      <c r="AQ41" s="34"/>
      <c r="AR41" s="34"/>
      <c r="AS41" s="23"/>
    </row>
    <row r="42" spans="1:45" ht="21" x14ac:dyDescent="0.4">
      <c r="A42">
        <v>41</v>
      </c>
      <c r="B42" t="str">
        <f>Actual_Data[[#This Row],[season]]&amp;"-"&amp;COUNTIF($C$2:C42,C42)</f>
        <v>2008-41</v>
      </c>
      <c r="C42">
        <v>2008</v>
      </c>
      <c r="D42" s="19" t="s">
        <v>51</v>
      </c>
      <c r="E42" s="20">
        <v>39585</v>
      </c>
      <c r="F42" s="19" t="s">
        <v>53</v>
      </c>
      <c r="G42" s="19" t="s">
        <v>45</v>
      </c>
      <c r="H42" s="19" t="s">
        <v>53</v>
      </c>
      <c r="I42" s="19" t="s">
        <v>46</v>
      </c>
      <c r="J42" s="19" t="s">
        <v>38</v>
      </c>
      <c r="K42">
        <v>1</v>
      </c>
      <c r="L42" s="19" t="s">
        <v>45</v>
      </c>
      <c r="M42">
        <v>6</v>
      </c>
      <c r="N42">
        <v>0</v>
      </c>
      <c r="O42" s="19" t="s">
        <v>108</v>
      </c>
      <c r="P42" s="19" t="s">
        <v>55</v>
      </c>
      <c r="Q42" s="19" t="s">
        <v>85</v>
      </c>
      <c r="R42" s="19" t="s">
        <v>42</v>
      </c>
      <c r="S42" s="19"/>
      <c r="T42" s="19">
        <v>1</v>
      </c>
      <c r="U42" s="19">
        <f>IF(Actual_Data[[#This Row],[toss_winner]] = Actual_Data[[#This Row],[winner]],1,0)</f>
        <v>0</v>
      </c>
      <c r="V42" s="19">
        <f>IF(Actual_Data[[#This Row],[toss_decision]] = $I$2,1,0)</f>
        <v>0</v>
      </c>
      <c r="W42" s="19">
        <f t="shared" si="0"/>
        <v>0</v>
      </c>
      <c r="X42" s="53"/>
      <c r="Y42" s="53"/>
      <c r="Z42" s="53"/>
      <c r="AB42" s="23"/>
      <c r="AC42" s="33"/>
      <c r="AD42" s="35" t="s">
        <v>332</v>
      </c>
      <c r="AE42" s="36">
        <f>SUM(COUNTIFS(Actual_Data[team1],AD42,Actual_Data[season],$AE$28),COUNTIFS(Actual_Data[team2],AD42,Actual_Data[season],$AE$28))</f>
        <v>0</v>
      </c>
      <c r="AF42" s="36">
        <f>COUNTIFS(Actual_Data[season],$AE$28,Actual_Data[winner],AD42)</f>
        <v>0</v>
      </c>
      <c r="AG42" s="37" t="e">
        <f t="shared" si="3"/>
        <v>#DIV/0!</v>
      </c>
      <c r="AH42" s="33"/>
      <c r="AI42" s="33"/>
      <c r="AJ42" s="33"/>
      <c r="AK42" s="33"/>
      <c r="AL42" s="33"/>
      <c r="AM42" s="34"/>
      <c r="AN42" s="34"/>
      <c r="AO42" s="34"/>
      <c r="AP42" s="34"/>
      <c r="AQ42" s="34"/>
      <c r="AR42" s="34"/>
      <c r="AS42" s="23"/>
    </row>
    <row r="43" spans="1:45" ht="21" x14ac:dyDescent="0.4">
      <c r="A43">
        <v>42</v>
      </c>
      <c r="B43" t="str">
        <f>Actual_Data[[#This Row],[season]]&amp;"-"&amp;COUNTIF($C$2:C43,C43)</f>
        <v>2008-42</v>
      </c>
      <c r="C43">
        <v>2008</v>
      </c>
      <c r="D43" s="19" t="s">
        <v>70</v>
      </c>
      <c r="E43" s="20">
        <v>39585</v>
      </c>
      <c r="F43" s="19" t="s">
        <v>52</v>
      </c>
      <c r="G43" s="19" t="s">
        <v>36</v>
      </c>
      <c r="H43" s="19" t="s">
        <v>36</v>
      </c>
      <c r="I43" s="19" t="s">
        <v>37</v>
      </c>
      <c r="J43" s="19" t="s">
        <v>38</v>
      </c>
      <c r="K43">
        <v>0</v>
      </c>
      <c r="L43" s="19" t="s">
        <v>52</v>
      </c>
      <c r="M43">
        <v>65</v>
      </c>
      <c r="N43">
        <v>0</v>
      </c>
      <c r="O43" s="19" t="s">
        <v>109</v>
      </c>
      <c r="P43" s="19" t="s">
        <v>72</v>
      </c>
      <c r="Q43" s="19" t="s">
        <v>68</v>
      </c>
      <c r="R43" s="19" t="s">
        <v>50</v>
      </c>
      <c r="S43" s="19"/>
      <c r="T43" s="19">
        <v>1</v>
      </c>
      <c r="U43" s="19">
        <f>IF(Actual_Data[[#This Row],[toss_winner]] = Actual_Data[[#This Row],[winner]],1,0)</f>
        <v>0</v>
      </c>
      <c r="V43" s="19">
        <f>IF(Actual_Data[[#This Row],[toss_decision]] = $I$2,1,0)</f>
        <v>1</v>
      </c>
      <c r="W43" s="19">
        <f t="shared" si="0"/>
        <v>0</v>
      </c>
      <c r="X43" s="53"/>
      <c r="Y43" s="53"/>
      <c r="Z43" s="53"/>
      <c r="AB43" s="23"/>
      <c r="AC43" s="33"/>
      <c r="AD43" s="35" t="s">
        <v>36</v>
      </c>
      <c r="AE43" s="36">
        <f>SUM(COUNTIFS(Actual_Data[team1],AD43,Actual_Data[season],$AE$28),COUNTIFS(Actual_Data[team2],AD43,Actual_Data[season],$AE$28))</f>
        <v>14</v>
      </c>
      <c r="AF43" s="36">
        <f>COUNTIFS(Actual_Data[season],$AE$28,Actual_Data[winner],AD43)</f>
        <v>4</v>
      </c>
      <c r="AG43" s="37">
        <f t="shared" si="3"/>
        <v>0.2857142857142857</v>
      </c>
      <c r="AH43" s="33"/>
      <c r="AI43" s="33"/>
      <c r="AJ43" s="33"/>
      <c r="AK43" s="33"/>
      <c r="AL43" s="33"/>
      <c r="AM43" s="34"/>
      <c r="AN43" s="34"/>
      <c r="AO43" s="34"/>
      <c r="AP43" s="34"/>
      <c r="AQ43" s="34"/>
      <c r="AR43" s="34"/>
      <c r="AS43" s="23"/>
    </row>
    <row r="44" spans="1:45" ht="21.6" thickBot="1" x14ac:dyDescent="0.45">
      <c r="A44">
        <v>43</v>
      </c>
      <c r="B44" t="str">
        <f>Actual_Data[[#This Row],[season]]&amp;"-"&amp;COUNTIF($C$2:C44,C44)</f>
        <v>2008-43</v>
      </c>
      <c r="C44">
        <v>2008</v>
      </c>
      <c r="D44" s="19" t="s">
        <v>74</v>
      </c>
      <c r="E44" s="20">
        <v>39586</v>
      </c>
      <c r="F44" s="19" t="s">
        <v>59</v>
      </c>
      <c r="G44" s="19" t="s">
        <v>65</v>
      </c>
      <c r="H44" s="19" t="s">
        <v>65</v>
      </c>
      <c r="I44" s="19" t="s">
        <v>37</v>
      </c>
      <c r="J44" s="19" t="s">
        <v>38</v>
      </c>
      <c r="K44">
        <v>0</v>
      </c>
      <c r="L44" s="19" t="s">
        <v>59</v>
      </c>
      <c r="M44">
        <v>25</v>
      </c>
      <c r="N44">
        <v>0</v>
      </c>
      <c r="O44" s="19" t="s">
        <v>110</v>
      </c>
      <c r="P44" s="19" t="s">
        <v>76</v>
      </c>
      <c r="Q44" s="19" t="s">
        <v>91</v>
      </c>
      <c r="R44" s="19" t="s">
        <v>63</v>
      </c>
      <c r="S44" s="19"/>
      <c r="T44" s="19">
        <v>1</v>
      </c>
      <c r="U44" s="19">
        <f>IF(Actual_Data[[#This Row],[toss_winner]] = Actual_Data[[#This Row],[winner]],1,0)</f>
        <v>0</v>
      </c>
      <c r="V44" s="19">
        <f>IF(Actual_Data[[#This Row],[toss_decision]] = $I$2,1,0)</f>
        <v>1</v>
      </c>
      <c r="W44" s="19">
        <f t="shared" si="0"/>
        <v>0</v>
      </c>
      <c r="X44" s="53"/>
      <c r="Y44" s="53"/>
      <c r="Z44" s="53"/>
      <c r="AB44" s="23"/>
      <c r="AC44" s="33"/>
      <c r="AD44" s="38" t="s">
        <v>272</v>
      </c>
      <c r="AE44" s="36">
        <f>SUM(COUNTIFS(Actual_Data[team1],AD44,Actual_Data[season],$AE$28),COUNTIFS(Actual_Data[team2],AD44,Actual_Data[season],$AE$28))</f>
        <v>0</v>
      </c>
      <c r="AF44" s="36">
        <f>COUNTIFS(Actual_Data[season],$AE$28,Actual_Data[winner],AD44)</f>
        <v>0</v>
      </c>
      <c r="AG44" s="37" t="e">
        <f t="shared" si="3"/>
        <v>#DIV/0!</v>
      </c>
      <c r="AH44" s="33"/>
      <c r="AI44" s="33"/>
      <c r="AJ44" s="33"/>
      <c r="AK44" s="33"/>
      <c r="AL44" s="33"/>
      <c r="AM44" s="34"/>
      <c r="AN44" s="34"/>
      <c r="AO44" s="34"/>
      <c r="AP44" s="34"/>
      <c r="AQ44" s="34"/>
      <c r="AR44" s="34"/>
      <c r="AS44" s="23"/>
    </row>
    <row r="45" spans="1:45" x14ac:dyDescent="0.3">
      <c r="A45">
        <v>44</v>
      </c>
      <c r="B45" t="str">
        <f>Actual_Data[[#This Row],[season]]&amp;"-"&amp;COUNTIF($C$2:C45,C45)</f>
        <v>2008-44</v>
      </c>
      <c r="C45">
        <v>2008</v>
      </c>
      <c r="D45" s="19" t="s">
        <v>64</v>
      </c>
      <c r="E45" s="20">
        <v>39586</v>
      </c>
      <c r="F45" s="19" t="s">
        <v>35</v>
      </c>
      <c r="G45" s="19" t="s">
        <v>44</v>
      </c>
      <c r="H45" s="19" t="s">
        <v>35</v>
      </c>
      <c r="I45" s="19" t="s">
        <v>46</v>
      </c>
      <c r="J45" s="19" t="s">
        <v>38</v>
      </c>
      <c r="K45">
        <v>1</v>
      </c>
      <c r="L45" s="19" t="s">
        <v>44</v>
      </c>
      <c r="M45">
        <v>3</v>
      </c>
      <c r="N45">
        <v>0</v>
      </c>
      <c r="O45" s="19" t="s">
        <v>111</v>
      </c>
      <c r="P45" s="19" t="s">
        <v>67</v>
      </c>
      <c r="Q45" s="19" t="s">
        <v>41</v>
      </c>
      <c r="R45" s="19" t="s">
        <v>69</v>
      </c>
      <c r="S45" s="19"/>
      <c r="T45" s="19">
        <v>1</v>
      </c>
      <c r="U45" s="19">
        <f>IF(Actual_Data[[#This Row],[toss_winner]] = Actual_Data[[#This Row],[winner]],1,0)</f>
        <v>0</v>
      </c>
      <c r="V45" s="19">
        <f>IF(Actual_Data[[#This Row],[toss_decision]] = $I$2,1,0)</f>
        <v>0</v>
      </c>
      <c r="W45" s="19">
        <f t="shared" si="0"/>
        <v>0</v>
      </c>
      <c r="X45" s="53"/>
      <c r="Y45" s="53"/>
      <c r="Z45" s="53"/>
      <c r="AB45" s="23"/>
      <c r="AC45" s="33"/>
      <c r="AD45" s="33"/>
      <c r="AE45" s="33"/>
      <c r="AF45" s="33"/>
      <c r="AG45" s="39"/>
      <c r="AH45" s="33"/>
      <c r="AI45" s="33"/>
      <c r="AJ45" s="33"/>
      <c r="AK45" s="33"/>
      <c r="AL45" s="33"/>
      <c r="AM45" s="34"/>
      <c r="AN45" s="34"/>
      <c r="AO45" s="34"/>
      <c r="AP45" s="34"/>
      <c r="AQ45" s="34"/>
      <c r="AR45" s="34"/>
      <c r="AS45" s="23"/>
    </row>
    <row r="46" spans="1:45" x14ac:dyDescent="0.3">
      <c r="A46">
        <v>45</v>
      </c>
      <c r="B46" t="str">
        <f>Actual_Data[[#This Row],[season]]&amp;"-"&amp;COUNTIF($C$2:C46,C46)</f>
        <v>2008-45</v>
      </c>
      <c r="C46">
        <v>2008</v>
      </c>
      <c r="D46" s="19" t="s">
        <v>34</v>
      </c>
      <c r="E46" s="20">
        <v>39587</v>
      </c>
      <c r="F46" s="19" t="s">
        <v>36</v>
      </c>
      <c r="G46" s="19" t="s">
        <v>53</v>
      </c>
      <c r="H46" s="19" t="s">
        <v>53</v>
      </c>
      <c r="I46" s="19" t="s">
        <v>37</v>
      </c>
      <c r="J46" s="19" t="s">
        <v>38</v>
      </c>
      <c r="K46">
        <v>0</v>
      </c>
      <c r="L46" s="19" t="s">
        <v>53</v>
      </c>
      <c r="M46">
        <v>0</v>
      </c>
      <c r="N46">
        <v>5</v>
      </c>
      <c r="O46" s="19" t="s">
        <v>112</v>
      </c>
      <c r="P46" s="19" t="s">
        <v>40</v>
      </c>
      <c r="Q46" s="19" t="s">
        <v>62</v>
      </c>
      <c r="R46" s="19" t="s">
        <v>57</v>
      </c>
      <c r="S46" s="19"/>
      <c r="T46" s="19">
        <v>1</v>
      </c>
      <c r="U46" s="19">
        <f>IF(Actual_Data[[#This Row],[toss_winner]] = Actual_Data[[#This Row],[winner]],1,0)</f>
        <v>1</v>
      </c>
      <c r="V46" s="19">
        <f>IF(Actual_Data[[#This Row],[toss_decision]] = $I$2,1,0)</f>
        <v>1</v>
      </c>
      <c r="W46" s="19">
        <f t="shared" si="0"/>
        <v>1</v>
      </c>
      <c r="X46" s="53"/>
      <c r="Y46" s="53"/>
      <c r="Z46" s="53"/>
      <c r="AB46" s="23"/>
      <c r="AC46" s="33"/>
      <c r="AD46" s="33"/>
      <c r="AE46" s="33"/>
      <c r="AF46" s="33"/>
      <c r="AG46" s="39"/>
      <c r="AH46" s="33"/>
      <c r="AI46" s="33"/>
      <c r="AJ46" s="33"/>
      <c r="AK46" s="33"/>
      <c r="AL46" s="33"/>
      <c r="AM46" s="34"/>
      <c r="AN46" s="34"/>
      <c r="AO46" s="34"/>
      <c r="AP46" s="34"/>
      <c r="AQ46" s="34"/>
      <c r="AR46" s="34"/>
      <c r="AS46" s="23"/>
    </row>
    <row r="47" spans="1:45" x14ac:dyDescent="0.3">
      <c r="A47">
        <v>46</v>
      </c>
      <c r="B47" t="str">
        <f>Actual_Data[[#This Row],[season]]&amp;"-"&amp;COUNTIF($C$2:C47,C47)</f>
        <v>2008-46</v>
      </c>
      <c r="C47">
        <v>2008</v>
      </c>
      <c r="D47" s="19" t="s">
        <v>64</v>
      </c>
      <c r="E47" s="20">
        <v>39588</v>
      </c>
      <c r="F47" s="19" t="s">
        <v>35</v>
      </c>
      <c r="G47" s="19" t="s">
        <v>52</v>
      </c>
      <c r="H47" s="19" t="s">
        <v>52</v>
      </c>
      <c r="I47" s="19" t="s">
        <v>37</v>
      </c>
      <c r="J47" s="19" t="s">
        <v>38</v>
      </c>
      <c r="K47">
        <v>0</v>
      </c>
      <c r="L47" s="19" t="s">
        <v>52</v>
      </c>
      <c r="M47">
        <v>0</v>
      </c>
      <c r="N47">
        <v>6</v>
      </c>
      <c r="O47" s="19" t="s">
        <v>82</v>
      </c>
      <c r="P47" s="19" t="s">
        <v>67</v>
      </c>
      <c r="Q47" s="19" t="s">
        <v>105</v>
      </c>
      <c r="R47" s="19" t="s">
        <v>42</v>
      </c>
      <c r="S47" s="19"/>
      <c r="T47" s="19">
        <v>1</v>
      </c>
      <c r="U47" s="19">
        <f>IF(Actual_Data[[#This Row],[toss_winner]] = Actual_Data[[#This Row],[winner]],1,0)</f>
        <v>1</v>
      </c>
      <c r="V47" s="19">
        <f>IF(Actual_Data[[#This Row],[toss_decision]] = $I$2,1,0)</f>
        <v>1</v>
      </c>
      <c r="W47" s="19">
        <f t="shared" si="0"/>
        <v>1</v>
      </c>
      <c r="X47" s="53"/>
      <c r="Y47" s="53"/>
      <c r="Z47" s="53"/>
      <c r="AB47" s="23"/>
      <c r="AC47" s="33"/>
      <c r="AD47" s="33"/>
      <c r="AE47" s="33"/>
      <c r="AF47" s="33"/>
      <c r="AG47" s="39"/>
      <c r="AH47" s="33"/>
      <c r="AI47" s="33"/>
      <c r="AJ47" s="33"/>
      <c r="AK47" s="33"/>
      <c r="AL47" s="33"/>
      <c r="AM47" s="34"/>
      <c r="AN47" s="34"/>
      <c r="AO47" s="34"/>
      <c r="AP47" s="34"/>
      <c r="AQ47" s="34"/>
      <c r="AR47" s="34"/>
      <c r="AS47" s="23"/>
    </row>
    <row r="48" spans="1:45" x14ac:dyDescent="0.3">
      <c r="A48">
        <v>47</v>
      </c>
      <c r="B48" t="str">
        <f>Actual_Data[[#This Row],[season]]&amp;"-"&amp;COUNTIF($C$2:C48,C48)</f>
        <v>2008-47</v>
      </c>
      <c r="C48">
        <v>2008</v>
      </c>
      <c r="D48" s="19" t="s">
        <v>58</v>
      </c>
      <c r="E48" s="20">
        <v>39589</v>
      </c>
      <c r="F48" s="19" t="s">
        <v>45</v>
      </c>
      <c r="G48" s="19" t="s">
        <v>59</v>
      </c>
      <c r="H48" s="19" t="s">
        <v>59</v>
      </c>
      <c r="I48" s="19" t="s">
        <v>37</v>
      </c>
      <c r="J48" s="19" t="s">
        <v>38</v>
      </c>
      <c r="K48">
        <v>0</v>
      </c>
      <c r="L48" s="19" t="s">
        <v>45</v>
      </c>
      <c r="M48">
        <v>1</v>
      </c>
      <c r="N48">
        <v>0</v>
      </c>
      <c r="O48" s="19" t="s">
        <v>94</v>
      </c>
      <c r="P48" s="19" t="s">
        <v>61</v>
      </c>
      <c r="Q48" s="19" t="s">
        <v>68</v>
      </c>
      <c r="R48" s="19" t="s">
        <v>57</v>
      </c>
      <c r="S48" s="19"/>
      <c r="T48" s="19">
        <v>1</v>
      </c>
      <c r="U48" s="19">
        <f>IF(Actual_Data[[#This Row],[toss_winner]] = Actual_Data[[#This Row],[winner]],1,0)</f>
        <v>0</v>
      </c>
      <c r="V48" s="19">
        <f>IF(Actual_Data[[#This Row],[toss_decision]] = $I$2,1,0)</f>
        <v>1</v>
      </c>
      <c r="W48" s="19">
        <f t="shared" si="0"/>
        <v>0</v>
      </c>
      <c r="X48" s="53"/>
      <c r="Y48" s="53"/>
      <c r="Z48" s="53"/>
      <c r="AB48" s="23"/>
      <c r="AC48" s="33"/>
      <c r="AD48" s="33"/>
      <c r="AE48" s="33"/>
      <c r="AF48" s="33"/>
      <c r="AG48" s="39"/>
      <c r="AH48" s="33"/>
      <c r="AI48" s="33"/>
      <c r="AJ48" s="33"/>
      <c r="AK48" s="33"/>
      <c r="AL48" s="33"/>
      <c r="AM48" s="34"/>
      <c r="AN48" s="34"/>
      <c r="AO48" s="34"/>
      <c r="AP48" s="34"/>
      <c r="AQ48" s="34"/>
      <c r="AR48" s="34"/>
      <c r="AS48" s="23"/>
    </row>
    <row r="49" spans="1:45" x14ac:dyDescent="0.3">
      <c r="A49">
        <v>48</v>
      </c>
      <c r="B49" t="str">
        <f>Actual_Data[[#This Row],[season]]&amp;"-"&amp;COUNTIF($C$2:C49,C49)</f>
        <v>2008-48</v>
      </c>
      <c r="C49">
        <v>2008</v>
      </c>
      <c r="D49" s="19" t="s">
        <v>79</v>
      </c>
      <c r="E49" s="20">
        <v>39589</v>
      </c>
      <c r="F49" s="19" t="s">
        <v>36</v>
      </c>
      <c r="G49" s="19" t="s">
        <v>44</v>
      </c>
      <c r="H49" s="19" t="s">
        <v>36</v>
      </c>
      <c r="I49" s="19" t="s">
        <v>46</v>
      </c>
      <c r="J49" s="19" t="s">
        <v>38</v>
      </c>
      <c r="K49">
        <v>0</v>
      </c>
      <c r="L49" s="19" t="s">
        <v>36</v>
      </c>
      <c r="M49">
        <v>14</v>
      </c>
      <c r="N49">
        <v>0</v>
      </c>
      <c r="O49" s="19" t="s">
        <v>113</v>
      </c>
      <c r="P49" s="19" t="s">
        <v>81</v>
      </c>
      <c r="Q49" s="19" t="s">
        <v>63</v>
      </c>
      <c r="R49" s="19" t="s">
        <v>89</v>
      </c>
      <c r="S49" s="19"/>
      <c r="T49" s="19">
        <v>1</v>
      </c>
      <c r="U49" s="19">
        <f>IF(Actual_Data[[#This Row],[toss_winner]] = Actual_Data[[#This Row],[winner]],1,0)</f>
        <v>1</v>
      </c>
      <c r="V49" s="19">
        <f>IF(Actual_Data[[#This Row],[toss_decision]] = $I$2,1,0)</f>
        <v>0</v>
      </c>
      <c r="W49" s="19">
        <f t="shared" si="0"/>
        <v>0</v>
      </c>
      <c r="X49" s="53"/>
      <c r="Y49" s="53"/>
      <c r="Z49" s="53"/>
      <c r="AB49" s="23"/>
      <c r="AC49" s="33"/>
      <c r="AD49" s="33"/>
      <c r="AE49" s="33"/>
      <c r="AF49" s="33"/>
      <c r="AG49" s="39"/>
      <c r="AH49" s="33"/>
      <c r="AI49" s="33"/>
      <c r="AJ49" s="33"/>
      <c r="AK49" s="33"/>
      <c r="AL49" s="33"/>
      <c r="AM49" s="34"/>
      <c r="AN49" s="34"/>
      <c r="AO49" s="34"/>
      <c r="AP49" s="34"/>
      <c r="AQ49" s="34"/>
      <c r="AR49" s="34"/>
      <c r="AS49" s="23"/>
    </row>
    <row r="50" spans="1:45" x14ac:dyDescent="0.3">
      <c r="A50">
        <v>49</v>
      </c>
      <c r="B50" t="str">
        <f>Actual_Data[[#This Row],[season]]&amp;"-"&amp;COUNTIF($C$2:C50,C50)</f>
        <v>2008-49</v>
      </c>
      <c r="C50">
        <v>2008</v>
      </c>
      <c r="D50" s="19" t="s">
        <v>43</v>
      </c>
      <c r="E50" s="20">
        <v>39591</v>
      </c>
      <c r="F50" s="19" t="s">
        <v>65</v>
      </c>
      <c r="G50" s="19" t="s">
        <v>45</v>
      </c>
      <c r="H50" s="19" t="s">
        <v>45</v>
      </c>
      <c r="I50" s="19" t="s">
        <v>37</v>
      </c>
      <c r="J50" s="19" t="s">
        <v>38</v>
      </c>
      <c r="K50">
        <v>0</v>
      </c>
      <c r="L50" s="19" t="s">
        <v>45</v>
      </c>
      <c r="M50">
        <v>0</v>
      </c>
      <c r="N50">
        <v>6</v>
      </c>
      <c r="O50" s="19" t="s">
        <v>94</v>
      </c>
      <c r="P50" s="19" t="s">
        <v>48</v>
      </c>
      <c r="Q50" s="19" t="s">
        <v>41</v>
      </c>
      <c r="R50" s="19" t="s">
        <v>62</v>
      </c>
      <c r="S50" s="19"/>
      <c r="T50" s="19">
        <v>1</v>
      </c>
      <c r="U50" s="19">
        <f>IF(Actual_Data[[#This Row],[toss_winner]] = Actual_Data[[#This Row],[winner]],1,0)</f>
        <v>1</v>
      </c>
      <c r="V50" s="19">
        <f>IF(Actual_Data[[#This Row],[toss_decision]] = $I$2,1,0)</f>
        <v>1</v>
      </c>
      <c r="W50" s="19">
        <f t="shared" si="0"/>
        <v>1</v>
      </c>
      <c r="X50" s="53"/>
      <c r="Y50" s="53"/>
      <c r="Z50" s="53"/>
      <c r="AB50" s="23"/>
      <c r="AC50" s="33"/>
      <c r="AD50" s="33"/>
      <c r="AE50" s="33"/>
      <c r="AF50" s="33"/>
      <c r="AG50" s="39"/>
      <c r="AH50" s="33"/>
      <c r="AI50" s="33"/>
      <c r="AJ50" s="33"/>
      <c r="AK50" s="33"/>
      <c r="AL50" s="33"/>
      <c r="AM50" s="34"/>
      <c r="AN50" s="34"/>
      <c r="AO50" s="34"/>
      <c r="AP50" s="34"/>
      <c r="AQ50" s="34"/>
      <c r="AR50" s="34"/>
      <c r="AS50" s="23"/>
    </row>
    <row r="51" spans="1:45" x14ac:dyDescent="0.3">
      <c r="A51">
        <v>50</v>
      </c>
      <c r="B51" t="str">
        <f>Actual_Data[[#This Row],[season]]&amp;"-"&amp;COUNTIF($C$2:C51,C51)</f>
        <v>2008-50</v>
      </c>
      <c r="C51">
        <v>2008</v>
      </c>
      <c r="D51" s="19" t="s">
        <v>51</v>
      </c>
      <c r="E51" s="20">
        <v>39592</v>
      </c>
      <c r="F51" s="19" t="s">
        <v>59</v>
      </c>
      <c r="G51" s="19" t="s">
        <v>53</v>
      </c>
      <c r="H51" s="19" t="s">
        <v>53</v>
      </c>
      <c r="I51" s="19" t="s">
        <v>37</v>
      </c>
      <c r="J51" s="19" t="s">
        <v>38</v>
      </c>
      <c r="K51">
        <v>0</v>
      </c>
      <c r="L51" s="19" t="s">
        <v>53</v>
      </c>
      <c r="M51">
        <v>0</v>
      </c>
      <c r="N51">
        <v>5</v>
      </c>
      <c r="O51" s="19" t="s">
        <v>114</v>
      </c>
      <c r="P51" s="19" t="s">
        <v>55</v>
      </c>
      <c r="Q51" s="19" t="s">
        <v>68</v>
      </c>
      <c r="R51" s="19" t="s">
        <v>69</v>
      </c>
      <c r="S51" s="19"/>
      <c r="T51" s="19">
        <v>1</v>
      </c>
      <c r="U51" s="19">
        <f>IF(Actual_Data[[#This Row],[toss_winner]] = Actual_Data[[#This Row],[winner]],1,0)</f>
        <v>1</v>
      </c>
      <c r="V51" s="19">
        <f>IF(Actual_Data[[#This Row],[toss_decision]] = $I$2,1,0)</f>
        <v>1</v>
      </c>
      <c r="W51" s="19">
        <f t="shared" si="0"/>
        <v>1</v>
      </c>
      <c r="X51" s="53"/>
      <c r="Y51" s="53"/>
      <c r="Z51" s="53"/>
      <c r="AB51" s="23"/>
      <c r="AC51" s="27"/>
      <c r="AD51" s="27"/>
      <c r="AE51" s="27"/>
      <c r="AF51" s="27"/>
      <c r="AG51" s="28"/>
      <c r="AH51" s="27"/>
      <c r="AI51" s="27"/>
      <c r="AJ51" s="27"/>
      <c r="AK51" s="27"/>
      <c r="AL51" s="27"/>
      <c r="AM51" s="23"/>
      <c r="AN51" s="23"/>
      <c r="AO51" s="23"/>
      <c r="AP51" s="23"/>
      <c r="AQ51" s="23"/>
      <c r="AR51" s="23"/>
      <c r="AS51" s="23"/>
    </row>
    <row r="52" spans="1:45" x14ac:dyDescent="0.3">
      <c r="A52">
        <v>51</v>
      </c>
      <c r="B52" t="str">
        <f>Actual_Data[[#This Row],[season]]&amp;"-"&amp;COUNTIF($C$2:C52,C52)</f>
        <v>2008-51</v>
      </c>
      <c r="C52">
        <v>2008</v>
      </c>
      <c r="D52" s="19" t="s">
        <v>79</v>
      </c>
      <c r="E52" s="20">
        <v>39592</v>
      </c>
      <c r="F52" s="19" t="s">
        <v>52</v>
      </c>
      <c r="G52" s="19" t="s">
        <v>44</v>
      </c>
      <c r="H52" s="19" t="s">
        <v>52</v>
      </c>
      <c r="I52" s="19" t="s">
        <v>46</v>
      </c>
      <c r="J52" s="19" t="s">
        <v>38</v>
      </c>
      <c r="K52">
        <v>0</v>
      </c>
      <c r="L52" s="19" t="s">
        <v>52</v>
      </c>
      <c r="M52">
        <v>10</v>
      </c>
      <c r="N52">
        <v>0</v>
      </c>
      <c r="O52" s="19" t="s">
        <v>115</v>
      </c>
      <c r="P52" s="19" t="s">
        <v>81</v>
      </c>
      <c r="Q52" s="19" t="s">
        <v>63</v>
      </c>
      <c r="R52" s="19" t="s">
        <v>50</v>
      </c>
      <c r="S52" s="19"/>
      <c r="T52" s="19">
        <v>1</v>
      </c>
      <c r="U52" s="19">
        <f>IF(Actual_Data[[#This Row],[toss_winner]] = Actual_Data[[#This Row],[winner]],1,0)</f>
        <v>1</v>
      </c>
      <c r="V52" s="19">
        <f>IF(Actual_Data[[#This Row],[toss_decision]] = $I$2,1,0)</f>
        <v>0</v>
      </c>
      <c r="W52" s="19">
        <f t="shared" si="0"/>
        <v>0</v>
      </c>
      <c r="X52" s="53"/>
      <c r="Y52" s="53"/>
      <c r="Z52" s="53"/>
      <c r="AB52" s="23"/>
      <c r="AC52" s="27"/>
      <c r="AD52" s="27"/>
      <c r="AE52" s="27"/>
      <c r="AF52" s="27"/>
      <c r="AG52" s="28"/>
      <c r="AH52" s="27"/>
      <c r="AI52" s="27"/>
      <c r="AJ52" s="27"/>
      <c r="AK52" s="27"/>
      <c r="AL52" s="27"/>
      <c r="AM52" s="23"/>
      <c r="AN52" s="23"/>
      <c r="AO52" s="23"/>
      <c r="AP52" s="23"/>
      <c r="AQ52" s="23"/>
      <c r="AR52" s="23"/>
      <c r="AS52" s="23"/>
    </row>
    <row r="53" spans="1:45" x14ac:dyDescent="0.3">
      <c r="A53">
        <v>52</v>
      </c>
      <c r="B53" t="str">
        <f>Actual_Data[[#This Row],[season]]&amp;"-"&amp;COUNTIF($C$2:C53,C53)</f>
        <v>2008-52</v>
      </c>
      <c r="C53">
        <v>2008</v>
      </c>
      <c r="D53" s="19" t="s">
        <v>34</v>
      </c>
      <c r="E53" s="20">
        <v>39571</v>
      </c>
      <c r="F53" s="19" t="s">
        <v>36</v>
      </c>
      <c r="G53" s="19" t="s">
        <v>65</v>
      </c>
      <c r="H53" s="19" t="s">
        <v>65</v>
      </c>
      <c r="I53" s="19" t="s">
        <v>37</v>
      </c>
      <c r="J53" s="19" t="s">
        <v>38</v>
      </c>
      <c r="K53">
        <v>0</v>
      </c>
      <c r="L53" s="19" t="s">
        <v>36</v>
      </c>
      <c r="M53">
        <v>3</v>
      </c>
      <c r="N53">
        <v>0</v>
      </c>
      <c r="O53" s="19" t="s">
        <v>116</v>
      </c>
      <c r="P53" s="19" t="s">
        <v>40</v>
      </c>
      <c r="Q53" s="19" t="s">
        <v>91</v>
      </c>
      <c r="R53" s="19" t="s">
        <v>50</v>
      </c>
      <c r="S53" s="19"/>
      <c r="T53" s="19">
        <v>1</v>
      </c>
      <c r="U53" s="19">
        <f>IF(Actual_Data[[#This Row],[toss_winner]] = Actual_Data[[#This Row],[winner]],1,0)</f>
        <v>0</v>
      </c>
      <c r="V53" s="19">
        <f>IF(Actual_Data[[#This Row],[toss_decision]] = $I$2,1,0)</f>
        <v>1</v>
      </c>
      <c r="W53" s="19">
        <f t="shared" si="0"/>
        <v>0</v>
      </c>
      <c r="X53" s="53"/>
      <c r="Y53" s="53"/>
      <c r="Z53" s="53"/>
      <c r="AB53" s="23"/>
      <c r="AC53" s="33"/>
      <c r="AD53" s="33"/>
      <c r="AE53" s="33"/>
      <c r="AF53" s="33"/>
      <c r="AG53" s="39"/>
      <c r="AH53" s="33"/>
      <c r="AI53" s="33"/>
      <c r="AJ53" s="33"/>
      <c r="AK53" s="33"/>
      <c r="AL53" s="33"/>
      <c r="AM53" s="34"/>
      <c r="AN53" s="34"/>
      <c r="AO53" s="34"/>
      <c r="AP53" s="34"/>
      <c r="AQ53" s="34"/>
      <c r="AR53" s="34"/>
      <c r="AS53" s="23"/>
    </row>
    <row r="54" spans="1:45" x14ac:dyDescent="0.3">
      <c r="A54">
        <v>53</v>
      </c>
      <c r="B54" t="str">
        <f>Actual_Data[[#This Row],[season]]&amp;"-"&amp;COUNTIF($C$2:C54,C54)</f>
        <v>2008-53</v>
      </c>
      <c r="C54">
        <v>2008</v>
      </c>
      <c r="D54" s="19" t="s">
        <v>64</v>
      </c>
      <c r="E54" s="20">
        <v>39593</v>
      </c>
      <c r="F54" s="19" t="s">
        <v>45</v>
      </c>
      <c r="G54" s="19" t="s">
        <v>35</v>
      </c>
      <c r="H54" s="19" t="s">
        <v>45</v>
      </c>
      <c r="I54" s="19" t="s">
        <v>46</v>
      </c>
      <c r="J54" s="19" t="s">
        <v>38</v>
      </c>
      <c r="K54">
        <v>0</v>
      </c>
      <c r="L54" s="19" t="s">
        <v>35</v>
      </c>
      <c r="M54">
        <v>0</v>
      </c>
      <c r="N54">
        <v>3</v>
      </c>
      <c r="O54" s="19" t="s">
        <v>117</v>
      </c>
      <c r="P54" s="19" t="s">
        <v>67</v>
      </c>
      <c r="Q54" s="19" t="s">
        <v>62</v>
      </c>
      <c r="R54" s="19" t="s">
        <v>89</v>
      </c>
      <c r="S54" s="19"/>
      <c r="T54" s="19">
        <v>1</v>
      </c>
      <c r="U54" s="19">
        <f>IF(Actual_Data[[#This Row],[toss_winner]] = Actual_Data[[#This Row],[winner]],1,0)</f>
        <v>0</v>
      </c>
      <c r="V54" s="19">
        <f>IF(Actual_Data[[#This Row],[toss_decision]] = $I$2,1,0)</f>
        <v>0</v>
      </c>
      <c r="W54" s="19">
        <f t="shared" si="0"/>
        <v>0</v>
      </c>
      <c r="X54" s="53"/>
      <c r="Y54" s="53"/>
      <c r="Z54" s="53"/>
      <c r="AB54" s="23"/>
      <c r="AC54" s="33"/>
      <c r="AD54" s="33"/>
      <c r="AE54" s="33"/>
      <c r="AF54" s="33"/>
      <c r="AG54" s="39"/>
      <c r="AH54" s="33"/>
      <c r="AI54" s="33"/>
      <c r="AJ54" s="33"/>
      <c r="AK54" s="33"/>
      <c r="AL54" s="33"/>
      <c r="AM54" s="34"/>
      <c r="AN54" s="34"/>
      <c r="AO54" s="34"/>
      <c r="AP54" s="34"/>
      <c r="AQ54" s="34"/>
      <c r="AR54" s="34"/>
      <c r="AS54" s="23"/>
    </row>
    <row r="55" spans="1:45" x14ac:dyDescent="0.3">
      <c r="A55">
        <v>54</v>
      </c>
      <c r="B55" t="str">
        <f>Actual_Data[[#This Row],[season]]&amp;"-"&amp;COUNTIF($C$2:C55,C55)</f>
        <v>2008-54</v>
      </c>
      <c r="C55">
        <v>2008</v>
      </c>
      <c r="D55" s="19" t="s">
        <v>70</v>
      </c>
      <c r="E55" s="20">
        <v>39594</v>
      </c>
      <c r="F55" s="19" t="s">
        <v>59</v>
      </c>
      <c r="G55" s="19" t="s">
        <v>52</v>
      </c>
      <c r="H55" s="19" t="s">
        <v>52</v>
      </c>
      <c r="I55" s="19" t="s">
        <v>37</v>
      </c>
      <c r="J55" s="19" t="s">
        <v>38</v>
      </c>
      <c r="K55">
        <v>0</v>
      </c>
      <c r="L55" s="19" t="s">
        <v>52</v>
      </c>
      <c r="M55">
        <v>0</v>
      </c>
      <c r="N55">
        <v>5</v>
      </c>
      <c r="O55" s="19" t="s">
        <v>99</v>
      </c>
      <c r="P55" s="19" t="s">
        <v>72</v>
      </c>
      <c r="Q55" s="19" t="s">
        <v>68</v>
      </c>
      <c r="R55" s="19" t="s">
        <v>69</v>
      </c>
      <c r="S55" s="19"/>
      <c r="T55" s="19">
        <v>1</v>
      </c>
      <c r="U55" s="19">
        <f>IF(Actual_Data[[#This Row],[toss_winner]] = Actual_Data[[#This Row],[winner]],1,0)</f>
        <v>1</v>
      </c>
      <c r="V55" s="19">
        <f>IF(Actual_Data[[#This Row],[toss_decision]] = $I$2,1,0)</f>
        <v>1</v>
      </c>
      <c r="W55" s="19">
        <f t="shared" si="0"/>
        <v>1</v>
      </c>
      <c r="X55" s="53"/>
      <c r="Y55" s="53"/>
      <c r="Z55" s="53"/>
      <c r="AB55" s="23"/>
      <c r="AC55" s="33"/>
      <c r="AD55" s="33"/>
      <c r="AE55" s="33"/>
      <c r="AF55" s="33"/>
      <c r="AG55" s="39"/>
      <c r="AH55" s="33"/>
      <c r="AI55" s="33"/>
      <c r="AJ55" s="33"/>
      <c r="AK55" s="33"/>
      <c r="AL55" s="33"/>
      <c r="AM55" s="34"/>
      <c r="AN55" s="34"/>
      <c r="AO55" s="34"/>
      <c r="AP55" s="34"/>
      <c r="AQ55" s="34"/>
      <c r="AR55" s="34"/>
      <c r="AS55" s="23"/>
    </row>
    <row r="56" spans="1:45" x14ac:dyDescent="0.3">
      <c r="A56">
        <v>55</v>
      </c>
      <c r="B56" t="str">
        <f>Actual_Data[[#This Row],[season]]&amp;"-"&amp;COUNTIF($C$2:C56,C56)</f>
        <v>2008-55</v>
      </c>
      <c r="C56">
        <v>2008</v>
      </c>
      <c r="D56" s="19" t="s">
        <v>74</v>
      </c>
      <c r="E56" s="20">
        <v>39595</v>
      </c>
      <c r="F56" s="19" t="s">
        <v>65</v>
      </c>
      <c r="G56" s="19" t="s">
        <v>44</v>
      </c>
      <c r="H56" s="19" t="s">
        <v>65</v>
      </c>
      <c r="I56" s="19" t="s">
        <v>46</v>
      </c>
      <c r="J56" s="19" t="s">
        <v>38</v>
      </c>
      <c r="K56">
        <v>0</v>
      </c>
      <c r="L56" s="19" t="s">
        <v>44</v>
      </c>
      <c r="M56">
        <v>0</v>
      </c>
      <c r="N56">
        <v>7</v>
      </c>
      <c r="O56" s="19" t="s">
        <v>118</v>
      </c>
      <c r="P56" s="19" t="s">
        <v>76</v>
      </c>
      <c r="Q56" s="19" t="s">
        <v>105</v>
      </c>
      <c r="R56" s="19" t="s">
        <v>78</v>
      </c>
      <c r="S56" s="19"/>
      <c r="T56" s="19">
        <v>1</v>
      </c>
      <c r="U56" s="19">
        <f>IF(Actual_Data[[#This Row],[toss_winner]] = Actual_Data[[#This Row],[winner]],1,0)</f>
        <v>0</v>
      </c>
      <c r="V56" s="19">
        <f>IF(Actual_Data[[#This Row],[toss_decision]] = $I$2,1,0)</f>
        <v>0</v>
      </c>
      <c r="W56" s="19">
        <f t="shared" si="0"/>
        <v>0</v>
      </c>
      <c r="X56" s="53"/>
      <c r="Y56" s="53"/>
      <c r="Z56" s="53"/>
      <c r="AB56" s="23"/>
      <c r="AC56" s="33"/>
      <c r="AD56" s="33"/>
      <c r="AE56" s="33"/>
      <c r="AF56" s="33"/>
      <c r="AG56" s="39"/>
      <c r="AH56" s="33"/>
      <c r="AI56" s="33"/>
      <c r="AJ56" s="33"/>
      <c r="AK56" s="33"/>
      <c r="AL56" s="33"/>
      <c r="AM56" s="34"/>
      <c r="AN56" s="34"/>
      <c r="AO56" s="34"/>
      <c r="AP56" s="34"/>
      <c r="AQ56" s="34"/>
      <c r="AR56" s="34"/>
      <c r="AS56" s="23"/>
    </row>
    <row r="57" spans="1:45" x14ac:dyDescent="0.3">
      <c r="A57">
        <v>56</v>
      </c>
      <c r="B57" t="str">
        <f>Actual_Data[[#This Row],[season]]&amp;"-"&amp;COUNTIF($C$2:C57,C57)</f>
        <v>2008-56</v>
      </c>
      <c r="C57">
        <v>2008</v>
      </c>
      <c r="D57" s="19" t="s">
        <v>58</v>
      </c>
      <c r="E57" s="20">
        <v>39598</v>
      </c>
      <c r="F57" s="19" t="s">
        <v>52</v>
      </c>
      <c r="G57" s="19" t="s">
        <v>53</v>
      </c>
      <c r="H57" s="19" t="s">
        <v>53</v>
      </c>
      <c r="I57" s="19" t="s">
        <v>37</v>
      </c>
      <c r="J57" s="19" t="s">
        <v>38</v>
      </c>
      <c r="K57">
        <v>0</v>
      </c>
      <c r="L57" s="19" t="s">
        <v>52</v>
      </c>
      <c r="M57">
        <v>105</v>
      </c>
      <c r="N57">
        <v>0</v>
      </c>
      <c r="O57" s="19" t="s">
        <v>71</v>
      </c>
      <c r="P57" s="19" t="s">
        <v>61</v>
      </c>
      <c r="Q57" s="19" t="s">
        <v>68</v>
      </c>
      <c r="R57" s="19" t="s">
        <v>42</v>
      </c>
      <c r="S57" s="19"/>
      <c r="T57" s="19">
        <v>1</v>
      </c>
      <c r="U57" s="19">
        <f>IF(Actual_Data[[#This Row],[toss_winner]] = Actual_Data[[#This Row],[winner]],1,0)</f>
        <v>0</v>
      </c>
      <c r="V57" s="19">
        <f>IF(Actual_Data[[#This Row],[toss_decision]] = $I$2,1,0)</f>
        <v>1</v>
      </c>
      <c r="W57" s="19">
        <f t="shared" si="0"/>
        <v>0</v>
      </c>
      <c r="X57" s="53"/>
      <c r="Y57" s="53"/>
      <c r="Z57" s="53"/>
      <c r="AB57" s="23"/>
      <c r="AC57" s="33"/>
      <c r="AD57" s="33"/>
      <c r="AE57" s="33"/>
      <c r="AF57" s="33"/>
      <c r="AG57" s="39"/>
      <c r="AH57" s="33"/>
      <c r="AI57" s="33"/>
      <c r="AJ57" s="33"/>
      <c r="AK57" s="33"/>
      <c r="AL57" s="33"/>
      <c r="AM57" s="34"/>
      <c r="AN57" s="34"/>
      <c r="AO57" s="34"/>
      <c r="AP57" s="34"/>
      <c r="AQ57" s="34"/>
      <c r="AR57" s="34"/>
      <c r="AS57" s="23"/>
    </row>
    <row r="58" spans="1:45" x14ac:dyDescent="0.3">
      <c r="A58">
        <v>57</v>
      </c>
      <c r="B58" t="str">
        <f>Actual_Data[[#This Row],[season]]&amp;"-"&amp;COUNTIF($C$2:C58,C58)</f>
        <v>2008-57</v>
      </c>
      <c r="C58">
        <v>2008</v>
      </c>
      <c r="D58" s="19" t="s">
        <v>58</v>
      </c>
      <c r="E58" s="20">
        <v>39599</v>
      </c>
      <c r="F58" s="19" t="s">
        <v>45</v>
      </c>
      <c r="G58" s="19" t="s">
        <v>44</v>
      </c>
      <c r="H58" s="19" t="s">
        <v>45</v>
      </c>
      <c r="I58" s="19" t="s">
        <v>46</v>
      </c>
      <c r="J58" s="19" t="s">
        <v>38</v>
      </c>
      <c r="K58">
        <v>0</v>
      </c>
      <c r="L58" s="19" t="s">
        <v>44</v>
      </c>
      <c r="M58">
        <v>0</v>
      </c>
      <c r="N58">
        <v>9</v>
      </c>
      <c r="O58" s="19" t="s">
        <v>111</v>
      </c>
      <c r="P58" s="19" t="s">
        <v>61</v>
      </c>
      <c r="Q58" s="19" t="s">
        <v>41</v>
      </c>
      <c r="R58" s="19" t="s">
        <v>63</v>
      </c>
      <c r="S58" s="19"/>
      <c r="T58" s="19">
        <v>1</v>
      </c>
      <c r="U58" s="19">
        <f>IF(Actual_Data[[#This Row],[toss_winner]] = Actual_Data[[#This Row],[winner]],1,0)</f>
        <v>0</v>
      </c>
      <c r="V58" s="19">
        <f>IF(Actual_Data[[#This Row],[toss_decision]] = $I$2,1,0)</f>
        <v>0</v>
      </c>
      <c r="W58" s="19">
        <f t="shared" si="0"/>
        <v>0</v>
      </c>
      <c r="X58" s="53"/>
      <c r="Y58" s="53"/>
      <c r="Z58" s="53"/>
      <c r="AB58" s="23"/>
      <c r="AC58" s="33"/>
      <c r="AD58" s="33"/>
      <c r="AE58" s="33"/>
      <c r="AF58" s="33"/>
      <c r="AG58" s="39"/>
      <c r="AH58" s="33"/>
      <c r="AI58" s="33"/>
      <c r="AJ58" s="33"/>
      <c r="AK58" s="33"/>
      <c r="AL58" s="33"/>
      <c r="AM58" s="34"/>
      <c r="AN58" s="34"/>
      <c r="AO58" s="34"/>
      <c r="AP58" s="34"/>
      <c r="AQ58" s="34"/>
      <c r="AR58" s="34"/>
      <c r="AS58" s="23"/>
    </row>
    <row r="59" spans="1:45" x14ac:dyDescent="0.3">
      <c r="A59">
        <v>58</v>
      </c>
      <c r="B59" t="str">
        <f>Actual_Data[[#This Row],[season]]&amp;"-"&amp;COUNTIF($C$2:C59,C59)</f>
        <v>2008-58</v>
      </c>
      <c r="C59">
        <v>2008</v>
      </c>
      <c r="D59" s="19" t="s">
        <v>58</v>
      </c>
      <c r="E59" s="20">
        <v>39600</v>
      </c>
      <c r="F59" s="19" t="s">
        <v>44</v>
      </c>
      <c r="G59" s="19" t="s">
        <v>52</v>
      </c>
      <c r="H59" s="19" t="s">
        <v>52</v>
      </c>
      <c r="I59" s="19" t="s">
        <v>37</v>
      </c>
      <c r="J59" s="19" t="s">
        <v>38</v>
      </c>
      <c r="K59">
        <v>0</v>
      </c>
      <c r="L59" s="19" t="s">
        <v>52</v>
      </c>
      <c r="M59">
        <v>0</v>
      </c>
      <c r="N59">
        <v>3</v>
      </c>
      <c r="O59" s="19" t="s">
        <v>82</v>
      </c>
      <c r="P59" s="19" t="s">
        <v>87</v>
      </c>
      <c r="Q59" s="19" t="s">
        <v>68</v>
      </c>
      <c r="R59" s="19" t="s">
        <v>42</v>
      </c>
      <c r="S59" s="19"/>
      <c r="T59" s="19">
        <v>1</v>
      </c>
      <c r="U59" s="19">
        <f>IF(Actual_Data[[#This Row],[toss_winner]] = Actual_Data[[#This Row],[winner]],1,0)</f>
        <v>1</v>
      </c>
      <c r="V59" s="19">
        <f>IF(Actual_Data[[#This Row],[toss_decision]] = $I$2,1,0)</f>
        <v>1</v>
      </c>
      <c r="W59" s="19">
        <f t="shared" si="0"/>
        <v>1</v>
      </c>
      <c r="X59" s="53"/>
      <c r="Y59" s="53"/>
      <c r="Z59" s="53"/>
      <c r="AB59" s="23"/>
      <c r="AC59" s="33"/>
      <c r="AD59" s="33"/>
      <c r="AE59" s="33"/>
      <c r="AF59" s="33"/>
      <c r="AG59" s="39"/>
      <c r="AH59" s="67" t="s">
        <v>362</v>
      </c>
      <c r="AI59" s="67"/>
      <c r="AJ59" s="67"/>
      <c r="AK59" s="67"/>
      <c r="AL59" s="33"/>
      <c r="AM59" s="34"/>
      <c r="AN59" s="34"/>
      <c r="AO59" s="34"/>
      <c r="AP59" s="34"/>
      <c r="AQ59" s="34"/>
      <c r="AR59" s="34"/>
      <c r="AS59" s="23"/>
    </row>
    <row r="60" spans="1:45" ht="28.2" x14ac:dyDescent="0.45">
      <c r="A60">
        <v>59</v>
      </c>
      <c r="B60" t="str">
        <f>Actual_Data[[#This Row],[season]]&amp;"-"&amp;COUNTIF($C$2:C60,C60)</f>
        <v>2009-1</v>
      </c>
      <c r="C60">
        <v>2009</v>
      </c>
      <c r="D60" s="19" t="s">
        <v>119</v>
      </c>
      <c r="E60" s="20">
        <v>39921</v>
      </c>
      <c r="F60" s="19" t="s">
        <v>59</v>
      </c>
      <c r="G60" s="19" t="s">
        <v>44</v>
      </c>
      <c r="H60" s="19" t="s">
        <v>44</v>
      </c>
      <c r="I60" s="19" t="s">
        <v>37</v>
      </c>
      <c r="J60" s="19" t="s">
        <v>38</v>
      </c>
      <c r="K60">
        <v>0</v>
      </c>
      <c r="L60" s="19" t="s">
        <v>59</v>
      </c>
      <c r="M60">
        <v>19</v>
      </c>
      <c r="N60">
        <v>0</v>
      </c>
      <c r="O60" s="19" t="s">
        <v>120</v>
      </c>
      <c r="P60" s="19" t="s">
        <v>121</v>
      </c>
      <c r="Q60" s="19" t="s">
        <v>91</v>
      </c>
      <c r="R60" s="19" t="s">
        <v>69</v>
      </c>
      <c r="S60" s="19"/>
      <c r="T60" s="19">
        <v>1</v>
      </c>
      <c r="U60" s="19">
        <f>IF(Actual_Data[[#This Row],[toss_winner]] = Actual_Data[[#This Row],[winner]],1,0)</f>
        <v>0</v>
      </c>
      <c r="V60" s="19">
        <f>IF(Actual_Data[[#This Row],[toss_decision]] = $I$2,1,0)</f>
        <v>1</v>
      </c>
      <c r="W60" s="19">
        <f t="shared" si="0"/>
        <v>0</v>
      </c>
      <c r="X60" s="53"/>
      <c r="Y60" s="53"/>
      <c r="Z60" s="53"/>
      <c r="AB60" s="23"/>
      <c r="AC60" s="33"/>
      <c r="AD60" s="64" t="s">
        <v>10</v>
      </c>
      <c r="AE60" s="33"/>
      <c r="AF60" s="33"/>
      <c r="AG60" s="39"/>
      <c r="AH60" s="57"/>
      <c r="AI60" s="57"/>
      <c r="AJ60" s="57"/>
      <c r="AK60" s="57"/>
      <c r="AL60" s="33"/>
      <c r="AM60" s="34"/>
      <c r="AN60" s="34"/>
      <c r="AO60" s="34"/>
      <c r="AP60" s="34"/>
      <c r="AQ60" s="34"/>
      <c r="AR60" s="34"/>
      <c r="AS60" s="23"/>
    </row>
    <row r="61" spans="1:45" x14ac:dyDescent="0.3">
      <c r="A61">
        <v>60</v>
      </c>
      <c r="B61" t="str">
        <f>Actual_Data[[#This Row],[season]]&amp;"-"&amp;COUNTIF($C$2:C61,C61)</f>
        <v>2009-2</v>
      </c>
      <c r="C61">
        <v>2009</v>
      </c>
      <c r="D61" s="19" t="s">
        <v>119</v>
      </c>
      <c r="E61" s="20">
        <v>39921</v>
      </c>
      <c r="F61" s="19" t="s">
        <v>36</v>
      </c>
      <c r="G61" s="19" t="s">
        <v>52</v>
      </c>
      <c r="H61" s="19" t="s">
        <v>36</v>
      </c>
      <c r="I61" s="19" t="s">
        <v>46</v>
      </c>
      <c r="J61" s="19" t="s">
        <v>38</v>
      </c>
      <c r="K61">
        <v>0</v>
      </c>
      <c r="L61" s="19" t="s">
        <v>36</v>
      </c>
      <c r="M61">
        <v>75</v>
      </c>
      <c r="N61">
        <v>0</v>
      </c>
      <c r="O61" s="19" t="s">
        <v>122</v>
      </c>
      <c r="P61" s="19" t="s">
        <v>121</v>
      </c>
      <c r="Q61" s="19" t="s">
        <v>91</v>
      </c>
      <c r="R61" s="19" t="s">
        <v>73</v>
      </c>
      <c r="S61" s="19"/>
      <c r="T61" s="19">
        <v>1</v>
      </c>
      <c r="U61" s="19">
        <f>IF(Actual_Data[[#This Row],[toss_winner]] = Actual_Data[[#This Row],[winner]],1,0)</f>
        <v>1</v>
      </c>
      <c r="V61" s="19">
        <f>IF(Actual_Data[[#This Row],[toss_decision]] = $I$2,1,0)</f>
        <v>0</v>
      </c>
      <c r="W61" s="19">
        <f t="shared" si="0"/>
        <v>0</v>
      </c>
      <c r="X61" s="53"/>
      <c r="Y61" s="53"/>
      <c r="Z61" s="53"/>
      <c r="AB61" s="23"/>
      <c r="AC61" s="33"/>
      <c r="AD61" s="33"/>
      <c r="AE61" s="33"/>
      <c r="AF61" s="33"/>
      <c r="AG61" s="39"/>
      <c r="AH61" s="57">
        <v>2008</v>
      </c>
      <c r="AI61" s="57">
        <f>COUNTIF(Actual_Data[season],AD65)</f>
        <v>58</v>
      </c>
      <c r="AJ61" s="57" t="str">
        <f>AD65&amp;"-"&amp;AI61</f>
        <v>2008-58</v>
      </c>
      <c r="AK61" s="57">
        <f>MATCH(AJ61,Actual_Data[Year_Count_Matches],0)</f>
        <v>58</v>
      </c>
      <c r="AL61" s="33"/>
      <c r="AM61" s="34"/>
      <c r="AN61" s="34"/>
      <c r="AO61" s="34"/>
      <c r="AP61" s="34"/>
      <c r="AQ61" s="34"/>
      <c r="AR61" s="34"/>
      <c r="AS61" s="23"/>
    </row>
    <row r="62" spans="1:45" x14ac:dyDescent="0.3">
      <c r="A62">
        <v>61</v>
      </c>
      <c r="B62" t="str">
        <f>Actual_Data[[#This Row],[season]]&amp;"-"&amp;COUNTIF($C$2:C62,C62)</f>
        <v>2009-3</v>
      </c>
      <c r="C62">
        <v>2009</v>
      </c>
      <c r="D62" s="19" t="s">
        <v>119</v>
      </c>
      <c r="E62" s="20">
        <v>39922</v>
      </c>
      <c r="F62" s="19" t="s">
        <v>45</v>
      </c>
      <c r="G62" s="19" t="s">
        <v>53</v>
      </c>
      <c r="H62" s="19" t="s">
        <v>53</v>
      </c>
      <c r="I62" s="19" t="s">
        <v>37</v>
      </c>
      <c r="J62" s="19" t="s">
        <v>38</v>
      </c>
      <c r="K62">
        <v>1</v>
      </c>
      <c r="L62" s="19" t="s">
        <v>53</v>
      </c>
      <c r="M62">
        <v>0</v>
      </c>
      <c r="N62">
        <v>10</v>
      </c>
      <c r="O62" s="19" t="s">
        <v>123</v>
      </c>
      <c r="P62" s="19" t="s">
        <v>121</v>
      </c>
      <c r="Q62" s="19" t="s">
        <v>49</v>
      </c>
      <c r="R62" s="19" t="s">
        <v>124</v>
      </c>
      <c r="S62" s="19"/>
      <c r="T62" s="19">
        <v>1</v>
      </c>
      <c r="U62" s="19">
        <f>IF(Actual_Data[[#This Row],[toss_winner]] = Actual_Data[[#This Row],[winner]],1,0)</f>
        <v>1</v>
      </c>
      <c r="V62" s="19">
        <f>IF(Actual_Data[[#This Row],[toss_decision]] = $I$2,1,0)</f>
        <v>1</v>
      </c>
      <c r="W62" s="19">
        <f t="shared" si="0"/>
        <v>1</v>
      </c>
      <c r="X62" s="53"/>
      <c r="Y62" s="53"/>
      <c r="Z62" s="53"/>
      <c r="AB62" s="23"/>
      <c r="AC62" s="33"/>
      <c r="AD62" s="33"/>
      <c r="AE62" s="33"/>
      <c r="AF62" s="33"/>
      <c r="AG62" s="39"/>
      <c r="AH62" s="57">
        <v>2009</v>
      </c>
      <c r="AI62" s="57">
        <f>COUNTIF(Actual_Data[season],AD66)</f>
        <v>57</v>
      </c>
      <c r="AJ62" s="57" t="str">
        <f t="shared" ref="AJ62:AJ69" si="4">AD66&amp;"-"&amp;AI62</f>
        <v>2009-57</v>
      </c>
      <c r="AK62" s="57">
        <f>MATCH(AJ62,Actual_Data[Year_Count_Matches],0)</f>
        <v>115</v>
      </c>
      <c r="AL62" s="33"/>
      <c r="AM62" s="34"/>
      <c r="AN62" s="34"/>
      <c r="AO62" s="34"/>
      <c r="AP62" s="34"/>
      <c r="AQ62" s="34"/>
      <c r="AR62" s="34"/>
      <c r="AS62" s="23"/>
    </row>
    <row r="63" spans="1:45" ht="15" thickBot="1" x14ac:dyDescent="0.35">
      <c r="A63">
        <v>62</v>
      </c>
      <c r="B63" t="str">
        <f>Actual_Data[[#This Row],[season]]&amp;"-"&amp;COUNTIF($C$2:C63,C63)</f>
        <v>2009-4</v>
      </c>
      <c r="C63">
        <v>2009</v>
      </c>
      <c r="D63" s="19" t="s">
        <v>119</v>
      </c>
      <c r="E63" s="20">
        <v>39922</v>
      </c>
      <c r="F63" s="19" t="s">
        <v>35</v>
      </c>
      <c r="G63" s="19" t="s">
        <v>65</v>
      </c>
      <c r="H63" s="19" t="s">
        <v>35</v>
      </c>
      <c r="I63" s="19" t="s">
        <v>46</v>
      </c>
      <c r="J63" s="19" t="s">
        <v>38</v>
      </c>
      <c r="K63">
        <v>0</v>
      </c>
      <c r="L63" s="19" t="s">
        <v>65</v>
      </c>
      <c r="M63">
        <v>0</v>
      </c>
      <c r="N63">
        <v>8</v>
      </c>
      <c r="O63" s="19" t="s">
        <v>125</v>
      </c>
      <c r="P63" s="19" t="s">
        <v>121</v>
      </c>
      <c r="Q63" s="19" t="s">
        <v>49</v>
      </c>
      <c r="R63" s="19" t="s">
        <v>91</v>
      </c>
      <c r="S63" s="19"/>
      <c r="T63" s="19">
        <v>1</v>
      </c>
      <c r="U63" s="19">
        <f>IF(Actual_Data[[#This Row],[toss_winner]] = Actual_Data[[#This Row],[winner]],1,0)</f>
        <v>0</v>
      </c>
      <c r="V63" s="19">
        <f>IF(Actual_Data[[#This Row],[toss_decision]] = $I$2,1,0)</f>
        <v>0</v>
      </c>
      <c r="W63" s="19">
        <f t="shared" si="0"/>
        <v>0</v>
      </c>
      <c r="X63" s="53"/>
      <c r="Y63" s="53"/>
      <c r="Z63" s="53"/>
      <c r="AB63" s="23"/>
      <c r="AC63" s="33"/>
      <c r="AD63" s="33"/>
      <c r="AE63" s="33"/>
      <c r="AF63" s="33"/>
      <c r="AG63" s="39"/>
      <c r="AH63" s="57">
        <v>2010</v>
      </c>
      <c r="AI63" s="57">
        <f>COUNTIF(Actual_Data[season],AD67)</f>
        <v>60</v>
      </c>
      <c r="AJ63" s="57" t="str">
        <f t="shared" si="4"/>
        <v>2010-60</v>
      </c>
      <c r="AK63" s="57">
        <f>MATCH(AJ63,Actual_Data[Year_Count_Matches],0)</f>
        <v>175</v>
      </c>
      <c r="AL63" s="33"/>
      <c r="AM63" s="34"/>
      <c r="AN63" s="34"/>
      <c r="AO63" s="34"/>
      <c r="AP63" s="34"/>
      <c r="AQ63" s="34"/>
      <c r="AR63" s="34"/>
      <c r="AS63" s="23"/>
    </row>
    <row r="64" spans="1:45" ht="19.8" x14ac:dyDescent="0.3">
      <c r="A64">
        <v>63</v>
      </c>
      <c r="B64" t="str">
        <f>Actual_Data[[#This Row],[season]]&amp;"-"&amp;COUNTIF($C$2:C64,C64)</f>
        <v>2009-5</v>
      </c>
      <c r="C64">
        <v>2009</v>
      </c>
      <c r="D64" s="19" t="s">
        <v>126</v>
      </c>
      <c r="E64" s="20">
        <v>39923</v>
      </c>
      <c r="F64" s="19" t="s">
        <v>44</v>
      </c>
      <c r="G64" s="19" t="s">
        <v>36</v>
      </c>
      <c r="H64" s="19" t="s">
        <v>44</v>
      </c>
      <c r="I64" s="19" t="s">
        <v>46</v>
      </c>
      <c r="J64" s="19" t="s">
        <v>38</v>
      </c>
      <c r="K64">
        <v>0</v>
      </c>
      <c r="L64" s="19" t="s">
        <v>44</v>
      </c>
      <c r="M64">
        <v>92</v>
      </c>
      <c r="N64">
        <v>0</v>
      </c>
      <c r="O64" s="19" t="s">
        <v>127</v>
      </c>
      <c r="P64" s="19" t="s">
        <v>128</v>
      </c>
      <c r="Q64" s="19" t="s">
        <v>105</v>
      </c>
      <c r="R64" s="19" t="s">
        <v>129</v>
      </c>
      <c r="S64" s="19"/>
      <c r="T64" s="19">
        <v>1</v>
      </c>
      <c r="U64" s="19">
        <f>IF(Actual_Data[[#This Row],[toss_winner]] = Actual_Data[[#This Row],[winner]],1,0)</f>
        <v>1</v>
      </c>
      <c r="V64" s="19">
        <f>IF(Actual_Data[[#This Row],[toss_decision]] = $I$2,1,0)</f>
        <v>0</v>
      </c>
      <c r="W64" s="19">
        <f t="shared" si="0"/>
        <v>0</v>
      </c>
      <c r="X64" s="53"/>
      <c r="Y64" s="53"/>
      <c r="Z64" s="53"/>
      <c r="AB64" s="23"/>
      <c r="AC64" s="33"/>
      <c r="AD64" s="41" t="s">
        <v>11</v>
      </c>
      <c r="AE64" s="42" t="s">
        <v>12</v>
      </c>
      <c r="AF64" s="33"/>
      <c r="AG64" s="39"/>
      <c r="AH64" s="57">
        <v>2011</v>
      </c>
      <c r="AI64" s="57">
        <f>COUNTIF(Actual_Data[season],AD68)</f>
        <v>73</v>
      </c>
      <c r="AJ64" s="57" t="str">
        <f t="shared" si="4"/>
        <v>2011-73</v>
      </c>
      <c r="AK64" s="57">
        <f>MATCH(AJ64,Actual_Data[Year_Count_Matches],0)</f>
        <v>248</v>
      </c>
      <c r="AL64" s="33"/>
      <c r="AM64" s="34"/>
      <c r="AN64" s="34"/>
      <c r="AO64" s="34"/>
      <c r="AP64" s="34"/>
      <c r="AQ64" s="34"/>
      <c r="AR64" s="34"/>
      <c r="AS64" s="23"/>
    </row>
    <row r="65" spans="1:45" ht="21" x14ac:dyDescent="0.4">
      <c r="A65">
        <v>64</v>
      </c>
      <c r="B65" t="str">
        <f>Actual_Data[[#This Row],[season]]&amp;"-"&amp;COUNTIF($C$2:C65,C65)</f>
        <v>2009-6</v>
      </c>
      <c r="C65">
        <v>2009</v>
      </c>
      <c r="D65" s="19" t="s">
        <v>130</v>
      </c>
      <c r="E65" s="20">
        <v>39924</v>
      </c>
      <c r="F65" s="19" t="s">
        <v>45</v>
      </c>
      <c r="G65" s="19" t="s">
        <v>35</v>
      </c>
      <c r="H65" s="19" t="s">
        <v>35</v>
      </c>
      <c r="I65" s="19" t="s">
        <v>37</v>
      </c>
      <c r="J65" s="19" t="s">
        <v>38</v>
      </c>
      <c r="K65">
        <v>1</v>
      </c>
      <c r="L65" s="19" t="s">
        <v>35</v>
      </c>
      <c r="M65">
        <v>11</v>
      </c>
      <c r="N65">
        <v>0</v>
      </c>
      <c r="O65" s="19" t="s">
        <v>131</v>
      </c>
      <c r="P65" s="19" t="s">
        <v>132</v>
      </c>
      <c r="Q65" s="19" t="s">
        <v>63</v>
      </c>
      <c r="R65" s="19" t="s">
        <v>124</v>
      </c>
      <c r="S65" s="19"/>
      <c r="T65" s="19">
        <v>1</v>
      </c>
      <c r="U65" s="19">
        <f>IF(Actual_Data[[#This Row],[toss_winner]] = Actual_Data[[#This Row],[winner]],1,0)</f>
        <v>1</v>
      </c>
      <c r="V65" s="19">
        <f>IF(Actual_Data[[#This Row],[toss_decision]] = $I$2,1,0)</f>
        <v>1</v>
      </c>
      <c r="W65" s="19">
        <f t="shared" si="0"/>
        <v>1</v>
      </c>
      <c r="X65" s="53"/>
      <c r="Y65" s="53"/>
      <c r="Z65" s="53"/>
      <c r="AB65" s="23"/>
      <c r="AC65" s="33"/>
      <c r="AD65" s="43">
        <v>2008</v>
      </c>
      <c r="AE65" s="44" t="str">
        <f>INDEX(Actual_Data[[id]:[umpire2]],MATCH(AJ61,Actual_Data[Year_Count_Matches],0),12)</f>
        <v>Rajasthan Royals</v>
      </c>
      <c r="AF65" s="33"/>
      <c r="AG65" s="39"/>
      <c r="AH65" s="57">
        <v>2012</v>
      </c>
      <c r="AI65" s="57">
        <f>COUNTIF(Actual_Data[season],AD69)</f>
        <v>74</v>
      </c>
      <c r="AJ65" s="57" t="str">
        <f t="shared" si="4"/>
        <v>2012-74</v>
      </c>
      <c r="AK65" s="57">
        <f>MATCH(AJ65,Actual_Data[Year_Count_Matches],0)</f>
        <v>322</v>
      </c>
      <c r="AL65" s="33"/>
      <c r="AM65" s="34"/>
      <c r="AN65" s="34"/>
      <c r="AO65" s="34"/>
      <c r="AP65" s="34"/>
      <c r="AQ65" s="34"/>
      <c r="AR65" s="34"/>
      <c r="AS65" s="23"/>
    </row>
    <row r="66" spans="1:45" ht="21" x14ac:dyDescent="0.4">
      <c r="A66">
        <v>65</v>
      </c>
      <c r="B66" t="str">
        <f>Actual_Data[[#This Row],[season]]&amp;"-"&amp;COUNTIF($C$2:C66,C66)</f>
        <v>2009-7</v>
      </c>
      <c r="C66">
        <v>2009</v>
      </c>
      <c r="D66" s="19" t="s">
        <v>119</v>
      </c>
      <c r="E66" s="20">
        <v>39925</v>
      </c>
      <c r="F66" s="19" t="s">
        <v>65</v>
      </c>
      <c r="G66" s="19" t="s">
        <v>36</v>
      </c>
      <c r="H66" s="19" t="s">
        <v>65</v>
      </c>
      <c r="I66" s="19" t="s">
        <v>46</v>
      </c>
      <c r="J66" s="19" t="s">
        <v>38</v>
      </c>
      <c r="K66">
        <v>0</v>
      </c>
      <c r="L66" s="19" t="s">
        <v>65</v>
      </c>
      <c r="M66">
        <v>24</v>
      </c>
      <c r="N66">
        <v>0</v>
      </c>
      <c r="O66" s="19" t="s">
        <v>86</v>
      </c>
      <c r="P66" s="19" t="s">
        <v>121</v>
      </c>
      <c r="Q66" s="19" t="s">
        <v>133</v>
      </c>
      <c r="R66" s="19" t="s">
        <v>78</v>
      </c>
      <c r="S66" s="19"/>
      <c r="T66" s="19">
        <v>1</v>
      </c>
      <c r="U66" s="19">
        <f>IF(Actual_Data[[#This Row],[toss_winner]] = Actual_Data[[#This Row],[winner]],1,0)</f>
        <v>1</v>
      </c>
      <c r="V66" s="19">
        <f>IF(Actual_Data[[#This Row],[toss_decision]] = $I$2,1,0)</f>
        <v>0</v>
      </c>
      <c r="W66" s="19">
        <f t="shared" si="0"/>
        <v>0</v>
      </c>
      <c r="X66" s="53"/>
      <c r="Y66" s="53"/>
      <c r="Z66" s="53"/>
      <c r="AB66" s="23"/>
      <c r="AC66" s="33"/>
      <c r="AD66" s="43">
        <v>2009</v>
      </c>
      <c r="AE66" s="44" t="str">
        <f>INDEX(Actual_Data[[id]:[umpire2]],MATCH(AJ62,Actual_Data[Year_Count_Matches],0),12)</f>
        <v>Deccan Chargers</v>
      </c>
      <c r="AF66" s="33"/>
      <c r="AG66" s="39"/>
      <c r="AH66" s="57">
        <v>2013</v>
      </c>
      <c r="AI66" s="57">
        <f>COUNTIF(Actual_Data[season],AD70)</f>
        <v>76</v>
      </c>
      <c r="AJ66" s="57" t="str">
        <f t="shared" si="4"/>
        <v>2013-76</v>
      </c>
      <c r="AK66" s="57">
        <f>MATCH(AJ66,Actual_Data[Year_Count_Matches],0)</f>
        <v>398</v>
      </c>
      <c r="AL66" s="33"/>
      <c r="AM66" s="34"/>
      <c r="AN66" s="34"/>
      <c r="AO66" s="34"/>
      <c r="AP66" s="34"/>
      <c r="AQ66" s="34"/>
      <c r="AR66" s="34"/>
      <c r="AS66" s="23"/>
    </row>
    <row r="67" spans="1:45" ht="21" x14ac:dyDescent="0.4">
      <c r="A67">
        <v>66</v>
      </c>
      <c r="B67" t="str">
        <f>Actual_Data[[#This Row],[season]]&amp;"-"&amp;COUNTIF($C$2:C67,C67)</f>
        <v>2009-8</v>
      </c>
      <c r="C67">
        <v>2009</v>
      </c>
      <c r="D67" s="19" t="s">
        <v>130</v>
      </c>
      <c r="E67" s="20">
        <v>39926</v>
      </c>
      <c r="F67" s="19" t="s">
        <v>53</v>
      </c>
      <c r="G67" s="19" t="s">
        <v>44</v>
      </c>
      <c r="H67" s="19" t="s">
        <v>53</v>
      </c>
      <c r="I67" s="19" t="s">
        <v>46</v>
      </c>
      <c r="J67" s="19" t="s">
        <v>38</v>
      </c>
      <c r="K67">
        <v>0</v>
      </c>
      <c r="L67" s="19" t="s">
        <v>53</v>
      </c>
      <c r="M67">
        <v>9</v>
      </c>
      <c r="N67">
        <v>0</v>
      </c>
      <c r="O67" s="19" t="s">
        <v>134</v>
      </c>
      <c r="P67" s="19" t="s">
        <v>132</v>
      </c>
      <c r="Q67" s="19" t="s">
        <v>91</v>
      </c>
      <c r="R67" s="19" t="s">
        <v>129</v>
      </c>
      <c r="S67" s="19"/>
      <c r="T67" s="19">
        <v>1</v>
      </c>
      <c r="U67" s="19">
        <f>IF(Actual_Data[[#This Row],[toss_winner]] = Actual_Data[[#This Row],[winner]],1,0)</f>
        <v>1</v>
      </c>
      <c r="V67" s="19">
        <f>IF(Actual_Data[[#This Row],[toss_decision]] = $I$2,1,0)</f>
        <v>0</v>
      </c>
      <c r="W67" s="19">
        <f t="shared" ref="W67:W130" si="5">IF(U67+V67=2,1,0)</f>
        <v>0</v>
      </c>
      <c r="X67" s="53"/>
      <c r="Y67" s="53"/>
      <c r="Z67" s="53"/>
      <c r="AB67" s="23"/>
      <c r="AC67" s="33"/>
      <c r="AD67" s="43">
        <v>2010</v>
      </c>
      <c r="AE67" s="44" t="str">
        <f>INDEX(Actual_Data[[id]:[umpire2]],MATCH(AJ63,Actual_Data[Year_Count_Matches],0),12)</f>
        <v>Chennai Super Kings</v>
      </c>
      <c r="AF67" s="33"/>
      <c r="AG67" s="39"/>
      <c r="AH67" s="57">
        <v>2014</v>
      </c>
      <c r="AI67" s="57">
        <f>COUNTIF(Actual_Data[season],AD71)</f>
        <v>60</v>
      </c>
      <c r="AJ67" s="57" t="str">
        <f t="shared" si="4"/>
        <v>2014-60</v>
      </c>
      <c r="AK67" s="57">
        <f>MATCH(AJ67,Actual_Data[Year_Count_Matches],0)</f>
        <v>458</v>
      </c>
      <c r="AL67" s="33"/>
      <c r="AM67" s="34"/>
      <c r="AN67" s="34"/>
      <c r="AO67" s="34"/>
      <c r="AP67" s="34"/>
      <c r="AQ67" s="34"/>
      <c r="AR67" s="34"/>
      <c r="AS67" s="23"/>
    </row>
    <row r="68" spans="1:45" ht="21" x14ac:dyDescent="0.4">
      <c r="A68">
        <v>67</v>
      </c>
      <c r="B68" t="str">
        <f>Actual_Data[[#This Row],[season]]&amp;"-"&amp;COUNTIF($C$2:C68,C68)</f>
        <v>2009-9</v>
      </c>
      <c r="C68">
        <v>2009</v>
      </c>
      <c r="D68" s="19" t="s">
        <v>119</v>
      </c>
      <c r="E68" s="20">
        <v>39926</v>
      </c>
      <c r="F68" s="19" t="s">
        <v>52</v>
      </c>
      <c r="G68" s="19" t="s">
        <v>35</v>
      </c>
      <c r="H68" s="19" t="s">
        <v>35</v>
      </c>
      <c r="I68" s="19" t="s">
        <v>37</v>
      </c>
      <c r="J68" s="19" t="s">
        <v>135</v>
      </c>
      <c r="K68">
        <v>0</v>
      </c>
      <c r="L68" s="19" t="s">
        <v>52</v>
      </c>
      <c r="M68">
        <v>0</v>
      </c>
      <c r="N68">
        <v>0</v>
      </c>
      <c r="O68" s="19" t="s">
        <v>82</v>
      </c>
      <c r="P68" s="19" t="s">
        <v>121</v>
      </c>
      <c r="Q68" s="19" t="s">
        <v>49</v>
      </c>
      <c r="R68" s="19" t="s">
        <v>133</v>
      </c>
      <c r="S68" s="19"/>
      <c r="T68" s="19">
        <v>1</v>
      </c>
      <c r="U68" s="19">
        <f>IF(Actual_Data[[#This Row],[toss_winner]] = Actual_Data[[#This Row],[winner]],1,0)</f>
        <v>0</v>
      </c>
      <c r="V68" s="19">
        <f>IF(Actual_Data[[#This Row],[toss_decision]] = $I$2,1,0)</f>
        <v>1</v>
      </c>
      <c r="W68" s="19">
        <f t="shared" si="5"/>
        <v>0</v>
      </c>
      <c r="X68" s="53"/>
      <c r="Y68" s="53"/>
      <c r="Z68" s="53"/>
      <c r="AB68" s="23"/>
      <c r="AC68" s="33"/>
      <c r="AD68" s="43">
        <v>2011</v>
      </c>
      <c r="AE68" s="44" t="str">
        <f>INDEX(Actual_Data[[id]:[umpire2]],MATCH(AJ64,Actual_Data[Year_Count_Matches],0),12)</f>
        <v>Chennai Super Kings</v>
      </c>
      <c r="AF68" s="33"/>
      <c r="AG68" s="39"/>
      <c r="AH68" s="57">
        <v>2015</v>
      </c>
      <c r="AI68" s="57">
        <f>COUNTIF(Actual_Data[season],AD72)</f>
        <v>59</v>
      </c>
      <c r="AJ68" s="57" t="str">
        <f t="shared" si="4"/>
        <v>2015-59</v>
      </c>
      <c r="AK68" s="57">
        <f>MATCH(AJ68,Actual_Data[Year_Count_Matches],0)</f>
        <v>517</v>
      </c>
      <c r="AL68" s="33"/>
      <c r="AM68" s="34"/>
      <c r="AN68" s="34"/>
      <c r="AO68" s="34"/>
      <c r="AP68" s="34"/>
      <c r="AQ68" s="34"/>
      <c r="AR68" s="34"/>
      <c r="AS68" s="23"/>
    </row>
    <row r="69" spans="1:45" ht="21" x14ac:dyDescent="0.4">
      <c r="A69">
        <v>68</v>
      </c>
      <c r="B69" t="str">
        <f>Actual_Data[[#This Row],[season]]&amp;"-"&amp;COUNTIF($C$2:C69,C69)</f>
        <v>2009-10</v>
      </c>
      <c r="C69">
        <v>2009</v>
      </c>
      <c r="D69" s="19" t="s">
        <v>130</v>
      </c>
      <c r="E69" s="20">
        <v>39927</v>
      </c>
      <c r="F69" s="19" t="s">
        <v>36</v>
      </c>
      <c r="G69" s="19" t="s">
        <v>45</v>
      </c>
      <c r="H69" s="19" t="s">
        <v>36</v>
      </c>
      <c r="I69" s="19" t="s">
        <v>46</v>
      </c>
      <c r="J69" s="19" t="s">
        <v>38</v>
      </c>
      <c r="K69">
        <v>0</v>
      </c>
      <c r="L69" s="19" t="s">
        <v>45</v>
      </c>
      <c r="M69">
        <v>0</v>
      </c>
      <c r="N69">
        <v>7</v>
      </c>
      <c r="O69" s="19" t="s">
        <v>136</v>
      </c>
      <c r="P69" s="19" t="s">
        <v>132</v>
      </c>
      <c r="Q69" s="19" t="s">
        <v>91</v>
      </c>
      <c r="R69" s="19" t="s">
        <v>137</v>
      </c>
      <c r="S69" s="19"/>
      <c r="T69" s="19">
        <v>1</v>
      </c>
      <c r="U69" s="19">
        <f>IF(Actual_Data[[#This Row],[toss_winner]] = Actual_Data[[#This Row],[winner]],1,0)</f>
        <v>0</v>
      </c>
      <c r="V69" s="19">
        <f>IF(Actual_Data[[#This Row],[toss_decision]] = $I$2,1,0)</f>
        <v>0</v>
      </c>
      <c r="W69" s="19">
        <f t="shared" si="5"/>
        <v>0</v>
      </c>
      <c r="X69" s="53"/>
      <c r="Y69" s="53"/>
      <c r="Z69" s="53"/>
      <c r="AB69" s="23"/>
      <c r="AC69" s="33"/>
      <c r="AD69" s="43">
        <v>2012</v>
      </c>
      <c r="AE69" s="44" t="str">
        <f>INDEX(Actual_Data[[id]:[umpire2]],MATCH(AJ65,Actual_Data[Year_Count_Matches],0),12)</f>
        <v>Kolkata Knight Riders</v>
      </c>
      <c r="AF69" s="33"/>
      <c r="AG69" s="39"/>
      <c r="AH69" s="57">
        <v>2016</v>
      </c>
      <c r="AI69" s="57">
        <f>COUNTIF(Actual_Data[season],AD73)</f>
        <v>60</v>
      </c>
      <c r="AJ69" s="57" t="str">
        <f t="shared" si="4"/>
        <v>2016-60</v>
      </c>
      <c r="AK69" s="57">
        <f>MATCH(AJ69,Actual_Data[Year_Count_Matches],0)</f>
        <v>577</v>
      </c>
      <c r="AL69" s="33"/>
      <c r="AM69" s="34"/>
      <c r="AN69" s="34"/>
      <c r="AO69" s="34"/>
      <c r="AP69" s="34"/>
      <c r="AQ69" s="34"/>
      <c r="AR69" s="34"/>
      <c r="AS69" s="23"/>
    </row>
    <row r="70" spans="1:45" ht="21" x14ac:dyDescent="0.4">
      <c r="A70">
        <v>69</v>
      </c>
      <c r="B70" t="str">
        <f>Actual_Data[[#This Row],[season]]&amp;"-"&amp;COUNTIF($C$2:C70,C70)</f>
        <v>2009-11</v>
      </c>
      <c r="C70">
        <v>2009</v>
      </c>
      <c r="D70" s="19" t="s">
        <v>130</v>
      </c>
      <c r="E70" s="20">
        <v>39928</v>
      </c>
      <c r="F70" s="19" t="s">
        <v>65</v>
      </c>
      <c r="G70" s="19" t="s">
        <v>59</v>
      </c>
      <c r="H70" s="19" t="s">
        <v>65</v>
      </c>
      <c r="I70" s="19" t="s">
        <v>46</v>
      </c>
      <c r="J70" s="19" t="s">
        <v>38</v>
      </c>
      <c r="K70">
        <v>0</v>
      </c>
      <c r="L70" s="19" t="s">
        <v>65</v>
      </c>
      <c r="M70">
        <v>12</v>
      </c>
      <c r="N70">
        <v>0</v>
      </c>
      <c r="O70" s="19" t="s">
        <v>138</v>
      </c>
      <c r="P70" s="19" t="s">
        <v>132</v>
      </c>
      <c r="Q70" s="19" t="s">
        <v>139</v>
      </c>
      <c r="R70" s="19" t="s">
        <v>129</v>
      </c>
      <c r="S70" s="19"/>
      <c r="T70" s="19">
        <v>1</v>
      </c>
      <c r="U70" s="19">
        <f>IF(Actual_Data[[#This Row],[toss_winner]] = Actual_Data[[#This Row],[winner]],1,0)</f>
        <v>1</v>
      </c>
      <c r="V70" s="19">
        <f>IF(Actual_Data[[#This Row],[toss_decision]] = $I$2,1,0)</f>
        <v>0</v>
      </c>
      <c r="W70" s="19">
        <f t="shared" si="5"/>
        <v>0</v>
      </c>
      <c r="X70" s="53"/>
      <c r="Y70" s="53"/>
      <c r="Z70" s="53"/>
      <c r="AB70" s="23"/>
      <c r="AC70" s="33"/>
      <c r="AD70" s="43">
        <v>2013</v>
      </c>
      <c r="AE70" s="44" t="str">
        <f>INDEX(Actual_Data[[id]:[umpire2]],MATCH(AJ66,Actual_Data[Year_Count_Matches],0),12)</f>
        <v>Mumbai Indians</v>
      </c>
      <c r="AF70" s="33"/>
      <c r="AG70" s="39"/>
      <c r="AH70" s="33"/>
      <c r="AI70" s="33"/>
      <c r="AJ70" s="33"/>
      <c r="AK70" s="33"/>
      <c r="AL70" s="33"/>
      <c r="AM70" s="34"/>
      <c r="AN70" s="34"/>
      <c r="AO70" s="34"/>
      <c r="AP70" s="34"/>
      <c r="AQ70" s="34"/>
      <c r="AR70" s="34"/>
      <c r="AS70" s="23"/>
    </row>
    <row r="71" spans="1:45" ht="21" x14ac:dyDescent="0.4">
      <c r="A71">
        <v>70</v>
      </c>
      <c r="B71" t="str">
        <f>Actual_Data[[#This Row],[season]]&amp;"-"&amp;COUNTIF($C$2:C71,C71)</f>
        <v>2009-12</v>
      </c>
      <c r="C71">
        <v>2009</v>
      </c>
      <c r="D71" s="19" t="s">
        <v>126</v>
      </c>
      <c r="E71" s="20">
        <v>39929</v>
      </c>
      <c r="F71" s="19" t="s">
        <v>36</v>
      </c>
      <c r="G71" s="19" t="s">
        <v>53</v>
      </c>
      <c r="H71" s="19" t="s">
        <v>36</v>
      </c>
      <c r="I71" s="19" t="s">
        <v>46</v>
      </c>
      <c r="J71" s="19" t="s">
        <v>38</v>
      </c>
      <c r="K71">
        <v>0</v>
      </c>
      <c r="L71" s="19" t="s">
        <v>53</v>
      </c>
      <c r="M71">
        <v>0</v>
      </c>
      <c r="N71">
        <v>6</v>
      </c>
      <c r="O71" s="19" t="s">
        <v>140</v>
      </c>
      <c r="P71" s="19" t="s">
        <v>128</v>
      </c>
      <c r="Q71" s="19" t="s">
        <v>141</v>
      </c>
      <c r="R71" s="19" t="s">
        <v>105</v>
      </c>
      <c r="S71" s="19"/>
      <c r="T71" s="19">
        <v>1</v>
      </c>
      <c r="U71" s="19">
        <f>IF(Actual_Data[[#This Row],[toss_winner]] = Actual_Data[[#This Row],[winner]],1,0)</f>
        <v>0</v>
      </c>
      <c r="V71" s="19">
        <f>IF(Actual_Data[[#This Row],[toss_decision]] = $I$2,1,0)</f>
        <v>0</v>
      </c>
      <c r="W71" s="19">
        <f t="shared" si="5"/>
        <v>0</v>
      </c>
      <c r="X71" s="53"/>
      <c r="Y71" s="53"/>
      <c r="Z71" s="53"/>
      <c r="AB71" s="23"/>
      <c r="AC71" s="33"/>
      <c r="AD71" s="43">
        <v>2014</v>
      </c>
      <c r="AE71" s="44" t="str">
        <f>INDEX(Actual_Data[[id]:[umpire2]],MATCH(AJ67,Actual_Data[Year_Count_Matches],0),12)</f>
        <v>Kolkata Knight Riders</v>
      </c>
      <c r="AF71" s="33"/>
      <c r="AG71" s="39"/>
      <c r="AH71" s="33"/>
      <c r="AI71" s="33"/>
      <c r="AJ71" s="33"/>
      <c r="AK71" s="33"/>
      <c r="AL71" s="33"/>
      <c r="AM71" s="34"/>
      <c r="AN71" s="34"/>
      <c r="AO71" s="34"/>
      <c r="AP71" s="34"/>
      <c r="AQ71" s="34"/>
      <c r="AR71" s="34"/>
      <c r="AS71" s="23"/>
    </row>
    <row r="72" spans="1:45" ht="21" x14ac:dyDescent="0.4">
      <c r="A72">
        <v>71</v>
      </c>
      <c r="B72" t="str">
        <f>Actual_Data[[#This Row],[season]]&amp;"-"&amp;COUNTIF($C$2:C72,C72)</f>
        <v>2009-13</v>
      </c>
      <c r="C72">
        <v>2009</v>
      </c>
      <c r="D72" s="19" t="s">
        <v>119</v>
      </c>
      <c r="E72" s="20">
        <v>39929</v>
      </c>
      <c r="F72" s="19" t="s">
        <v>45</v>
      </c>
      <c r="G72" s="19" t="s">
        <v>52</v>
      </c>
      <c r="H72" s="19" t="s">
        <v>45</v>
      </c>
      <c r="I72" s="19" t="s">
        <v>46</v>
      </c>
      <c r="J72" s="19" t="s">
        <v>38</v>
      </c>
      <c r="K72">
        <v>0</v>
      </c>
      <c r="L72" s="19" t="s">
        <v>45</v>
      </c>
      <c r="M72">
        <v>27</v>
      </c>
      <c r="N72">
        <v>0</v>
      </c>
      <c r="O72" s="19" t="s">
        <v>83</v>
      </c>
      <c r="P72" s="19" t="s">
        <v>121</v>
      </c>
      <c r="Q72" s="19" t="s">
        <v>133</v>
      </c>
      <c r="R72" s="19" t="s">
        <v>69</v>
      </c>
      <c r="S72" s="19"/>
      <c r="T72" s="19">
        <v>1</v>
      </c>
      <c r="U72" s="19">
        <f>IF(Actual_Data[[#This Row],[toss_winner]] = Actual_Data[[#This Row],[winner]],1,0)</f>
        <v>1</v>
      </c>
      <c r="V72" s="19">
        <f>IF(Actual_Data[[#This Row],[toss_decision]] = $I$2,1,0)</f>
        <v>0</v>
      </c>
      <c r="W72" s="19">
        <f t="shared" si="5"/>
        <v>0</v>
      </c>
      <c r="X72" s="53"/>
      <c r="Y72" s="53"/>
      <c r="Z72" s="53"/>
      <c r="AB72" s="23"/>
      <c r="AC72" s="33"/>
      <c r="AD72" s="43">
        <v>2015</v>
      </c>
      <c r="AE72" s="44" t="str">
        <f>INDEX(Actual_Data[[id]:[umpire2]],MATCH(AJ68,Actual_Data[Year_Count_Matches],0),12)</f>
        <v>Mumbai Indians</v>
      </c>
      <c r="AF72" s="33"/>
      <c r="AG72" s="39"/>
      <c r="AH72" s="33"/>
      <c r="AI72" s="33"/>
      <c r="AJ72" s="33"/>
      <c r="AK72" s="33"/>
      <c r="AL72" s="33"/>
      <c r="AM72" s="34"/>
      <c r="AN72" s="34"/>
      <c r="AO72" s="34"/>
      <c r="AP72" s="34"/>
      <c r="AQ72" s="34"/>
      <c r="AR72" s="34"/>
      <c r="AS72" s="23"/>
    </row>
    <row r="73" spans="1:45" ht="21.6" thickBot="1" x14ac:dyDescent="0.45">
      <c r="A73">
        <v>72</v>
      </c>
      <c r="B73" t="str">
        <f>Actual_Data[[#This Row],[season]]&amp;"-"&amp;COUNTIF($C$2:C73,C73)</f>
        <v>2009-14</v>
      </c>
      <c r="C73">
        <v>2009</v>
      </c>
      <c r="D73" s="19" t="s">
        <v>130</v>
      </c>
      <c r="E73" s="20">
        <v>39930</v>
      </c>
      <c r="F73" s="19" t="s">
        <v>44</v>
      </c>
      <c r="G73" s="19" t="s">
        <v>65</v>
      </c>
      <c r="H73" s="19" t="s">
        <v>65</v>
      </c>
      <c r="I73" s="19" t="s">
        <v>37</v>
      </c>
      <c r="J73" s="19" t="s">
        <v>38</v>
      </c>
      <c r="K73">
        <v>0</v>
      </c>
      <c r="L73" s="19" t="s">
        <v>65</v>
      </c>
      <c r="M73">
        <v>0</v>
      </c>
      <c r="N73">
        <v>6</v>
      </c>
      <c r="O73" s="19" t="s">
        <v>142</v>
      </c>
      <c r="P73" s="19" t="s">
        <v>132</v>
      </c>
      <c r="Q73" s="19" t="s">
        <v>77</v>
      </c>
      <c r="R73" s="19" t="s">
        <v>137</v>
      </c>
      <c r="S73" s="19"/>
      <c r="T73" s="19">
        <v>1</v>
      </c>
      <c r="U73" s="19">
        <f>IF(Actual_Data[[#This Row],[toss_winner]] = Actual_Data[[#This Row],[winner]],1,0)</f>
        <v>1</v>
      </c>
      <c r="V73" s="19">
        <f>IF(Actual_Data[[#This Row],[toss_decision]] = $I$2,1,0)</f>
        <v>1</v>
      </c>
      <c r="W73" s="19">
        <f t="shared" si="5"/>
        <v>1</v>
      </c>
      <c r="X73" s="53"/>
      <c r="Y73" s="53"/>
      <c r="Z73" s="53"/>
      <c r="AB73" s="23"/>
      <c r="AC73" s="33"/>
      <c r="AD73" s="45">
        <v>2016</v>
      </c>
      <c r="AE73" s="46" t="str">
        <f>INDEX(Actual_Data[[id]:[umpire2]],MATCH(AJ69,Actual_Data[Year_Count_Matches],0),12)</f>
        <v>Sunrisers Hyderabad</v>
      </c>
      <c r="AF73" s="33"/>
      <c r="AG73" s="39"/>
      <c r="AH73" s="33"/>
      <c r="AI73" s="33"/>
      <c r="AJ73" s="33"/>
      <c r="AK73" s="33"/>
      <c r="AL73" s="33"/>
      <c r="AM73" s="34"/>
      <c r="AN73" s="34"/>
      <c r="AO73" s="34"/>
      <c r="AP73" s="34"/>
      <c r="AQ73" s="34"/>
      <c r="AR73" s="34"/>
      <c r="AS73" s="23"/>
    </row>
    <row r="74" spans="1:45" x14ac:dyDescent="0.3">
      <c r="A74">
        <v>73</v>
      </c>
      <c r="B74" t="str">
        <f>Actual_Data[[#This Row],[season]]&amp;"-"&amp;COUNTIF($C$2:C74,C74)</f>
        <v>2009-15</v>
      </c>
      <c r="C74">
        <v>2009</v>
      </c>
      <c r="D74" s="19" t="s">
        <v>126</v>
      </c>
      <c r="E74" s="20">
        <v>39930</v>
      </c>
      <c r="F74" s="19" t="s">
        <v>59</v>
      </c>
      <c r="G74" s="19" t="s">
        <v>35</v>
      </c>
      <c r="H74" s="19" t="s">
        <v>59</v>
      </c>
      <c r="I74" s="19" t="s">
        <v>46</v>
      </c>
      <c r="J74" s="19" t="s">
        <v>38</v>
      </c>
      <c r="K74">
        <v>0</v>
      </c>
      <c r="L74" s="19" t="s">
        <v>59</v>
      </c>
      <c r="M74">
        <v>92</v>
      </c>
      <c r="N74">
        <v>0</v>
      </c>
      <c r="O74" s="19" t="s">
        <v>120</v>
      </c>
      <c r="P74" s="19" t="s">
        <v>128</v>
      </c>
      <c r="Q74" s="19" t="s">
        <v>105</v>
      </c>
      <c r="R74" s="19" t="s">
        <v>73</v>
      </c>
      <c r="S74" s="19"/>
      <c r="T74" s="19">
        <v>1</v>
      </c>
      <c r="U74" s="19">
        <f>IF(Actual_Data[[#This Row],[toss_winner]] = Actual_Data[[#This Row],[winner]],1,0)</f>
        <v>1</v>
      </c>
      <c r="V74" s="19">
        <f>IF(Actual_Data[[#This Row],[toss_decision]] = $I$2,1,0)</f>
        <v>0</v>
      </c>
      <c r="W74" s="19">
        <f t="shared" si="5"/>
        <v>0</v>
      </c>
      <c r="X74" s="53"/>
      <c r="Y74" s="53"/>
      <c r="Z74" s="53"/>
      <c r="AB74" s="23"/>
      <c r="AC74" s="33"/>
      <c r="AD74" s="33"/>
      <c r="AE74" s="33"/>
      <c r="AF74" s="33"/>
      <c r="AG74" s="39"/>
      <c r="AH74" s="33"/>
      <c r="AI74" s="33"/>
      <c r="AJ74" s="33"/>
      <c r="AK74" s="33"/>
      <c r="AL74" s="33"/>
      <c r="AM74" s="34"/>
      <c r="AN74" s="34"/>
      <c r="AO74" s="34"/>
      <c r="AP74" s="34"/>
      <c r="AQ74" s="34"/>
      <c r="AR74" s="34"/>
      <c r="AS74" s="23"/>
    </row>
    <row r="75" spans="1:45" x14ac:dyDescent="0.3">
      <c r="A75">
        <v>74</v>
      </c>
      <c r="B75" t="str">
        <f>Actual_Data[[#This Row],[season]]&amp;"-"&amp;COUNTIF($C$2:C75,C75)</f>
        <v>2009-16</v>
      </c>
      <c r="C75">
        <v>2009</v>
      </c>
      <c r="D75" s="19" t="s">
        <v>143</v>
      </c>
      <c r="E75" s="20">
        <v>39931</v>
      </c>
      <c r="F75" s="19" t="s">
        <v>53</v>
      </c>
      <c r="G75" s="19" t="s">
        <v>52</v>
      </c>
      <c r="H75" s="19" t="s">
        <v>53</v>
      </c>
      <c r="I75" s="19" t="s">
        <v>46</v>
      </c>
      <c r="J75" s="19" t="s">
        <v>38</v>
      </c>
      <c r="K75">
        <v>0</v>
      </c>
      <c r="L75" s="19" t="s">
        <v>52</v>
      </c>
      <c r="M75">
        <v>0</v>
      </c>
      <c r="N75">
        <v>5</v>
      </c>
      <c r="O75" s="19" t="s">
        <v>82</v>
      </c>
      <c r="P75" s="19" t="s">
        <v>144</v>
      </c>
      <c r="Q75" s="19" t="s">
        <v>145</v>
      </c>
      <c r="R75" s="19" t="s">
        <v>42</v>
      </c>
      <c r="S75" s="19"/>
      <c r="T75" s="19">
        <v>1</v>
      </c>
      <c r="U75" s="19">
        <f>IF(Actual_Data[[#This Row],[toss_winner]] = Actual_Data[[#This Row],[winner]],1,0)</f>
        <v>0</v>
      </c>
      <c r="V75" s="19">
        <f>IF(Actual_Data[[#This Row],[toss_decision]] = $I$2,1,0)</f>
        <v>0</v>
      </c>
      <c r="W75" s="19">
        <f t="shared" si="5"/>
        <v>0</v>
      </c>
      <c r="X75" s="53"/>
      <c r="Y75" s="53"/>
      <c r="Z75" s="53"/>
      <c r="AB75" s="23"/>
      <c r="AC75" s="33"/>
      <c r="AD75" s="33"/>
      <c r="AE75" s="33"/>
      <c r="AF75" s="33"/>
      <c r="AG75" s="39"/>
      <c r="AH75" s="33"/>
      <c r="AI75" s="33"/>
      <c r="AJ75" s="33"/>
      <c r="AK75" s="33"/>
      <c r="AL75" s="33"/>
      <c r="AM75" s="34"/>
      <c r="AN75" s="34"/>
      <c r="AO75" s="34"/>
      <c r="AP75" s="34"/>
      <c r="AQ75" s="34"/>
      <c r="AR75" s="34"/>
      <c r="AS75" s="23"/>
    </row>
    <row r="76" spans="1:45" x14ac:dyDescent="0.3">
      <c r="A76">
        <v>75</v>
      </c>
      <c r="B76" t="str">
        <f>Actual_Data[[#This Row],[season]]&amp;"-"&amp;COUNTIF($C$2:C76,C76)</f>
        <v>2009-17</v>
      </c>
      <c r="C76">
        <v>2009</v>
      </c>
      <c r="D76" s="19" t="s">
        <v>130</v>
      </c>
      <c r="E76" s="20">
        <v>39932</v>
      </c>
      <c r="F76" s="19" t="s">
        <v>35</v>
      </c>
      <c r="G76" s="19" t="s">
        <v>36</v>
      </c>
      <c r="H76" s="19" t="s">
        <v>35</v>
      </c>
      <c r="I76" s="19" t="s">
        <v>46</v>
      </c>
      <c r="J76" s="19" t="s">
        <v>38</v>
      </c>
      <c r="K76">
        <v>0</v>
      </c>
      <c r="L76" s="19" t="s">
        <v>36</v>
      </c>
      <c r="M76">
        <v>0</v>
      </c>
      <c r="N76">
        <v>5</v>
      </c>
      <c r="O76" s="19" t="s">
        <v>60</v>
      </c>
      <c r="P76" s="19" t="s">
        <v>132</v>
      </c>
      <c r="Q76" s="19" t="s">
        <v>49</v>
      </c>
      <c r="R76" s="19" t="s">
        <v>137</v>
      </c>
      <c r="S76" s="19"/>
      <c r="T76" s="19">
        <v>1</v>
      </c>
      <c r="U76" s="19">
        <f>IF(Actual_Data[[#This Row],[toss_winner]] = Actual_Data[[#This Row],[winner]],1,0)</f>
        <v>0</v>
      </c>
      <c r="V76" s="19">
        <f>IF(Actual_Data[[#This Row],[toss_decision]] = $I$2,1,0)</f>
        <v>0</v>
      </c>
      <c r="W76" s="19">
        <f t="shared" si="5"/>
        <v>0</v>
      </c>
      <c r="X76" s="53"/>
      <c r="Y76" s="53"/>
      <c r="Z76" s="53"/>
      <c r="AB76" s="23"/>
      <c r="AC76" s="27"/>
      <c r="AD76" s="27"/>
      <c r="AE76" s="27"/>
      <c r="AF76" s="27"/>
      <c r="AG76" s="28"/>
      <c r="AH76" s="27"/>
      <c r="AI76" s="27"/>
      <c r="AJ76" s="27"/>
      <c r="AK76" s="27"/>
      <c r="AL76" s="27"/>
      <c r="AM76" s="23"/>
      <c r="AN76" s="23"/>
      <c r="AO76" s="23"/>
      <c r="AP76" s="23"/>
      <c r="AQ76" s="23"/>
      <c r="AR76" s="23"/>
      <c r="AS76" s="23"/>
    </row>
    <row r="77" spans="1:45" x14ac:dyDescent="0.3">
      <c r="A77">
        <v>76</v>
      </c>
      <c r="B77" t="str">
        <f>Actual_Data[[#This Row],[season]]&amp;"-"&amp;COUNTIF($C$2:C77,C77)</f>
        <v>2009-18</v>
      </c>
      <c r="C77">
        <v>2009</v>
      </c>
      <c r="D77" s="19" t="s">
        <v>130</v>
      </c>
      <c r="E77" s="20">
        <v>39932</v>
      </c>
      <c r="F77" s="19" t="s">
        <v>45</v>
      </c>
      <c r="G77" s="19" t="s">
        <v>59</v>
      </c>
      <c r="H77" s="19" t="s">
        <v>45</v>
      </c>
      <c r="I77" s="19" t="s">
        <v>46</v>
      </c>
      <c r="J77" s="19" t="s">
        <v>38</v>
      </c>
      <c r="K77">
        <v>0</v>
      </c>
      <c r="L77" s="19" t="s">
        <v>45</v>
      </c>
      <c r="M77">
        <v>3</v>
      </c>
      <c r="N77">
        <v>0</v>
      </c>
      <c r="O77" s="19" t="s">
        <v>83</v>
      </c>
      <c r="P77" s="19" t="s">
        <v>132</v>
      </c>
      <c r="Q77" s="19" t="s">
        <v>49</v>
      </c>
      <c r="R77" s="19" t="s">
        <v>50</v>
      </c>
      <c r="S77" s="19"/>
      <c r="T77" s="19">
        <v>1</v>
      </c>
      <c r="U77" s="19">
        <f>IF(Actual_Data[[#This Row],[toss_winner]] = Actual_Data[[#This Row],[winner]],1,0)</f>
        <v>1</v>
      </c>
      <c r="V77" s="19">
        <f>IF(Actual_Data[[#This Row],[toss_decision]] = $I$2,1,0)</f>
        <v>0</v>
      </c>
      <c r="W77" s="19">
        <f t="shared" si="5"/>
        <v>0</v>
      </c>
      <c r="X77" s="53"/>
      <c r="Y77" s="53"/>
      <c r="Z77" s="53"/>
      <c r="AB77" s="23"/>
      <c r="AC77" s="27"/>
      <c r="AD77" s="27"/>
      <c r="AE77" s="27"/>
      <c r="AF77" s="27"/>
      <c r="AG77" s="28"/>
      <c r="AH77" s="27"/>
      <c r="AI77" s="27"/>
      <c r="AJ77" s="27"/>
      <c r="AK77" s="27"/>
      <c r="AL77" s="27"/>
      <c r="AM77" s="23"/>
      <c r="AN77" s="23"/>
      <c r="AO77" s="23"/>
      <c r="AP77" s="23"/>
      <c r="AQ77" s="23"/>
      <c r="AR77" s="23"/>
      <c r="AS77" s="23"/>
    </row>
    <row r="78" spans="1:45" x14ac:dyDescent="0.3">
      <c r="A78">
        <v>77</v>
      </c>
      <c r="B78" t="str">
        <f>Actual_Data[[#This Row],[season]]&amp;"-"&amp;COUNTIF($C$2:C78,C78)</f>
        <v>2009-19</v>
      </c>
      <c r="C78">
        <v>2009</v>
      </c>
      <c r="D78" s="19" t="s">
        <v>143</v>
      </c>
      <c r="E78" s="20">
        <v>39933</v>
      </c>
      <c r="F78" s="19" t="s">
        <v>65</v>
      </c>
      <c r="G78" s="19" t="s">
        <v>53</v>
      </c>
      <c r="H78" s="19" t="s">
        <v>53</v>
      </c>
      <c r="I78" s="19" t="s">
        <v>37</v>
      </c>
      <c r="J78" s="19" t="s">
        <v>38</v>
      </c>
      <c r="K78">
        <v>0</v>
      </c>
      <c r="L78" s="19" t="s">
        <v>53</v>
      </c>
      <c r="M78">
        <v>0</v>
      </c>
      <c r="N78">
        <v>6</v>
      </c>
      <c r="O78" s="19" t="s">
        <v>146</v>
      </c>
      <c r="P78" s="19" t="s">
        <v>144</v>
      </c>
      <c r="Q78" s="19" t="s">
        <v>145</v>
      </c>
      <c r="R78" s="19" t="s">
        <v>78</v>
      </c>
      <c r="S78" s="19"/>
      <c r="T78" s="19">
        <v>1</v>
      </c>
      <c r="U78" s="19">
        <f>IF(Actual_Data[[#This Row],[toss_winner]] = Actual_Data[[#This Row],[winner]],1,0)</f>
        <v>1</v>
      </c>
      <c r="V78" s="19">
        <f>IF(Actual_Data[[#This Row],[toss_decision]] = $I$2,1,0)</f>
        <v>1</v>
      </c>
      <c r="W78" s="19">
        <f t="shared" si="5"/>
        <v>1</v>
      </c>
      <c r="X78" s="53"/>
      <c r="Y78" s="53"/>
      <c r="Z78" s="53"/>
      <c r="AB78" s="23"/>
      <c r="AC78" s="33"/>
      <c r="AD78" s="33"/>
      <c r="AE78" s="33"/>
      <c r="AF78" s="33"/>
      <c r="AG78" s="39"/>
      <c r="AH78" s="33"/>
      <c r="AI78" s="33"/>
      <c r="AJ78" s="33"/>
      <c r="AK78" s="33"/>
      <c r="AL78" s="33"/>
      <c r="AM78" s="34"/>
      <c r="AN78" s="34"/>
      <c r="AO78" s="34"/>
      <c r="AP78" s="34"/>
      <c r="AQ78" s="34"/>
      <c r="AR78" s="34"/>
      <c r="AS78" s="23"/>
    </row>
    <row r="79" spans="1:45" x14ac:dyDescent="0.3">
      <c r="A79">
        <v>78</v>
      </c>
      <c r="B79" t="str">
        <f>Actual_Data[[#This Row],[season]]&amp;"-"&amp;COUNTIF($C$2:C79,C79)</f>
        <v>2009-20</v>
      </c>
      <c r="C79">
        <v>2009</v>
      </c>
      <c r="D79" s="19" t="s">
        <v>143</v>
      </c>
      <c r="E79" s="20">
        <v>39933</v>
      </c>
      <c r="F79" s="19" t="s">
        <v>44</v>
      </c>
      <c r="G79" s="19" t="s">
        <v>52</v>
      </c>
      <c r="H79" s="19" t="s">
        <v>52</v>
      </c>
      <c r="I79" s="19" t="s">
        <v>37</v>
      </c>
      <c r="J79" s="19" t="s">
        <v>38</v>
      </c>
      <c r="K79">
        <v>0</v>
      </c>
      <c r="L79" s="19" t="s">
        <v>44</v>
      </c>
      <c r="M79">
        <v>38</v>
      </c>
      <c r="N79">
        <v>0</v>
      </c>
      <c r="O79" s="19" t="s">
        <v>118</v>
      </c>
      <c r="P79" s="19" t="s">
        <v>144</v>
      </c>
      <c r="Q79" s="19" t="s">
        <v>145</v>
      </c>
      <c r="R79" s="19" t="s">
        <v>42</v>
      </c>
      <c r="S79" s="19"/>
      <c r="T79" s="19">
        <v>1</v>
      </c>
      <c r="U79" s="19">
        <f>IF(Actual_Data[[#This Row],[toss_winner]] = Actual_Data[[#This Row],[winner]],1,0)</f>
        <v>0</v>
      </c>
      <c r="V79" s="19">
        <f>IF(Actual_Data[[#This Row],[toss_decision]] = $I$2,1,0)</f>
        <v>1</v>
      </c>
      <c r="W79" s="19">
        <f t="shared" si="5"/>
        <v>0</v>
      </c>
      <c r="X79" s="53"/>
      <c r="Y79" s="53"/>
      <c r="Z79" s="53"/>
      <c r="AB79" s="23"/>
      <c r="AC79" s="33"/>
      <c r="AD79" s="33"/>
      <c r="AE79" s="33"/>
      <c r="AF79" s="33"/>
      <c r="AG79" s="39"/>
      <c r="AH79" s="33"/>
      <c r="AI79" s="33"/>
      <c r="AJ79" s="33"/>
      <c r="AK79" s="33"/>
      <c r="AL79" s="33"/>
      <c r="AM79" s="34"/>
      <c r="AN79" s="34"/>
      <c r="AO79" s="34"/>
      <c r="AP79" s="34"/>
      <c r="AQ79" s="34"/>
      <c r="AR79" s="34"/>
      <c r="AS79" s="23"/>
    </row>
    <row r="80" spans="1:45" x14ac:dyDescent="0.3">
      <c r="A80">
        <v>79</v>
      </c>
      <c r="B80" t="str">
        <f>Actual_Data[[#This Row],[season]]&amp;"-"&amp;COUNTIF($C$2:C80,C80)</f>
        <v>2009-21</v>
      </c>
      <c r="C80">
        <v>2009</v>
      </c>
      <c r="D80" s="19" t="s">
        <v>147</v>
      </c>
      <c r="E80" s="20">
        <v>39934</v>
      </c>
      <c r="F80" s="19" t="s">
        <v>59</v>
      </c>
      <c r="G80" s="19" t="s">
        <v>35</v>
      </c>
      <c r="H80" s="19" t="s">
        <v>59</v>
      </c>
      <c r="I80" s="19" t="s">
        <v>46</v>
      </c>
      <c r="J80" s="19" t="s">
        <v>38</v>
      </c>
      <c r="K80">
        <v>0</v>
      </c>
      <c r="L80" s="19" t="s">
        <v>59</v>
      </c>
      <c r="M80">
        <v>9</v>
      </c>
      <c r="N80">
        <v>0</v>
      </c>
      <c r="O80" s="19" t="s">
        <v>148</v>
      </c>
      <c r="P80" s="19" t="s">
        <v>149</v>
      </c>
      <c r="Q80" s="19" t="s">
        <v>133</v>
      </c>
      <c r="R80" s="19" t="s">
        <v>150</v>
      </c>
      <c r="S80" s="19"/>
      <c r="T80" s="19">
        <v>1</v>
      </c>
      <c r="U80" s="19">
        <f>IF(Actual_Data[[#This Row],[toss_winner]] = Actual_Data[[#This Row],[winner]],1,0)</f>
        <v>1</v>
      </c>
      <c r="V80" s="19">
        <f>IF(Actual_Data[[#This Row],[toss_decision]] = $I$2,1,0)</f>
        <v>0</v>
      </c>
      <c r="W80" s="19">
        <f t="shared" si="5"/>
        <v>0</v>
      </c>
      <c r="X80" s="53"/>
      <c r="Y80" s="53"/>
      <c r="Z80" s="53"/>
      <c r="AB80" s="23"/>
      <c r="AC80" s="33"/>
      <c r="AD80" s="33"/>
      <c r="AE80" s="33"/>
      <c r="AF80" s="33"/>
      <c r="AG80" s="39"/>
      <c r="AH80" s="33"/>
      <c r="AI80" s="33"/>
      <c r="AJ80" s="33"/>
      <c r="AK80" s="33"/>
      <c r="AL80" s="33"/>
      <c r="AM80" s="34"/>
      <c r="AN80" s="34"/>
      <c r="AO80" s="34"/>
      <c r="AP80" s="34"/>
      <c r="AQ80" s="34"/>
      <c r="AR80" s="34"/>
      <c r="AS80" s="23"/>
    </row>
    <row r="81" spans="1:45" x14ac:dyDescent="0.3">
      <c r="A81">
        <v>80</v>
      </c>
      <c r="B81" t="str">
        <f>Actual_Data[[#This Row],[season]]&amp;"-"&amp;COUNTIF($C$2:C81,C81)</f>
        <v>2009-22</v>
      </c>
      <c r="C81">
        <v>2009</v>
      </c>
      <c r="D81" s="19" t="s">
        <v>130</v>
      </c>
      <c r="E81" s="20">
        <v>39934</v>
      </c>
      <c r="F81" s="19" t="s">
        <v>36</v>
      </c>
      <c r="G81" s="19" t="s">
        <v>45</v>
      </c>
      <c r="H81" s="19" t="s">
        <v>36</v>
      </c>
      <c r="I81" s="19" t="s">
        <v>46</v>
      </c>
      <c r="J81" s="19" t="s">
        <v>38</v>
      </c>
      <c r="K81">
        <v>0</v>
      </c>
      <c r="L81" s="19" t="s">
        <v>36</v>
      </c>
      <c r="M81">
        <v>8</v>
      </c>
      <c r="N81">
        <v>0</v>
      </c>
      <c r="O81" s="19" t="s">
        <v>151</v>
      </c>
      <c r="P81" s="19" t="s">
        <v>132</v>
      </c>
      <c r="Q81" s="19" t="s">
        <v>139</v>
      </c>
      <c r="R81" s="19" t="s">
        <v>152</v>
      </c>
      <c r="S81" s="19"/>
      <c r="T81" s="19">
        <v>1</v>
      </c>
      <c r="U81" s="19">
        <f>IF(Actual_Data[[#This Row],[toss_winner]] = Actual_Data[[#This Row],[winner]],1,0)</f>
        <v>1</v>
      </c>
      <c r="V81" s="19">
        <f>IF(Actual_Data[[#This Row],[toss_decision]] = $I$2,1,0)</f>
        <v>0</v>
      </c>
      <c r="W81" s="19">
        <f t="shared" si="5"/>
        <v>0</v>
      </c>
      <c r="X81" s="53"/>
      <c r="Y81" s="53"/>
      <c r="Z81" s="53"/>
      <c r="AB81" s="23"/>
      <c r="AC81" s="33"/>
      <c r="AD81" s="33"/>
      <c r="AE81" s="33"/>
      <c r="AF81" s="33"/>
      <c r="AG81" s="39"/>
      <c r="AH81" s="33"/>
      <c r="AI81" s="33"/>
      <c r="AJ81" s="33"/>
      <c r="AK81" s="33"/>
      <c r="AL81" s="33"/>
      <c r="AM81" s="34"/>
      <c r="AN81" s="34"/>
      <c r="AO81" s="34"/>
      <c r="AP81" s="34"/>
      <c r="AQ81" s="34"/>
      <c r="AR81" s="34"/>
      <c r="AS81" s="23"/>
    </row>
    <row r="82" spans="1:45" ht="28.2" x14ac:dyDescent="0.45">
      <c r="A82">
        <v>81</v>
      </c>
      <c r="B82" t="str">
        <f>Actual_Data[[#This Row],[season]]&amp;"-"&amp;COUNTIF($C$2:C82,C82)</f>
        <v>2009-23</v>
      </c>
      <c r="C82">
        <v>2009</v>
      </c>
      <c r="D82" s="19" t="s">
        <v>126</v>
      </c>
      <c r="E82" s="20">
        <v>39935</v>
      </c>
      <c r="F82" s="19" t="s">
        <v>65</v>
      </c>
      <c r="G82" s="19" t="s">
        <v>52</v>
      </c>
      <c r="H82" s="19" t="s">
        <v>65</v>
      </c>
      <c r="I82" s="19" t="s">
        <v>46</v>
      </c>
      <c r="J82" s="19" t="s">
        <v>38</v>
      </c>
      <c r="K82">
        <v>0</v>
      </c>
      <c r="L82" s="19" t="s">
        <v>52</v>
      </c>
      <c r="M82">
        <v>0</v>
      </c>
      <c r="N82">
        <v>3</v>
      </c>
      <c r="O82" s="19" t="s">
        <v>82</v>
      </c>
      <c r="P82" s="19" t="s">
        <v>128</v>
      </c>
      <c r="Q82" s="19" t="s">
        <v>141</v>
      </c>
      <c r="R82" s="19" t="s">
        <v>105</v>
      </c>
      <c r="S82" s="19"/>
      <c r="T82" s="19">
        <v>1</v>
      </c>
      <c r="U82" s="19">
        <f>IF(Actual_Data[[#This Row],[toss_winner]] = Actual_Data[[#This Row],[winner]],1,0)</f>
        <v>0</v>
      </c>
      <c r="V82" s="19">
        <f>IF(Actual_Data[[#This Row],[toss_decision]] = $I$2,1,0)</f>
        <v>0</v>
      </c>
      <c r="W82" s="19">
        <f t="shared" si="5"/>
        <v>0</v>
      </c>
      <c r="X82" s="53"/>
      <c r="Y82" s="53"/>
      <c r="Z82" s="53"/>
      <c r="AB82" s="23"/>
      <c r="AC82" s="33"/>
      <c r="AD82" s="65" t="s">
        <v>14</v>
      </c>
      <c r="AE82" s="33"/>
      <c r="AF82" s="33"/>
      <c r="AG82" s="39"/>
      <c r="AH82" s="33"/>
      <c r="AI82" s="33"/>
      <c r="AJ82" s="33"/>
      <c r="AK82" s="33"/>
      <c r="AL82" s="33"/>
      <c r="AM82" s="34"/>
      <c r="AN82" s="34"/>
      <c r="AO82" s="34"/>
      <c r="AP82" s="34"/>
      <c r="AQ82" s="34"/>
      <c r="AR82" s="34"/>
      <c r="AS82" s="23"/>
    </row>
    <row r="83" spans="1:45" x14ac:dyDescent="0.3">
      <c r="A83">
        <v>82</v>
      </c>
      <c r="B83" t="str">
        <f>Actual_Data[[#This Row],[season]]&amp;"-"&amp;COUNTIF($C$2:C83,C83)</f>
        <v>2009-24</v>
      </c>
      <c r="C83">
        <v>2009</v>
      </c>
      <c r="D83" s="19" t="s">
        <v>153</v>
      </c>
      <c r="E83" s="20">
        <v>39935</v>
      </c>
      <c r="F83" s="19" t="s">
        <v>44</v>
      </c>
      <c r="G83" s="19" t="s">
        <v>53</v>
      </c>
      <c r="H83" s="19" t="s">
        <v>53</v>
      </c>
      <c r="I83" s="19" t="s">
        <v>37</v>
      </c>
      <c r="J83" s="19" t="s">
        <v>38</v>
      </c>
      <c r="K83">
        <v>0</v>
      </c>
      <c r="L83" s="19" t="s">
        <v>44</v>
      </c>
      <c r="M83">
        <v>18</v>
      </c>
      <c r="N83">
        <v>0</v>
      </c>
      <c r="O83" s="19" t="s">
        <v>154</v>
      </c>
      <c r="P83" s="19" t="s">
        <v>155</v>
      </c>
      <c r="Q83" s="19" t="s">
        <v>63</v>
      </c>
      <c r="R83" s="19" t="s">
        <v>42</v>
      </c>
      <c r="S83" s="19"/>
      <c r="T83" s="19">
        <v>1</v>
      </c>
      <c r="U83" s="19">
        <f>IF(Actual_Data[[#This Row],[toss_winner]] = Actual_Data[[#This Row],[winner]],1,0)</f>
        <v>0</v>
      </c>
      <c r="V83" s="19">
        <f>IF(Actual_Data[[#This Row],[toss_decision]] = $I$2,1,0)</f>
        <v>1</v>
      </c>
      <c r="W83" s="19">
        <f t="shared" si="5"/>
        <v>0</v>
      </c>
      <c r="X83" s="53"/>
      <c r="Y83" s="53"/>
      <c r="Z83" s="53"/>
      <c r="AB83" s="23"/>
      <c r="AC83" s="33"/>
      <c r="AD83" s="33"/>
      <c r="AE83" s="33"/>
      <c r="AF83" s="33"/>
      <c r="AG83" s="39"/>
      <c r="AH83" s="33"/>
      <c r="AI83" s="33"/>
      <c r="AJ83" s="33"/>
      <c r="AK83" s="33"/>
      <c r="AL83" s="33"/>
      <c r="AM83" s="34"/>
      <c r="AN83" s="34"/>
      <c r="AO83" s="34"/>
      <c r="AP83" s="34"/>
      <c r="AQ83" s="34"/>
      <c r="AR83" s="34"/>
      <c r="AS83" s="23"/>
    </row>
    <row r="84" spans="1:45" ht="29.4" x14ac:dyDescent="0.3">
      <c r="A84">
        <v>83</v>
      </c>
      <c r="B84" t="str">
        <f>Actual_Data[[#This Row],[season]]&amp;"-"&amp;COUNTIF($C$2:C84,C84)</f>
        <v>2009-25</v>
      </c>
      <c r="C84">
        <v>2009</v>
      </c>
      <c r="D84" s="19" t="s">
        <v>126</v>
      </c>
      <c r="E84" s="20">
        <v>39936</v>
      </c>
      <c r="F84" s="19" t="s">
        <v>35</v>
      </c>
      <c r="G84" s="19" t="s">
        <v>45</v>
      </c>
      <c r="H84" s="19" t="s">
        <v>35</v>
      </c>
      <c r="I84" s="19" t="s">
        <v>46</v>
      </c>
      <c r="J84" s="19" t="s">
        <v>38</v>
      </c>
      <c r="K84">
        <v>0</v>
      </c>
      <c r="L84" s="19" t="s">
        <v>45</v>
      </c>
      <c r="M84">
        <v>0</v>
      </c>
      <c r="N84">
        <v>6</v>
      </c>
      <c r="O84" s="19" t="s">
        <v>108</v>
      </c>
      <c r="P84" s="19" t="s">
        <v>128</v>
      </c>
      <c r="Q84" s="19" t="s">
        <v>141</v>
      </c>
      <c r="R84" s="19" t="s">
        <v>49</v>
      </c>
      <c r="S84" s="19"/>
      <c r="T84" s="19">
        <v>1</v>
      </c>
      <c r="U84" s="19">
        <f>IF(Actual_Data[[#This Row],[toss_winner]] = Actual_Data[[#This Row],[winner]],1,0)</f>
        <v>0</v>
      </c>
      <c r="V84" s="19">
        <f>IF(Actual_Data[[#This Row],[toss_decision]] = $I$2,1,0)</f>
        <v>0</v>
      </c>
      <c r="W84" s="19">
        <f t="shared" si="5"/>
        <v>0</v>
      </c>
      <c r="X84" s="53"/>
      <c r="Y84" s="53"/>
      <c r="Z84" s="53"/>
      <c r="AB84" s="23"/>
      <c r="AC84" s="33"/>
      <c r="AD84" s="47" t="s">
        <v>369</v>
      </c>
      <c r="AE84" s="47" t="s">
        <v>370</v>
      </c>
      <c r="AF84" s="47" t="s">
        <v>371</v>
      </c>
      <c r="AG84" s="39"/>
      <c r="AH84" s="33"/>
      <c r="AI84" s="33"/>
      <c r="AJ84" s="33"/>
      <c r="AK84" s="33"/>
      <c r="AL84" s="33"/>
      <c r="AM84" s="34"/>
      <c r="AN84" s="34"/>
      <c r="AO84" s="34"/>
      <c r="AP84" s="34"/>
      <c r="AQ84" s="34"/>
      <c r="AR84" s="34"/>
      <c r="AS84" s="23"/>
    </row>
    <row r="85" spans="1:45" ht="31.2" x14ac:dyDescent="0.3">
      <c r="A85">
        <v>84</v>
      </c>
      <c r="B85" t="str">
        <f>Actual_Data[[#This Row],[season]]&amp;"-"&amp;COUNTIF($C$2:C85,C85)</f>
        <v>2009-26</v>
      </c>
      <c r="C85">
        <v>2009</v>
      </c>
      <c r="D85" s="19" t="s">
        <v>153</v>
      </c>
      <c r="E85" s="20">
        <v>39936</v>
      </c>
      <c r="F85" s="19" t="s">
        <v>59</v>
      </c>
      <c r="G85" s="19" t="s">
        <v>36</v>
      </c>
      <c r="H85" s="19" t="s">
        <v>59</v>
      </c>
      <c r="I85" s="19" t="s">
        <v>46</v>
      </c>
      <c r="J85" s="19" t="s">
        <v>38</v>
      </c>
      <c r="K85">
        <v>0</v>
      </c>
      <c r="L85" s="19" t="s">
        <v>36</v>
      </c>
      <c r="M85">
        <v>0</v>
      </c>
      <c r="N85">
        <v>9</v>
      </c>
      <c r="O85" s="19" t="s">
        <v>156</v>
      </c>
      <c r="P85" s="19" t="s">
        <v>155</v>
      </c>
      <c r="Q85" s="19" t="s">
        <v>42</v>
      </c>
      <c r="R85" s="19" t="s">
        <v>137</v>
      </c>
      <c r="S85" s="19"/>
      <c r="T85" s="19">
        <v>1</v>
      </c>
      <c r="U85" s="19">
        <f>IF(Actual_Data[[#This Row],[toss_winner]] = Actual_Data[[#This Row],[winner]],1,0)</f>
        <v>0</v>
      </c>
      <c r="V85" s="19">
        <f>IF(Actual_Data[[#This Row],[toss_decision]] = $I$2,1,0)</f>
        <v>0</v>
      </c>
      <c r="W85" s="19">
        <f t="shared" si="5"/>
        <v>0</v>
      </c>
      <c r="X85" s="53"/>
      <c r="Y85" s="53"/>
      <c r="Z85" s="53"/>
      <c r="AB85" s="23"/>
      <c r="AC85" s="33"/>
      <c r="AD85" s="48">
        <f>COUNT(Actual_Data[id])</f>
        <v>577</v>
      </c>
      <c r="AE85" s="48">
        <f>COUNTIF(Actual_Data[win_toss_match],1)</f>
        <v>291</v>
      </c>
      <c r="AF85" s="49">
        <f>AE85/AD85</f>
        <v>0.50433275563258229</v>
      </c>
      <c r="AG85" s="39"/>
      <c r="AH85" s="33"/>
      <c r="AI85" s="33"/>
      <c r="AJ85" s="33"/>
      <c r="AK85" s="33"/>
      <c r="AL85" s="33"/>
      <c r="AM85" s="34"/>
      <c r="AN85" s="34"/>
      <c r="AO85" s="34"/>
      <c r="AP85" s="34"/>
      <c r="AQ85" s="34"/>
      <c r="AR85" s="34"/>
      <c r="AS85" s="23"/>
    </row>
    <row r="86" spans="1:45" x14ac:dyDescent="0.3">
      <c r="A86">
        <v>85</v>
      </c>
      <c r="B86" t="str">
        <f>Actual_Data[[#This Row],[season]]&amp;"-"&amp;COUNTIF($C$2:C86,C86)</f>
        <v>2009-27</v>
      </c>
      <c r="C86">
        <v>2009</v>
      </c>
      <c r="D86" s="19" t="s">
        <v>147</v>
      </c>
      <c r="E86" s="20">
        <v>39937</v>
      </c>
      <c r="F86" s="19" t="s">
        <v>44</v>
      </c>
      <c r="G86" s="19" t="s">
        <v>65</v>
      </c>
      <c r="H86" s="19" t="s">
        <v>44</v>
      </c>
      <c r="I86" s="19" t="s">
        <v>46</v>
      </c>
      <c r="J86" s="19" t="s">
        <v>38</v>
      </c>
      <c r="K86">
        <v>0</v>
      </c>
      <c r="L86" s="19" t="s">
        <v>44</v>
      </c>
      <c r="M86">
        <v>78</v>
      </c>
      <c r="N86">
        <v>0</v>
      </c>
      <c r="O86" s="19" t="s">
        <v>90</v>
      </c>
      <c r="P86" s="19" t="s">
        <v>149</v>
      </c>
      <c r="Q86" s="19" t="s">
        <v>91</v>
      </c>
      <c r="R86" s="19" t="s">
        <v>133</v>
      </c>
      <c r="S86" s="19"/>
      <c r="T86" s="19">
        <v>1</v>
      </c>
      <c r="U86" s="19">
        <f>IF(Actual_Data[[#This Row],[toss_winner]] = Actual_Data[[#This Row],[winner]],1,0)</f>
        <v>1</v>
      </c>
      <c r="V86" s="19">
        <f>IF(Actual_Data[[#This Row],[toss_decision]] = $I$2,1,0)</f>
        <v>0</v>
      </c>
      <c r="W86" s="19">
        <f t="shared" si="5"/>
        <v>0</v>
      </c>
      <c r="X86" s="53"/>
      <c r="Y86" s="53"/>
      <c r="Z86" s="53"/>
      <c r="AB86" s="23"/>
      <c r="AC86" s="33"/>
      <c r="AD86" s="33"/>
      <c r="AE86" s="33"/>
      <c r="AF86" s="33"/>
      <c r="AG86" s="39"/>
      <c r="AH86" s="33"/>
      <c r="AI86" s="33"/>
      <c r="AJ86" s="33"/>
      <c r="AK86" s="33"/>
      <c r="AL86" s="33"/>
      <c r="AM86" s="34"/>
      <c r="AN86" s="34"/>
      <c r="AO86" s="34"/>
      <c r="AP86" s="34"/>
      <c r="AQ86" s="34"/>
      <c r="AR86" s="34"/>
      <c r="AS86" s="23"/>
    </row>
    <row r="87" spans="1:45" x14ac:dyDescent="0.3">
      <c r="A87">
        <v>86</v>
      </c>
      <c r="B87" t="str">
        <f>Actual_Data[[#This Row],[season]]&amp;"-"&amp;COUNTIF($C$2:C87,C87)</f>
        <v>2009-28</v>
      </c>
      <c r="C87">
        <v>2009</v>
      </c>
      <c r="D87" s="19" t="s">
        <v>130</v>
      </c>
      <c r="E87" s="20">
        <v>39938</v>
      </c>
      <c r="F87" s="19" t="s">
        <v>52</v>
      </c>
      <c r="G87" s="19" t="s">
        <v>45</v>
      </c>
      <c r="H87" s="19" t="s">
        <v>45</v>
      </c>
      <c r="I87" s="19" t="s">
        <v>37</v>
      </c>
      <c r="J87" s="19" t="s">
        <v>38</v>
      </c>
      <c r="K87">
        <v>0</v>
      </c>
      <c r="L87" s="19" t="s">
        <v>52</v>
      </c>
      <c r="M87">
        <v>78</v>
      </c>
      <c r="N87">
        <v>0</v>
      </c>
      <c r="O87" s="19" t="s">
        <v>109</v>
      </c>
      <c r="P87" s="19" t="s">
        <v>132</v>
      </c>
      <c r="Q87" s="19" t="s">
        <v>157</v>
      </c>
      <c r="R87" s="19" t="s">
        <v>77</v>
      </c>
      <c r="S87" s="19"/>
      <c r="T87" s="19">
        <v>1</v>
      </c>
      <c r="U87" s="19">
        <f>IF(Actual_Data[[#This Row],[toss_winner]] = Actual_Data[[#This Row],[winner]],1,0)</f>
        <v>0</v>
      </c>
      <c r="V87" s="19">
        <f>IF(Actual_Data[[#This Row],[toss_decision]] = $I$2,1,0)</f>
        <v>1</v>
      </c>
      <c r="W87" s="19">
        <f t="shared" si="5"/>
        <v>0</v>
      </c>
      <c r="X87" s="53"/>
      <c r="Y87" s="53"/>
      <c r="Z87" s="53"/>
      <c r="AB87" s="23"/>
      <c r="AC87" s="33"/>
      <c r="AD87" s="33"/>
      <c r="AE87" s="33"/>
      <c r="AF87" s="33"/>
      <c r="AG87" s="39"/>
      <c r="AH87" s="33"/>
      <c r="AI87" s="33"/>
      <c r="AJ87" s="33"/>
      <c r="AK87" s="33"/>
      <c r="AL87" s="33"/>
      <c r="AM87" s="34"/>
      <c r="AN87" s="34"/>
      <c r="AO87" s="34"/>
      <c r="AP87" s="34"/>
      <c r="AQ87" s="34"/>
      <c r="AR87" s="34"/>
      <c r="AS87" s="23"/>
    </row>
    <row r="88" spans="1:45" x14ac:dyDescent="0.3">
      <c r="A88">
        <v>87</v>
      </c>
      <c r="B88" t="str">
        <f>Actual_Data[[#This Row],[season]]&amp;"-"&amp;COUNTIF($C$2:C88,C88)</f>
        <v>2009-29</v>
      </c>
      <c r="C88">
        <v>2009</v>
      </c>
      <c r="D88" s="19" t="s">
        <v>130</v>
      </c>
      <c r="E88" s="20">
        <v>39938</v>
      </c>
      <c r="F88" s="19" t="s">
        <v>35</v>
      </c>
      <c r="G88" s="19" t="s">
        <v>53</v>
      </c>
      <c r="H88" s="19" t="s">
        <v>35</v>
      </c>
      <c r="I88" s="19" t="s">
        <v>46</v>
      </c>
      <c r="J88" s="19" t="s">
        <v>38</v>
      </c>
      <c r="K88">
        <v>0</v>
      </c>
      <c r="L88" s="19" t="s">
        <v>53</v>
      </c>
      <c r="M88">
        <v>0</v>
      </c>
      <c r="N88">
        <v>9</v>
      </c>
      <c r="O88" s="19" t="s">
        <v>158</v>
      </c>
      <c r="P88" s="19" t="s">
        <v>132</v>
      </c>
      <c r="Q88" s="19" t="s">
        <v>145</v>
      </c>
      <c r="R88" s="19" t="s">
        <v>77</v>
      </c>
      <c r="S88" s="19"/>
      <c r="T88" s="19">
        <v>1</v>
      </c>
      <c r="U88" s="19">
        <f>IF(Actual_Data[[#This Row],[toss_winner]] = Actual_Data[[#This Row],[winner]],1,0)</f>
        <v>0</v>
      </c>
      <c r="V88" s="19">
        <f>IF(Actual_Data[[#This Row],[toss_decision]] = $I$2,1,0)</f>
        <v>0</v>
      </c>
      <c r="W88" s="19">
        <f t="shared" si="5"/>
        <v>0</v>
      </c>
      <c r="X88" s="53"/>
      <c r="Y88" s="53"/>
      <c r="Z88" s="53"/>
      <c r="AB88" s="23"/>
      <c r="AC88" s="33"/>
      <c r="AD88" s="33"/>
      <c r="AE88" s="33"/>
      <c r="AF88" s="33"/>
      <c r="AG88" s="39"/>
      <c r="AH88" s="33"/>
      <c r="AI88" s="33"/>
      <c r="AJ88" s="33"/>
      <c r="AK88" s="33"/>
      <c r="AL88" s="33"/>
      <c r="AM88" s="34"/>
      <c r="AN88" s="34"/>
      <c r="AO88" s="34"/>
      <c r="AP88" s="34"/>
      <c r="AQ88" s="34"/>
      <c r="AR88" s="34"/>
      <c r="AS88" s="23"/>
    </row>
    <row r="89" spans="1:45" ht="28.8" x14ac:dyDescent="0.55000000000000004">
      <c r="A89">
        <v>88</v>
      </c>
      <c r="B89" t="str">
        <f>Actual_Data[[#This Row],[season]]&amp;"-"&amp;COUNTIF($C$2:C89,C89)</f>
        <v>2009-30</v>
      </c>
      <c r="C89">
        <v>2009</v>
      </c>
      <c r="D89" s="19" t="s">
        <v>143</v>
      </c>
      <c r="E89" s="20">
        <v>39939</v>
      </c>
      <c r="F89" s="19" t="s">
        <v>65</v>
      </c>
      <c r="G89" s="19" t="s">
        <v>59</v>
      </c>
      <c r="H89" s="19" t="s">
        <v>65</v>
      </c>
      <c r="I89" s="19" t="s">
        <v>46</v>
      </c>
      <c r="J89" s="19" t="s">
        <v>38</v>
      </c>
      <c r="K89">
        <v>0</v>
      </c>
      <c r="L89" s="19" t="s">
        <v>65</v>
      </c>
      <c r="M89">
        <v>19</v>
      </c>
      <c r="N89">
        <v>0</v>
      </c>
      <c r="O89" s="19" t="s">
        <v>159</v>
      </c>
      <c r="P89" s="19" t="s">
        <v>144</v>
      </c>
      <c r="Q89" s="19" t="s">
        <v>49</v>
      </c>
      <c r="R89" s="19" t="s">
        <v>139</v>
      </c>
      <c r="S89" s="19"/>
      <c r="T89" s="19">
        <v>1</v>
      </c>
      <c r="U89" s="19">
        <f>IF(Actual_Data[[#This Row],[toss_winner]] = Actual_Data[[#This Row],[winner]],1,0)</f>
        <v>1</v>
      </c>
      <c r="V89" s="19">
        <f>IF(Actual_Data[[#This Row],[toss_decision]] = $I$2,1,0)</f>
        <v>0</v>
      </c>
      <c r="W89" s="19">
        <f t="shared" si="5"/>
        <v>0</v>
      </c>
      <c r="X89" s="53"/>
      <c r="Y89" s="53"/>
      <c r="Z89" s="53"/>
      <c r="AB89" s="23"/>
      <c r="AC89" s="33"/>
      <c r="AD89" s="56" t="s">
        <v>368</v>
      </c>
      <c r="AE89" s="33"/>
      <c r="AF89" s="33"/>
      <c r="AG89" s="39"/>
      <c r="AH89" s="33"/>
      <c r="AI89" s="33"/>
      <c r="AJ89" s="33"/>
      <c r="AK89" s="33"/>
      <c r="AL89" s="33"/>
      <c r="AM89" s="34"/>
      <c r="AN89" s="34"/>
      <c r="AO89" s="34"/>
      <c r="AP89" s="34"/>
      <c r="AQ89" s="34"/>
      <c r="AR89" s="34"/>
      <c r="AS89" s="23"/>
    </row>
    <row r="90" spans="1:45" x14ac:dyDescent="0.3">
      <c r="A90">
        <v>89</v>
      </c>
      <c r="B90" t="str">
        <f>Actual_Data[[#This Row],[season]]&amp;"-"&amp;COUNTIF($C$2:C90,C90)</f>
        <v>2009-31</v>
      </c>
      <c r="C90">
        <v>2009</v>
      </c>
      <c r="D90" s="19" t="s">
        <v>143</v>
      </c>
      <c r="E90" s="20">
        <v>39940</v>
      </c>
      <c r="F90" s="19" t="s">
        <v>36</v>
      </c>
      <c r="G90" s="19" t="s">
        <v>52</v>
      </c>
      <c r="H90" s="19" t="s">
        <v>52</v>
      </c>
      <c r="I90" s="19" t="s">
        <v>37</v>
      </c>
      <c r="J90" s="19" t="s">
        <v>38</v>
      </c>
      <c r="K90">
        <v>0</v>
      </c>
      <c r="L90" s="19" t="s">
        <v>52</v>
      </c>
      <c r="M90">
        <v>0</v>
      </c>
      <c r="N90">
        <v>7</v>
      </c>
      <c r="O90" s="19" t="s">
        <v>160</v>
      </c>
      <c r="P90" s="19" t="s">
        <v>144</v>
      </c>
      <c r="Q90" s="19" t="s">
        <v>69</v>
      </c>
      <c r="R90" s="19" t="s">
        <v>63</v>
      </c>
      <c r="S90" s="19"/>
      <c r="T90" s="19">
        <v>1</v>
      </c>
      <c r="U90" s="19">
        <f>IF(Actual_Data[[#This Row],[toss_winner]] = Actual_Data[[#This Row],[winner]],1,0)</f>
        <v>1</v>
      </c>
      <c r="V90" s="19">
        <f>IF(Actual_Data[[#This Row],[toss_decision]] = $I$2,1,0)</f>
        <v>1</v>
      </c>
      <c r="W90" s="19">
        <f t="shared" si="5"/>
        <v>1</v>
      </c>
      <c r="X90" s="53"/>
      <c r="Y90" s="53"/>
      <c r="Z90" s="53"/>
      <c r="AB90" s="23"/>
      <c r="AC90" s="33"/>
      <c r="AD90" s="33"/>
      <c r="AE90" s="33"/>
      <c r="AF90" s="33"/>
      <c r="AG90" s="39"/>
      <c r="AH90" s="33"/>
      <c r="AI90" s="33"/>
      <c r="AJ90" s="33"/>
      <c r="AK90" s="33"/>
      <c r="AL90" s="33"/>
      <c r="AM90" s="34"/>
      <c r="AN90" s="34"/>
      <c r="AO90" s="34"/>
      <c r="AP90" s="34"/>
      <c r="AQ90" s="34"/>
      <c r="AR90" s="34"/>
      <c r="AS90" s="23"/>
    </row>
    <row r="91" spans="1:45" x14ac:dyDescent="0.3">
      <c r="A91">
        <v>90</v>
      </c>
      <c r="B91" t="str">
        <f>Actual_Data[[#This Row],[season]]&amp;"-"&amp;COUNTIF($C$2:C91,C91)</f>
        <v>2009-32</v>
      </c>
      <c r="C91">
        <v>2009</v>
      </c>
      <c r="D91" s="19" t="s">
        <v>143</v>
      </c>
      <c r="E91" s="20">
        <v>39940</v>
      </c>
      <c r="F91" s="19" t="s">
        <v>44</v>
      </c>
      <c r="G91" s="19" t="s">
        <v>45</v>
      </c>
      <c r="H91" s="19" t="s">
        <v>44</v>
      </c>
      <c r="I91" s="19" t="s">
        <v>46</v>
      </c>
      <c r="J91" s="19" t="s">
        <v>38</v>
      </c>
      <c r="K91">
        <v>1</v>
      </c>
      <c r="L91" s="19" t="s">
        <v>44</v>
      </c>
      <c r="M91">
        <v>12</v>
      </c>
      <c r="N91">
        <v>0</v>
      </c>
      <c r="O91" s="19" t="s">
        <v>80</v>
      </c>
      <c r="P91" s="19" t="s">
        <v>144</v>
      </c>
      <c r="Q91" s="19" t="s">
        <v>63</v>
      </c>
      <c r="R91" s="19" t="s">
        <v>137</v>
      </c>
      <c r="S91" s="19"/>
      <c r="T91" s="19">
        <v>1</v>
      </c>
      <c r="U91" s="19">
        <f>IF(Actual_Data[[#This Row],[toss_winner]] = Actual_Data[[#This Row],[winner]],1,0)</f>
        <v>1</v>
      </c>
      <c r="V91" s="19">
        <f>IF(Actual_Data[[#This Row],[toss_decision]] = $I$2,1,0)</f>
        <v>0</v>
      </c>
      <c r="W91" s="19">
        <f t="shared" si="5"/>
        <v>0</v>
      </c>
      <c r="X91" s="53"/>
      <c r="Y91" s="53"/>
      <c r="Z91" s="53"/>
      <c r="AB91" s="23"/>
      <c r="AC91" s="33"/>
      <c r="AD91" s="33"/>
      <c r="AE91" s="33"/>
      <c r="AF91" s="33"/>
      <c r="AG91" s="39"/>
      <c r="AH91" s="33"/>
      <c r="AI91" s="33"/>
      <c r="AJ91" s="33"/>
      <c r="AK91" s="33"/>
      <c r="AL91" s="33"/>
      <c r="AM91" s="34"/>
      <c r="AN91" s="34"/>
      <c r="AO91" s="34"/>
      <c r="AP91" s="34"/>
      <c r="AQ91" s="34"/>
      <c r="AR91" s="34"/>
      <c r="AS91" s="23"/>
    </row>
    <row r="92" spans="1:45" x14ac:dyDescent="0.3">
      <c r="A92">
        <v>91</v>
      </c>
      <c r="B92" t="str">
        <f>Actual_Data[[#This Row],[season]]&amp;"-"&amp;COUNTIF($C$2:C92,C92)</f>
        <v>2009-33</v>
      </c>
      <c r="C92">
        <v>2009</v>
      </c>
      <c r="D92" s="19" t="s">
        <v>147</v>
      </c>
      <c r="E92" s="20">
        <v>39941</v>
      </c>
      <c r="F92" s="19" t="s">
        <v>59</v>
      </c>
      <c r="G92" s="19" t="s">
        <v>53</v>
      </c>
      <c r="H92" s="19" t="s">
        <v>59</v>
      </c>
      <c r="I92" s="19" t="s">
        <v>46</v>
      </c>
      <c r="J92" s="19" t="s">
        <v>38</v>
      </c>
      <c r="K92">
        <v>0</v>
      </c>
      <c r="L92" s="19" t="s">
        <v>53</v>
      </c>
      <c r="M92">
        <v>0</v>
      </c>
      <c r="N92">
        <v>7</v>
      </c>
      <c r="O92" s="19" t="s">
        <v>101</v>
      </c>
      <c r="P92" s="19" t="s">
        <v>149</v>
      </c>
      <c r="Q92" s="19" t="s">
        <v>133</v>
      </c>
      <c r="R92" s="19" t="s">
        <v>150</v>
      </c>
      <c r="S92" s="19"/>
      <c r="T92" s="19">
        <v>1</v>
      </c>
      <c r="U92" s="19">
        <f>IF(Actual_Data[[#This Row],[toss_winner]] = Actual_Data[[#This Row],[winner]],1,0)</f>
        <v>0</v>
      </c>
      <c r="V92" s="19">
        <f>IF(Actual_Data[[#This Row],[toss_decision]] = $I$2,1,0)</f>
        <v>0</v>
      </c>
      <c r="W92" s="19">
        <f t="shared" si="5"/>
        <v>0</v>
      </c>
      <c r="X92" s="53"/>
      <c r="Y92" s="53"/>
      <c r="Z92" s="53"/>
      <c r="AB92" s="23"/>
      <c r="AC92" s="33"/>
      <c r="AD92" s="33"/>
      <c r="AE92" s="33"/>
      <c r="AF92" s="33"/>
      <c r="AG92" s="39"/>
      <c r="AH92" s="33"/>
      <c r="AI92" s="33"/>
      <c r="AJ92" s="33"/>
      <c r="AK92" s="33"/>
      <c r="AL92" s="33"/>
      <c r="AM92" s="34"/>
      <c r="AN92" s="34"/>
      <c r="AO92" s="34"/>
      <c r="AP92" s="34"/>
      <c r="AQ92" s="34"/>
      <c r="AR92" s="34"/>
      <c r="AS92" s="23"/>
    </row>
    <row r="93" spans="1:45" x14ac:dyDescent="0.3">
      <c r="A93">
        <v>92</v>
      </c>
      <c r="B93" t="str">
        <f>Actual_Data[[#This Row],[season]]&amp;"-"&amp;COUNTIF($C$2:C93,C93)</f>
        <v>2009-34</v>
      </c>
      <c r="C93">
        <v>2009</v>
      </c>
      <c r="D93" s="19" t="s">
        <v>161</v>
      </c>
      <c r="E93" s="20">
        <v>39942</v>
      </c>
      <c r="F93" s="19" t="s">
        <v>65</v>
      </c>
      <c r="G93" s="19" t="s">
        <v>45</v>
      </c>
      <c r="H93" s="19" t="s">
        <v>45</v>
      </c>
      <c r="I93" s="19" t="s">
        <v>37</v>
      </c>
      <c r="J93" s="19" t="s">
        <v>38</v>
      </c>
      <c r="K93">
        <v>0</v>
      </c>
      <c r="L93" s="19" t="s">
        <v>45</v>
      </c>
      <c r="M93">
        <v>0</v>
      </c>
      <c r="N93">
        <v>3</v>
      </c>
      <c r="O93" s="19" t="s">
        <v>108</v>
      </c>
      <c r="P93" s="19" t="s">
        <v>162</v>
      </c>
      <c r="Q93" s="19" t="s">
        <v>145</v>
      </c>
      <c r="R93" s="19" t="s">
        <v>78</v>
      </c>
      <c r="S93" s="19"/>
      <c r="T93" s="19">
        <v>1</v>
      </c>
      <c r="U93" s="19">
        <f>IF(Actual_Data[[#This Row],[toss_winner]] = Actual_Data[[#This Row],[winner]],1,0)</f>
        <v>1</v>
      </c>
      <c r="V93" s="19">
        <f>IF(Actual_Data[[#This Row],[toss_decision]] = $I$2,1,0)</f>
        <v>1</v>
      </c>
      <c r="W93" s="19">
        <f t="shared" si="5"/>
        <v>1</v>
      </c>
      <c r="X93" s="53"/>
      <c r="Y93" s="53"/>
      <c r="Z93" s="53"/>
      <c r="AB93" s="23"/>
      <c r="AC93" s="33"/>
      <c r="AD93" s="33"/>
      <c r="AE93" s="33"/>
      <c r="AF93" s="33"/>
      <c r="AG93" s="39"/>
      <c r="AH93" s="33"/>
      <c r="AI93" s="33"/>
      <c r="AJ93" s="33"/>
      <c r="AK93" s="33"/>
      <c r="AL93" s="33"/>
      <c r="AM93" s="34"/>
      <c r="AN93" s="34"/>
      <c r="AO93" s="34"/>
      <c r="AP93" s="34"/>
      <c r="AQ93" s="34"/>
      <c r="AR93" s="34"/>
      <c r="AS93" s="23"/>
    </row>
    <row r="94" spans="1:45" x14ac:dyDescent="0.3">
      <c r="A94">
        <v>93</v>
      </c>
      <c r="B94" t="str">
        <f>Actual_Data[[#This Row],[season]]&amp;"-"&amp;COUNTIF($C$2:C94,C94)</f>
        <v>2009-35</v>
      </c>
      <c r="C94">
        <v>2009</v>
      </c>
      <c r="D94" s="19" t="s">
        <v>161</v>
      </c>
      <c r="E94" s="20">
        <v>39942</v>
      </c>
      <c r="F94" s="19" t="s">
        <v>52</v>
      </c>
      <c r="G94" s="19" t="s">
        <v>44</v>
      </c>
      <c r="H94" s="19" t="s">
        <v>52</v>
      </c>
      <c r="I94" s="19" t="s">
        <v>46</v>
      </c>
      <c r="J94" s="19" t="s">
        <v>38</v>
      </c>
      <c r="K94">
        <v>0</v>
      </c>
      <c r="L94" s="19" t="s">
        <v>44</v>
      </c>
      <c r="M94">
        <v>0</v>
      </c>
      <c r="N94">
        <v>7</v>
      </c>
      <c r="O94" s="19" t="s">
        <v>163</v>
      </c>
      <c r="P94" s="19" t="s">
        <v>162</v>
      </c>
      <c r="Q94" s="19" t="s">
        <v>145</v>
      </c>
      <c r="R94" s="19" t="s">
        <v>139</v>
      </c>
      <c r="S94" s="19"/>
      <c r="T94" s="19">
        <v>1</v>
      </c>
      <c r="U94" s="19">
        <f>IF(Actual_Data[[#This Row],[toss_winner]] = Actual_Data[[#This Row],[winner]],1,0)</f>
        <v>0</v>
      </c>
      <c r="V94" s="19">
        <f>IF(Actual_Data[[#This Row],[toss_decision]] = $I$2,1,0)</f>
        <v>0</v>
      </c>
      <c r="W94" s="19">
        <f t="shared" si="5"/>
        <v>0</v>
      </c>
      <c r="X94" s="53"/>
      <c r="Y94" s="53"/>
      <c r="Z94" s="53"/>
      <c r="AB94" s="23"/>
      <c r="AC94" s="33"/>
      <c r="AD94" s="33"/>
      <c r="AE94" s="33"/>
      <c r="AF94" s="33"/>
      <c r="AG94" s="39"/>
      <c r="AH94" s="33"/>
      <c r="AI94" s="33"/>
      <c r="AJ94" s="33"/>
      <c r="AK94" s="33"/>
      <c r="AL94" s="33"/>
      <c r="AM94" s="34"/>
      <c r="AN94" s="34"/>
      <c r="AO94" s="34"/>
      <c r="AP94" s="34"/>
      <c r="AQ94" s="34"/>
      <c r="AR94" s="34"/>
      <c r="AS94" s="23"/>
    </row>
    <row r="95" spans="1:45" x14ac:dyDescent="0.3">
      <c r="A95">
        <v>94</v>
      </c>
      <c r="B95" t="str">
        <f>Actual_Data[[#This Row],[season]]&amp;"-"&amp;COUNTIF($C$2:C95,C95)</f>
        <v>2009-36</v>
      </c>
      <c r="C95">
        <v>2009</v>
      </c>
      <c r="D95" s="19" t="s">
        <v>126</v>
      </c>
      <c r="E95" s="20">
        <v>39943</v>
      </c>
      <c r="F95" s="19" t="s">
        <v>59</v>
      </c>
      <c r="G95" s="19" t="s">
        <v>36</v>
      </c>
      <c r="H95" s="19" t="s">
        <v>59</v>
      </c>
      <c r="I95" s="19" t="s">
        <v>46</v>
      </c>
      <c r="J95" s="19" t="s">
        <v>38</v>
      </c>
      <c r="K95">
        <v>0</v>
      </c>
      <c r="L95" s="19" t="s">
        <v>59</v>
      </c>
      <c r="M95">
        <v>16</v>
      </c>
      <c r="N95">
        <v>0</v>
      </c>
      <c r="O95" s="19" t="s">
        <v>148</v>
      </c>
      <c r="P95" s="19" t="s">
        <v>128</v>
      </c>
      <c r="Q95" s="19" t="s">
        <v>91</v>
      </c>
      <c r="R95" s="19" t="s">
        <v>105</v>
      </c>
      <c r="S95" s="19"/>
      <c r="T95" s="19">
        <v>1</v>
      </c>
      <c r="U95" s="19">
        <f>IF(Actual_Data[[#This Row],[toss_winner]] = Actual_Data[[#This Row],[winner]],1,0)</f>
        <v>1</v>
      </c>
      <c r="V95" s="19">
        <f>IF(Actual_Data[[#This Row],[toss_decision]] = $I$2,1,0)</f>
        <v>0</v>
      </c>
      <c r="W95" s="19">
        <f t="shared" si="5"/>
        <v>0</v>
      </c>
      <c r="X95" s="53"/>
      <c r="Y95" s="53"/>
      <c r="Z95" s="53"/>
      <c r="AB95" s="23"/>
      <c r="AC95" s="27"/>
      <c r="AD95" s="27"/>
      <c r="AE95" s="27"/>
      <c r="AF95" s="27"/>
      <c r="AG95" s="28"/>
      <c r="AH95" s="27"/>
      <c r="AI95" s="27"/>
      <c r="AJ95" s="27"/>
      <c r="AK95" s="27"/>
      <c r="AL95" s="27"/>
      <c r="AM95" s="23"/>
      <c r="AN95" s="23"/>
      <c r="AO95" s="23"/>
      <c r="AP95" s="23"/>
      <c r="AQ95" s="23"/>
      <c r="AR95" s="23"/>
      <c r="AS95" s="23"/>
    </row>
    <row r="96" spans="1:45" x14ac:dyDescent="0.3">
      <c r="A96">
        <v>95</v>
      </c>
      <c r="B96" t="str">
        <f>Actual_Data[[#This Row],[season]]&amp;"-"&amp;COUNTIF($C$2:C96,C96)</f>
        <v>2009-37</v>
      </c>
      <c r="C96">
        <v>2009</v>
      </c>
      <c r="D96" s="19" t="s">
        <v>153</v>
      </c>
      <c r="E96" s="20">
        <v>39943</v>
      </c>
      <c r="F96" s="19" t="s">
        <v>35</v>
      </c>
      <c r="G96" s="19" t="s">
        <v>53</v>
      </c>
      <c r="H96" s="19" t="s">
        <v>53</v>
      </c>
      <c r="I96" s="19" t="s">
        <v>37</v>
      </c>
      <c r="J96" s="19" t="s">
        <v>38</v>
      </c>
      <c r="K96">
        <v>0</v>
      </c>
      <c r="L96" s="19" t="s">
        <v>53</v>
      </c>
      <c r="M96">
        <v>0</v>
      </c>
      <c r="N96">
        <v>7</v>
      </c>
      <c r="O96" s="19" t="s">
        <v>107</v>
      </c>
      <c r="P96" s="19" t="s">
        <v>155</v>
      </c>
      <c r="Q96" s="19" t="s">
        <v>50</v>
      </c>
      <c r="R96" s="19" t="s">
        <v>73</v>
      </c>
      <c r="S96" s="19"/>
      <c r="T96" s="19">
        <v>1</v>
      </c>
      <c r="U96" s="19">
        <f>IF(Actual_Data[[#This Row],[toss_winner]] = Actual_Data[[#This Row],[winner]],1,0)</f>
        <v>1</v>
      </c>
      <c r="V96" s="19">
        <f>IF(Actual_Data[[#This Row],[toss_decision]] = $I$2,1,0)</f>
        <v>1</v>
      </c>
      <c r="W96" s="19">
        <f t="shared" si="5"/>
        <v>1</v>
      </c>
      <c r="X96" s="53"/>
      <c r="Y96" s="53"/>
      <c r="Z96" s="53"/>
      <c r="AB96" s="23"/>
      <c r="AC96" s="27"/>
      <c r="AD96" s="27"/>
      <c r="AE96" s="27"/>
      <c r="AF96" s="27"/>
      <c r="AG96" s="28"/>
      <c r="AH96" s="27"/>
      <c r="AI96" s="27"/>
      <c r="AJ96" s="27"/>
      <c r="AK96" s="27"/>
      <c r="AL96" s="27"/>
      <c r="AM96" s="23"/>
      <c r="AN96" s="23"/>
      <c r="AO96" s="23"/>
      <c r="AP96" s="23"/>
      <c r="AQ96" s="23"/>
      <c r="AR96" s="23"/>
      <c r="AS96" s="23"/>
    </row>
    <row r="97" spans="1:45" x14ac:dyDescent="0.3">
      <c r="A97">
        <v>96</v>
      </c>
      <c r="B97" t="str">
        <f>Actual_Data[[#This Row],[season]]&amp;"-"&amp;COUNTIF($C$2:C97,C97)</f>
        <v>2009-38</v>
      </c>
      <c r="C97">
        <v>2009</v>
      </c>
      <c r="D97" s="19" t="s">
        <v>161</v>
      </c>
      <c r="E97" s="20">
        <v>39944</v>
      </c>
      <c r="F97" s="19" t="s">
        <v>65</v>
      </c>
      <c r="G97" s="19" t="s">
        <v>52</v>
      </c>
      <c r="H97" s="19" t="s">
        <v>65</v>
      </c>
      <c r="I97" s="19" t="s">
        <v>46</v>
      </c>
      <c r="J97" s="19" t="s">
        <v>38</v>
      </c>
      <c r="K97">
        <v>0</v>
      </c>
      <c r="L97" s="19" t="s">
        <v>65</v>
      </c>
      <c r="M97">
        <v>53</v>
      </c>
      <c r="N97">
        <v>0</v>
      </c>
      <c r="O97" s="19" t="s">
        <v>164</v>
      </c>
      <c r="P97" s="19" t="s">
        <v>162</v>
      </c>
      <c r="Q97" s="19" t="s">
        <v>145</v>
      </c>
      <c r="R97" s="19" t="s">
        <v>139</v>
      </c>
      <c r="S97" s="19"/>
      <c r="T97" s="19">
        <v>1</v>
      </c>
      <c r="U97" s="19">
        <f>IF(Actual_Data[[#This Row],[toss_winner]] = Actual_Data[[#This Row],[winner]],1,0)</f>
        <v>1</v>
      </c>
      <c r="V97" s="19">
        <f>IF(Actual_Data[[#This Row],[toss_decision]] = $I$2,1,0)</f>
        <v>0</v>
      </c>
      <c r="W97" s="19">
        <f t="shared" si="5"/>
        <v>0</v>
      </c>
      <c r="X97" s="53"/>
      <c r="Y97" s="53"/>
      <c r="Z97" s="53"/>
      <c r="AB97" s="23"/>
      <c r="AC97" s="33"/>
      <c r="AD97" s="33"/>
      <c r="AE97" s="33"/>
      <c r="AF97" s="33"/>
      <c r="AG97" s="39"/>
      <c r="AH97" s="33"/>
      <c r="AI97" s="33"/>
      <c r="AJ97" s="33"/>
      <c r="AK97" s="33"/>
      <c r="AL97" s="33"/>
      <c r="AM97" s="34"/>
      <c r="AN97" s="34"/>
      <c r="AO97" s="34"/>
      <c r="AP97" s="34"/>
      <c r="AQ97" s="34"/>
      <c r="AR97" s="34"/>
      <c r="AS97" s="23"/>
    </row>
    <row r="98" spans="1:45" x14ac:dyDescent="0.3">
      <c r="A98">
        <v>97</v>
      </c>
      <c r="B98" t="str">
        <f>Actual_Data[[#This Row],[season]]&amp;"-"&amp;COUNTIF($C$2:C98,C98)</f>
        <v>2009-39</v>
      </c>
      <c r="C98">
        <v>2009</v>
      </c>
      <c r="D98" s="19" t="s">
        <v>143</v>
      </c>
      <c r="E98" s="20">
        <v>39945</v>
      </c>
      <c r="F98" s="19" t="s">
        <v>35</v>
      </c>
      <c r="G98" s="19" t="s">
        <v>36</v>
      </c>
      <c r="H98" s="19" t="s">
        <v>36</v>
      </c>
      <c r="I98" s="19" t="s">
        <v>37</v>
      </c>
      <c r="J98" s="19" t="s">
        <v>38</v>
      </c>
      <c r="K98">
        <v>0</v>
      </c>
      <c r="L98" s="19" t="s">
        <v>36</v>
      </c>
      <c r="M98">
        <v>0</v>
      </c>
      <c r="N98">
        <v>6</v>
      </c>
      <c r="O98" s="19" t="s">
        <v>165</v>
      </c>
      <c r="P98" s="19" t="s">
        <v>144</v>
      </c>
      <c r="Q98" s="19" t="s">
        <v>133</v>
      </c>
      <c r="R98" s="19" t="s">
        <v>157</v>
      </c>
      <c r="S98" s="19"/>
      <c r="T98" s="19">
        <v>1</v>
      </c>
      <c r="U98" s="19">
        <f>IF(Actual_Data[[#This Row],[toss_winner]] = Actual_Data[[#This Row],[winner]],1,0)</f>
        <v>1</v>
      </c>
      <c r="V98" s="19">
        <f>IF(Actual_Data[[#This Row],[toss_decision]] = $I$2,1,0)</f>
        <v>1</v>
      </c>
      <c r="W98" s="19">
        <f t="shared" si="5"/>
        <v>1</v>
      </c>
      <c r="X98" s="53"/>
      <c r="Y98" s="53"/>
      <c r="Z98" s="53"/>
      <c r="AB98" s="23"/>
      <c r="AC98" s="33"/>
      <c r="AD98" s="33"/>
      <c r="AE98" s="33"/>
      <c r="AF98" s="33"/>
      <c r="AG98" s="39"/>
      <c r="AH98" s="33"/>
      <c r="AI98" s="33"/>
      <c r="AJ98" s="33"/>
      <c r="AK98" s="33"/>
      <c r="AL98" s="33"/>
      <c r="AM98" s="34"/>
      <c r="AN98" s="34"/>
      <c r="AO98" s="34"/>
      <c r="AP98" s="34"/>
      <c r="AQ98" s="34"/>
      <c r="AR98" s="34"/>
      <c r="AS98" s="23"/>
    </row>
    <row r="99" spans="1:45" x14ac:dyDescent="0.3">
      <c r="A99">
        <v>98</v>
      </c>
      <c r="B99" t="str">
        <f>Actual_Data[[#This Row],[season]]&amp;"-"&amp;COUNTIF($C$2:C99,C99)</f>
        <v>2009-40</v>
      </c>
      <c r="C99">
        <v>2009</v>
      </c>
      <c r="D99" s="19" t="s">
        <v>143</v>
      </c>
      <c r="E99" s="20">
        <v>39945</v>
      </c>
      <c r="F99" s="19" t="s">
        <v>45</v>
      </c>
      <c r="G99" s="19" t="s">
        <v>59</v>
      </c>
      <c r="H99" s="19" t="s">
        <v>45</v>
      </c>
      <c r="I99" s="19" t="s">
        <v>46</v>
      </c>
      <c r="J99" s="19" t="s">
        <v>38</v>
      </c>
      <c r="K99">
        <v>0</v>
      </c>
      <c r="L99" s="19" t="s">
        <v>59</v>
      </c>
      <c r="M99">
        <v>0</v>
      </c>
      <c r="N99">
        <v>8</v>
      </c>
      <c r="O99" s="19" t="s">
        <v>166</v>
      </c>
      <c r="P99" s="19" t="s">
        <v>144</v>
      </c>
      <c r="Q99" s="19" t="s">
        <v>157</v>
      </c>
      <c r="R99" s="19" t="s">
        <v>42</v>
      </c>
      <c r="S99" s="19"/>
      <c r="T99" s="19">
        <v>1</v>
      </c>
      <c r="U99" s="19">
        <f>IF(Actual_Data[[#This Row],[toss_winner]] = Actual_Data[[#This Row],[winner]],1,0)</f>
        <v>0</v>
      </c>
      <c r="V99" s="19">
        <f>IF(Actual_Data[[#This Row],[toss_decision]] = $I$2,1,0)</f>
        <v>0</v>
      </c>
      <c r="W99" s="19">
        <f t="shared" si="5"/>
        <v>0</v>
      </c>
      <c r="X99" s="53"/>
      <c r="Y99" s="53"/>
      <c r="Z99" s="53"/>
      <c r="AB99" s="23"/>
      <c r="AC99" s="33"/>
      <c r="AD99" s="33"/>
      <c r="AE99" s="33"/>
      <c r="AF99" s="33"/>
      <c r="AG99" s="39"/>
      <c r="AH99" s="33"/>
      <c r="AI99" s="33"/>
      <c r="AJ99" s="33"/>
      <c r="AK99" s="33"/>
      <c r="AL99" s="33"/>
      <c r="AM99" s="34"/>
      <c r="AN99" s="34"/>
      <c r="AO99" s="34"/>
      <c r="AP99" s="34"/>
      <c r="AQ99" s="34"/>
      <c r="AR99" s="34"/>
      <c r="AS99" s="23"/>
    </row>
    <row r="100" spans="1:45" ht="28.2" x14ac:dyDescent="0.45">
      <c r="A100">
        <v>99</v>
      </c>
      <c r="B100" t="str">
        <f>Actual_Data[[#This Row],[season]]&amp;"-"&amp;COUNTIF($C$2:C100,C100)</f>
        <v>2009-41</v>
      </c>
      <c r="C100">
        <v>2009</v>
      </c>
      <c r="D100" s="19" t="s">
        <v>130</v>
      </c>
      <c r="E100" s="20">
        <v>39946</v>
      </c>
      <c r="F100" s="19" t="s">
        <v>53</v>
      </c>
      <c r="G100" s="19" t="s">
        <v>65</v>
      </c>
      <c r="H100" s="19" t="s">
        <v>65</v>
      </c>
      <c r="I100" s="19" t="s">
        <v>37</v>
      </c>
      <c r="J100" s="19" t="s">
        <v>38</v>
      </c>
      <c r="K100">
        <v>0</v>
      </c>
      <c r="L100" s="19" t="s">
        <v>53</v>
      </c>
      <c r="M100">
        <v>12</v>
      </c>
      <c r="N100">
        <v>0</v>
      </c>
      <c r="O100" s="19" t="s">
        <v>167</v>
      </c>
      <c r="P100" s="19" t="s">
        <v>132</v>
      </c>
      <c r="Q100" s="19" t="s">
        <v>63</v>
      </c>
      <c r="R100" s="19" t="s">
        <v>50</v>
      </c>
      <c r="S100" s="19"/>
      <c r="T100" s="19">
        <v>1</v>
      </c>
      <c r="U100" s="19">
        <f>IF(Actual_Data[[#This Row],[toss_winner]] = Actual_Data[[#This Row],[winner]],1,0)</f>
        <v>0</v>
      </c>
      <c r="V100" s="19">
        <f>IF(Actual_Data[[#This Row],[toss_decision]] = $I$2,1,0)</f>
        <v>1</v>
      </c>
      <c r="W100" s="19">
        <f t="shared" si="5"/>
        <v>0</v>
      </c>
      <c r="X100" s="53"/>
      <c r="Y100" s="53"/>
      <c r="Z100" s="53"/>
      <c r="AB100" s="23"/>
      <c r="AC100" s="33"/>
      <c r="AD100" s="65" t="s">
        <v>15</v>
      </c>
      <c r="AE100" s="33"/>
      <c r="AF100" s="33"/>
      <c r="AG100" s="39"/>
      <c r="AH100" s="33"/>
      <c r="AI100" s="33"/>
      <c r="AJ100" s="33"/>
      <c r="AK100" s="33"/>
      <c r="AL100" s="33"/>
      <c r="AM100" s="34"/>
      <c r="AN100" s="34"/>
      <c r="AO100" s="34"/>
      <c r="AP100" s="34"/>
      <c r="AQ100" s="34"/>
      <c r="AR100" s="34"/>
      <c r="AS100" s="23"/>
    </row>
    <row r="101" spans="1:45" x14ac:dyDescent="0.3">
      <c r="A101">
        <v>100</v>
      </c>
      <c r="B101" t="str">
        <f>Actual_Data[[#This Row],[season]]&amp;"-"&amp;COUNTIF($C$2:C101,C101)</f>
        <v>2009-42</v>
      </c>
      <c r="C101">
        <v>2009</v>
      </c>
      <c r="D101" s="19" t="s">
        <v>130</v>
      </c>
      <c r="E101" s="20">
        <v>39947</v>
      </c>
      <c r="F101" s="19" t="s">
        <v>44</v>
      </c>
      <c r="G101" s="19" t="s">
        <v>36</v>
      </c>
      <c r="H101" s="19" t="s">
        <v>44</v>
      </c>
      <c r="I101" s="19" t="s">
        <v>46</v>
      </c>
      <c r="J101" s="19" t="s">
        <v>38</v>
      </c>
      <c r="K101">
        <v>0</v>
      </c>
      <c r="L101" s="19" t="s">
        <v>36</v>
      </c>
      <c r="M101">
        <v>0</v>
      </c>
      <c r="N101">
        <v>2</v>
      </c>
      <c r="O101" s="19" t="s">
        <v>165</v>
      </c>
      <c r="P101" s="19" t="s">
        <v>132</v>
      </c>
      <c r="Q101" s="19" t="s">
        <v>91</v>
      </c>
      <c r="R101" s="19" t="s">
        <v>63</v>
      </c>
      <c r="S101" s="19"/>
      <c r="T101" s="19">
        <v>1</v>
      </c>
      <c r="U101" s="19">
        <f>IF(Actual_Data[[#This Row],[toss_winner]] = Actual_Data[[#This Row],[winner]],1,0)</f>
        <v>0</v>
      </c>
      <c r="V101" s="19">
        <f>IF(Actual_Data[[#This Row],[toss_decision]] = $I$2,1,0)</f>
        <v>0</v>
      </c>
      <c r="W101" s="19">
        <f t="shared" si="5"/>
        <v>0</v>
      </c>
      <c r="X101" s="53"/>
      <c r="Y101" s="53"/>
      <c r="Z101" s="53"/>
      <c r="AB101" s="23"/>
      <c r="AC101" s="33"/>
      <c r="AD101" s="33"/>
      <c r="AE101" s="33"/>
      <c r="AF101" s="33"/>
      <c r="AG101" s="39"/>
      <c r="AH101" s="33"/>
      <c r="AI101" s="33"/>
      <c r="AJ101" s="33"/>
      <c r="AK101" s="33"/>
      <c r="AL101" s="33"/>
      <c r="AM101" s="34"/>
      <c r="AN101" s="34"/>
      <c r="AO101" s="34"/>
      <c r="AP101" s="34"/>
      <c r="AQ101" s="34"/>
      <c r="AR101" s="34"/>
      <c r="AS101" s="23"/>
    </row>
    <row r="102" spans="1:45" ht="29.4" x14ac:dyDescent="0.3">
      <c r="A102">
        <v>101</v>
      </c>
      <c r="B102" t="str">
        <f>Actual_Data[[#This Row],[season]]&amp;"-"&amp;COUNTIF($C$2:C102,C102)</f>
        <v>2009-43</v>
      </c>
      <c r="C102">
        <v>2009</v>
      </c>
      <c r="D102" s="19" t="s">
        <v>130</v>
      </c>
      <c r="E102" s="20">
        <v>39947</v>
      </c>
      <c r="F102" s="19" t="s">
        <v>52</v>
      </c>
      <c r="G102" s="19" t="s">
        <v>59</v>
      </c>
      <c r="H102" s="19" t="s">
        <v>52</v>
      </c>
      <c r="I102" s="19" t="s">
        <v>46</v>
      </c>
      <c r="J102" s="19" t="s">
        <v>38</v>
      </c>
      <c r="K102">
        <v>0</v>
      </c>
      <c r="L102" s="19" t="s">
        <v>52</v>
      </c>
      <c r="M102">
        <v>2</v>
      </c>
      <c r="N102">
        <v>0</v>
      </c>
      <c r="O102" s="19" t="s">
        <v>168</v>
      </c>
      <c r="P102" s="19" t="s">
        <v>132</v>
      </c>
      <c r="Q102" s="19" t="s">
        <v>91</v>
      </c>
      <c r="R102" s="19" t="s">
        <v>63</v>
      </c>
      <c r="S102" s="19"/>
      <c r="T102" s="19">
        <v>1</v>
      </c>
      <c r="U102" s="19">
        <f>IF(Actual_Data[[#This Row],[toss_winner]] = Actual_Data[[#This Row],[winner]],1,0)</f>
        <v>1</v>
      </c>
      <c r="V102" s="19">
        <f>IF(Actual_Data[[#This Row],[toss_decision]] = $I$2,1,0)</f>
        <v>0</v>
      </c>
      <c r="W102" s="19">
        <f t="shared" si="5"/>
        <v>0</v>
      </c>
      <c r="X102" s="53"/>
      <c r="Y102" s="53"/>
      <c r="Z102" s="53"/>
      <c r="AB102" s="23"/>
      <c r="AC102" s="33"/>
      <c r="AD102" s="47" t="s">
        <v>369</v>
      </c>
      <c r="AE102" s="47" t="s">
        <v>372</v>
      </c>
      <c r="AF102" s="47" t="s">
        <v>374</v>
      </c>
      <c r="AG102" s="39"/>
      <c r="AH102" s="33"/>
      <c r="AI102" s="33"/>
      <c r="AJ102" s="33"/>
      <c r="AK102" s="33"/>
      <c r="AL102" s="33"/>
      <c r="AM102" s="34"/>
      <c r="AN102" s="34"/>
      <c r="AO102" s="34"/>
      <c r="AP102" s="34"/>
      <c r="AQ102" s="34"/>
      <c r="AR102" s="34"/>
      <c r="AS102" s="23"/>
    </row>
    <row r="103" spans="1:45" ht="31.2" x14ac:dyDescent="0.3">
      <c r="A103">
        <v>102</v>
      </c>
      <c r="B103" t="str">
        <f>Actual_Data[[#This Row],[season]]&amp;"-"&amp;COUNTIF($C$2:C103,C103)</f>
        <v>2009-44</v>
      </c>
      <c r="C103">
        <v>2009</v>
      </c>
      <c r="D103" s="19" t="s">
        <v>169</v>
      </c>
      <c r="E103" s="20">
        <v>39948</v>
      </c>
      <c r="F103" s="19" t="s">
        <v>53</v>
      </c>
      <c r="G103" s="19" t="s">
        <v>45</v>
      </c>
      <c r="H103" s="19" t="s">
        <v>45</v>
      </c>
      <c r="I103" s="19" t="s">
        <v>37</v>
      </c>
      <c r="J103" s="19" t="s">
        <v>38</v>
      </c>
      <c r="K103">
        <v>0</v>
      </c>
      <c r="L103" s="19" t="s">
        <v>45</v>
      </c>
      <c r="M103">
        <v>0</v>
      </c>
      <c r="N103">
        <v>6</v>
      </c>
      <c r="O103" s="19" t="s">
        <v>170</v>
      </c>
      <c r="P103" s="19" t="s">
        <v>171</v>
      </c>
      <c r="Q103" s="19" t="s">
        <v>139</v>
      </c>
      <c r="R103" s="19" t="s">
        <v>77</v>
      </c>
      <c r="S103" s="19"/>
      <c r="T103" s="19">
        <v>1</v>
      </c>
      <c r="U103" s="19">
        <f>IF(Actual_Data[[#This Row],[toss_winner]] = Actual_Data[[#This Row],[winner]],1,0)</f>
        <v>1</v>
      </c>
      <c r="V103" s="19">
        <f>IF(Actual_Data[[#This Row],[toss_decision]] = $I$2,1,0)</f>
        <v>1</v>
      </c>
      <c r="W103" s="19">
        <f t="shared" si="5"/>
        <v>1</v>
      </c>
      <c r="X103" s="53"/>
      <c r="Y103" s="53"/>
      <c r="Z103" s="53"/>
      <c r="AB103" s="23"/>
      <c r="AC103" s="33"/>
      <c r="AD103" s="48">
        <f>COUNT(Actual_Data[id])</f>
        <v>577</v>
      </c>
      <c r="AE103" s="48">
        <f>COUNTIF(Actual_Data[chooseField_&amp;_win_match],1)</f>
        <v>173</v>
      </c>
      <c r="AF103" s="49">
        <f>AE103/AD103</f>
        <v>0.29982668977469673</v>
      </c>
      <c r="AG103" s="39"/>
      <c r="AH103" s="33"/>
      <c r="AI103" s="33"/>
      <c r="AJ103" s="33"/>
      <c r="AK103" s="33"/>
      <c r="AL103" s="33"/>
      <c r="AM103" s="34"/>
      <c r="AN103" s="34"/>
      <c r="AO103" s="34"/>
      <c r="AP103" s="34"/>
      <c r="AQ103" s="34"/>
      <c r="AR103" s="34"/>
      <c r="AS103" s="23"/>
    </row>
    <row r="104" spans="1:45" x14ac:dyDescent="0.3">
      <c r="A104">
        <v>103</v>
      </c>
      <c r="B104" t="str">
        <f>Actual_Data[[#This Row],[season]]&amp;"-"&amp;COUNTIF($C$2:C104,C104)</f>
        <v>2009-45</v>
      </c>
      <c r="C104">
        <v>2009</v>
      </c>
      <c r="D104" s="19" t="s">
        <v>126</v>
      </c>
      <c r="E104" s="20">
        <v>39949</v>
      </c>
      <c r="F104" s="19" t="s">
        <v>59</v>
      </c>
      <c r="G104" s="19" t="s">
        <v>44</v>
      </c>
      <c r="H104" s="19" t="s">
        <v>59</v>
      </c>
      <c r="I104" s="19" t="s">
        <v>46</v>
      </c>
      <c r="J104" s="19" t="s">
        <v>38</v>
      </c>
      <c r="K104">
        <v>0</v>
      </c>
      <c r="L104" s="19" t="s">
        <v>44</v>
      </c>
      <c r="M104">
        <v>0</v>
      </c>
      <c r="N104">
        <v>7</v>
      </c>
      <c r="O104" s="19" t="s">
        <v>80</v>
      </c>
      <c r="P104" s="19" t="s">
        <v>128</v>
      </c>
      <c r="Q104" s="19" t="s">
        <v>150</v>
      </c>
      <c r="R104" s="19" t="s">
        <v>129</v>
      </c>
      <c r="S104" s="19"/>
      <c r="T104" s="19">
        <v>1</v>
      </c>
      <c r="U104" s="19">
        <f>IF(Actual_Data[[#This Row],[toss_winner]] = Actual_Data[[#This Row],[winner]],1,0)</f>
        <v>0</v>
      </c>
      <c r="V104" s="19">
        <f>IF(Actual_Data[[#This Row],[toss_decision]] = $I$2,1,0)</f>
        <v>0</v>
      </c>
      <c r="W104" s="19">
        <f t="shared" si="5"/>
        <v>0</v>
      </c>
      <c r="X104" s="53"/>
      <c r="Y104" s="53"/>
      <c r="Z104" s="53"/>
      <c r="AB104" s="23"/>
      <c r="AC104" s="33"/>
      <c r="AD104" s="33"/>
      <c r="AE104" s="33"/>
      <c r="AF104" s="33"/>
      <c r="AG104" s="39"/>
      <c r="AH104" s="33"/>
      <c r="AI104" s="33"/>
      <c r="AJ104" s="33"/>
      <c r="AK104" s="33"/>
      <c r="AL104" s="33"/>
      <c r="AM104" s="34"/>
      <c r="AN104" s="34"/>
      <c r="AO104" s="34"/>
      <c r="AP104" s="34"/>
      <c r="AQ104" s="34"/>
      <c r="AR104" s="34"/>
      <c r="AS104" s="23"/>
    </row>
    <row r="105" spans="1:45" x14ac:dyDescent="0.3">
      <c r="A105">
        <v>104</v>
      </c>
      <c r="B105" t="str">
        <f>Actual_Data[[#This Row],[season]]&amp;"-"&amp;COUNTIF($C$2:C105,C105)</f>
        <v>2009-46</v>
      </c>
      <c r="C105">
        <v>2009</v>
      </c>
      <c r="D105" s="19" t="s">
        <v>153</v>
      </c>
      <c r="E105" s="20">
        <v>39949</v>
      </c>
      <c r="F105" s="19" t="s">
        <v>35</v>
      </c>
      <c r="G105" s="19" t="s">
        <v>65</v>
      </c>
      <c r="H105" s="19" t="s">
        <v>65</v>
      </c>
      <c r="I105" s="19" t="s">
        <v>37</v>
      </c>
      <c r="J105" s="19" t="s">
        <v>38</v>
      </c>
      <c r="K105">
        <v>0</v>
      </c>
      <c r="L105" s="19" t="s">
        <v>65</v>
      </c>
      <c r="M105">
        <v>0</v>
      </c>
      <c r="N105">
        <v>6</v>
      </c>
      <c r="O105" s="19" t="s">
        <v>159</v>
      </c>
      <c r="P105" s="19" t="s">
        <v>155</v>
      </c>
      <c r="Q105" s="19" t="s">
        <v>42</v>
      </c>
      <c r="R105" s="19" t="s">
        <v>152</v>
      </c>
      <c r="S105" s="19"/>
      <c r="T105" s="19">
        <v>1</v>
      </c>
      <c r="U105" s="19">
        <f>IF(Actual_Data[[#This Row],[toss_winner]] = Actual_Data[[#This Row],[winner]],1,0)</f>
        <v>1</v>
      </c>
      <c r="V105" s="19">
        <f>IF(Actual_Data[[#This Row],[toss_decision]] = $I$2,1,0)</f>
        <v>1</v>
      </c>
      <c r="W105" s="19">
        <f t="shared" si="5"/>
        <v>1</v>
      </c>
      <c r="X105" s="53"/>
      <c r="Y105" s="53"/>
      <c r="Z105" s="53"/>
      <c r="AB105" s="23"/>
      <c r="AC105" s="33"/>
      <c r="AD105" s="33"/>
      <c r="AE105" s="33"/>
      <c r="AF105" s="33"/>
      <c r="AG105" s="39"/>
      <c r="AH105" s="33"/>
      <c r="AI105" s="33"/>
      <c r="AJ105" s="33"/>
      <c r="AK105" s="33"/>
      <c r="AL105" s="33"/>
      <c r="AM105" s="34"/>
      <c r="AN105" s="34"/>
      <c r="AO105" s="34"/>
      <c r="AP105" s="34"/>
      <c r="AQ105" s="34"/>
      <c r="AR105" s="34"/>
      <c r="AS105" s="23"/>
    </row>
    <row r="106" spans="1:45" ht="25.8" x14ac:dyDescent="0.5">
      <c r="A106">
        <v>105</v>
      </c>
      <c r="B106" t="str">
        <f>Actual_Data[[#This Row],[season]]&amp;"-"&amp;COUNTIF($C$2:C106,C106)</f>
        <v>2009-47</v>
      </c>
      <c r="C106">
        <v>2009</v>
      </c>
      <c r="D106" s="19" t="s">
        <v>153</v>
      </c>
      <c r="E106" s="20">
        <v>39950</v>
      </c>
      <c r="F106" s="19" t="s">
        <v>45</v>
      </c>
      <c r="G106" s="19" t="s">
        <v>65</v>
      </c>
      <c r="H106" s="19" t="s">
        <v>65</v>
      </c>
      <c r="I106" s="19" t="s">
        <v>37</v>
      </c>
      <c r="J106" s="19" t="s">
        <v>38</v>
      </c>
      <c r="K106">
        <v>0</v>
      </c>
      <c r="L106" s="19" t="s">
        <v>45</v>
      </c>
      <c r="M106">
        <v>1</v>
      </c>
      <c r="N106">
        <v>0</v>
      </c>
      <c r="O106" s="19" t="s">
        <v>151</v>
      </c>
      <c r="P106" s="19" t="s">
        <v>155</v>
      </c>
      <c r="Q106" s="19" t="s">
        <v>152</v>
      </c>
      <c r="R106" s="19" t="s">
        <v>73</v>
      </c>
      <c r="S106" s="19"/>
      <c r="T106" s="19">
        <v>1</v>
      </c>
      <c r="U106" s="19">
        <f>IF(Actual_Data[[#This Row],[toss_winner]] = Actual_Data[[#This Row],[winner]],1,0)</f>
        <v>0</v>
      </c>
      <c r="V106" s="19">
        <f>IF(Actual_Data[[#This Row],[toss_decision]] = $I$2,1,0)</f>
        <v>1</v>
      </c>
      <c r="W106" s="19">
        <f t="shared" si="5"/>
        <v>0</v>
      </c>
      <c r="X106" s="53"/>
      <c r="Y106" s="53"/>
      <c r="Z106" s="53"/>
      <c r="AB106" s="23"/>
      <c r="AC106" s="33"/>
      <c r="AD106" s="55" t="s">
        <v>367</v>
      </c>
      <c r="AE106" s="33"/>
      <c r="AF106" s="33"/>
      <c r="AG106" s="39"/>
      <c r="AH106" s="33"/>
      <c r="AI106" s="33"/>
      <c r="AJ106" s="33"/>
      <c r="AK106" s="33"/>
      <c r="AL106" s="33"/>
      <c r="AM106" s="34"/>
      <c r="AN106" s="34"/>
      <c r="AO106" s="34"/>
      <c r="AP106" s="34"/>
      <c r="AQ106" s="34"/>
      <c r="AR106" s="34"/>
      <c r="AS106" s="23"/>
    </row>
    <row r="107" spans="1:45" x14ac:dyDescent="0.3">
      <c r="A107">
        <v>106</v>
      </c>
      <c r="B107" t="str">
        <f>Actual_Data[[#This Row],[season]]&amp;"-"&amp;COUNTIF($C$2:C107,C107)</f>
        <v>2009-48</v>
      </c>
      <c r="C107">
        <v>2009</v>
      </c>
      <c r="D107" s="19" t="s">
        <v>169</v>
      </c>
      <c r="E107" s="20">
        <v>39950</v>
      </c>
      <c r="F107" s="19" t="s">
        <v>53</v>
      </c>
      <c r="G107" s="19" t="s">
        <v>52</v>
      </c>
      <c r="H107" s="19" t="s">
        <v>53</v>
      </c>
      <c r="I107" s="19" t="s">
        <v>46</v>
      </c>
      <c r="J107" s="19" t="s">
        <v>38</v>
      </c>
      <c r="K107">
        <v>0</v>
      </c>
      <c r="L107" s="19" t="s">
        <v>53</v>
      </c>
      <c r="M107">
        <v>14</v>
      </c>
      <c r="N107">
        <v>0</v>
      </c>
      <c r="O107" s="19" t="s">
        <v>134</v>
      </c>
      <c r="P107" s="19" t="s">
        <v>171</v>
      </c>
      <c r="Q107" s="19" t="s">
        <v>157</v>
      </c>
      <c r="R107" s="19" t="s">
        <v>77</v>
      </c>
      <c r="S107" s="19"/>
      <c r="T107" s="19">
        <v>1</v>
      </c>
      <c r="U107" s="19">
        <f>IF(Actual_Data[[#This Row],[toss_winner]] = Actual_Data[[#This Row],[winner]],1,0)</f>
        <v>1</v>
      </c>
      <c r="V107" s="19">
        <f>IF(Actual_Data[[#This Row],[toss_decision]] = $I$2,1,0)</f>
        <v>0</v>
      </c>
      <c r="W107" s="19">
        <f t="shared" si="5"/>
        <v>0</v>
      </c>
      <c r="X107" s="53"/>
      <c r="Y107" s="53"/>
      <c r="Z107" s="53"/>
      <c r="AB107" s="23"/>
      <c r="AC107" s="33"/>
      <c r="AD107" s="33"/>
      <c r="AE107" s="33"/>
      <c r="AF107" s="33"/>
      <c r="AG107" s="39"/>
      <c r="AH107" s="33"/>
      <c r="AI107" s="33"/>
      <c r="AJ107" s="33"/>
      <c r="AK107" s="33"/>
      <c r="AL107" s="33"/>
      <c r="AM107" s="34"/>
      <c r="AN107" s="34"/>
      <c r="AO107" s="34"/>
      <c r="AP107" s="34"/>
      <c r="AQ107" s="34"/>
      <c r="AR107" s="34"/>
      <c r="AS107" s="23"/>
    </row>
    <row r="108" spans="1:45" x14ac:dyDescent="0.3">
      <c r="A108">
        <v>107</v>
      </c>
      <c r="B108" t="str">
        <f>Actual_Data[[#This Row],[season]]&amp;"-"&amp;COUNTIF($C$2:C108,C108)</f>
        <v>2009-49</v>
      </c>
      <c r="C108">
        <v>2009</v>
      </c>
      <c r="D108" s="19" t="s">
        <v>143</v>
      </c>
      <c r="E108" s="20">
        <v>39951</v>
      </c>
      <c r="F108" s="19" t="s">
        <v>44</v>
      </c>
      <c r="G108" s="19" t="s">
        <v>35</v>
      </c>
      <c r="H108" s="19" t="s">
        <v>44</v>
      </c>
      <c r="I108" s="19" t="s">
        <v>46</v>
      </c>
      <c r="J108" s="19" t="s">
        <v>38</v>
      </c>
      <c r="K108">
        <v>0</v>
      </c>
      <c r="L108" s="19" t="s">
        <v>35</v>
      </c>
      <c r="M108">
        <v>0</v>
      </c>
      <c r="N108">
        <v>7</v>
      </c>
      <c r="O108" s="19" t="s">
        <v>172</v>
      </c>
      <c r="P108" s="19" t="s">
        <v>144</v>
      </c>
      <c r="Q108" s="19" t="s">
        <v>129</v>
      </c>
      <c r="R108" s="19" t="s">
        <v>73</v>
      </c>
      <c r="S108" s="19"/>
      <c r="T108" s="19">
        <v>1</v>
      </c>
      <c r="U108" s="19">
        <f>IF(Actual_Data[[#This Row],[toss_winner]] = Actual_Data[[#This Row],[winner]],1,0)</f>
        <v>0</v>
      </c>
      <c r="V108" s="19">
        <f>IF(Actual_Data[[#This Row],[toss_decision]] = $I$2,1,0)</f>
        <v>0</v>
      </c>
      <c r="W108" s="19">
        <f t="shared" si="5"/>
        <v>0</v>
      </c>
      <c r="X108" s="53"/>
      <c r="Y108" s="53"/>
      <c r="Z108" s="53"/>
      <c r="AB108" s="23"/>
      <c r="AC108" s="33"/>
      <c r="AD108" s="33"/>
      <c r="AE108" s="33"/>
      <c r="AF108" s="33"/>
      <c r="AG108" s="39"/>
      <c r="AH108" s="33"/>
      <c r="AI108" s="33"/>
      <c r="AJ108" s="33"/>
      <c r="AK108" s="33"/>
      <c r="AL108" s="33"/>
      <c r="AM108" s="34"/>
      <c r="AN108" s="34"/>
      <c r="AO108" s="34"/>
      <c r="AP108" s="34"/>
      <c r="AQ108" s="34"/>
      <c r="AR108" s="34"/>
      <c r="AS108" s="23"/>
    </row>
    <row r="109" spans="1:45" x14ac:dyDescent="0.3">
      <c r="A109">
        <v>108</v>
      </c>
      <c r="B109" t="str">
        <f>Actual_Data[[#This Row],[season]]&amp;"-"&amp;COUNTIF($C$2:C109,C109)</f>
        <v>2009-50</v>
      </c>
      <c r="C109">
        <v>2009</v>
      </c>
      <c r="D109" s="19" t="s">
        <v>153</v>
      </c>
      <c r="E109" s="20">
        <v>39952</v>
      </c>
      <c r="F109" s="19" t="s">
        <v>53</v>
      </c>
      <c r="G109" s="19" t="s">
        <v>36</v>
      </c>
      <c r="H109" s="19" t="s">
        <v>53</v>
      </c>
      <c r="I109" s="19" t="s">
        <v>46</v>
      </c>
      <c r="J109" s="19" t="s">
        <v>38</v>
      </c>
      <c r="K109">
        <v>0</v>
      </c>
      <c r="L109" s="19" t="s">
        <v>36</v>
      </c>
      <c r="M109">
        <v>0</v>
      </c>
      <c r="N109">
        <v>7</v>
      </c>
      <c r="O109" s="19" t="s">
        <v>156</v>
      </c>
      <c r="P109" s="19" t="s">
        <v>155</v>
      </c>
      <c r="Q109" s="19" t="s">
        <v>77</v>
      </c>
      <c r="R109" s="19" t="s">
        <v>73</v>
      </c>
      <c r="S109" s="19"/>
      <c r="T109" s="19">
        <v>1</v>
      </c>
      <c r="U109" s="19">
        <f>IF(Actual_Data[[#This Row],[toss_winner]] = Actual_Data[[#This Row],[winner]],1,0)</f>
        <v>0</v>
      </c>
      <c r="V109" s="19">
        <f>IF(Actual_Data[[#This Row],[toss_decision]] = $I$2,1,0)</f>
        <v>0</v>
      </c>
      <c r="W109" s="19">
        <f t="shared" si="5"/>
        <v>0</v>
      </c>
      <c r="X109" s="53"/>
      <c r="Y109" s="53"/>
      <c r="Z109" s="53"/>
      <c r="AB109" s="23"/>
      <c r="AC109" s="33"/>
      <c r="AD109" s="33"/>
      <c r="AE109" s="33"/>
      <c r="AF109" s="33"/>
      <c r="AG109" s="39"/>
      <c r="AH109" s="33"/>
      <c r="AI109" s="33"/>
      <c r="AJ109" s="33"/>
      <c r="AK109" s="33"/>
      <c r="AL109" s="33"/>
      <c r="AM109" s="34"/>
      <c r="AN109" s="34"/>
      <c r="AO109" s="34"/>
      <c r="AP109" s="34"/>
      <c r="AQ109" s="34"/>
      <c r="AR109" s="34"/>
      <c r="AS109" s="23"/>
    </row>
    <row r="110" spans="1:45" x14ac:dyDescent="0.3">
      <c r="A110">
        <v>109</v>
      </c>
      <c r="B110" t="str">
        <f>Actual_Data[[#This Row],[season]]&amp;"-"&amp;COUNTIF($C$2:C110,C110)</f>
        <v>2009-51</v>
      </c>
      <c r="C110">
        <v>2009</v>
      </c>
      <c r="D110" s="19" t="s">
        <v>130</v>
      </c>
      <c r="E110" s="20">
        <v>39953</v>
      </c>
      <c r="F110" s="19" t="s">
        <v>52</v>
      </c>
      <c r="G110" s="19" t="s">
        <v>35</v>
      </c>
      <c r="H110" s="19" t="s">
        <v>35</v>
      </c>
      <c r="I110" s="19" t="s">
        <v>37</v>
      </c>
      <c r="J110" s="19" t="s">
        <v>38</v>
      </c>
      <c r="K110">
        <v>0</v>
      </c>
      <c r="L110" s="19" t="s">
        <v>35</v>
      </c>
      <c r="M110">
        <v>0</v>
      </c>
      <c r="N110">
        <v>4</v>
      </c>
      <c r="O110" s="19" t="s">
        <v>173</v>
      </c>
      <c r="P110" s="19" t="s">
        <v>132</v>
      </c>
      <c r="Q110" s="19" t="s">
        <v>105</v>
      </c>
      <c r="R110" s="19" t="s">
        <v>129</v>
      </c>
      <c r="S110" s="19"/>
      <c r="T110" s="19">
        <v>1</v>
      </c>
      <c r="U110" s="19">
        <f>IF(Actual_Data[[#This Row],[toss_winner]] = Actual_Data[[#This Row],[winner]],1,0)</f>
        <v>1</v>
      </c>
      <c r="V110" s="19">
        <f>IF(Actual_Data[[#This Row],[toss_decision]] = $I$2,1,0)</f>
        <v>1</v>
      </c>
      <c r="W110" s="19">
        <f t="shared" si="5"/>
        <v>1</v>
      </c>
      <c r="X110" s="53"/>
      <c r="Y110" s="53"/>
      <c r="Z110" s="53"/>
      <c r="AB110" s="23"/>
      <c r="AC110" s="33"/>
      <c r="AD110" s="33"/>
      <c r="AE110" s="33"/>
      <c r="AF110" s="33"/>
      <c r="AG110" s="39"/>
      <c r="AH110" s="33"/>
      <c r="AI110" s="33"/>
      <c r="AJ110" s="33"/>
      <c r="AK110" s="33"/>
      <c r="AL110" s="33"/>
      <c r="AM110" s="34"/>
      <c r="AN110" s="34"/>
      <c r="AO110" s="34"/>
      <c r="AP110" s="34"/>
      <c r="AQ110" s="34"/>
      <c r="AR110" s="34"/>
      <c r="AS110" s="23"/>
    </row>
    <row r="111" spans="1:45" x14ac:dyDescent="0.3">
      <c r="A111">
        <v>110</v>
      </c>
      <c r="B111" t="str">
        <f>Actual_Data[[#This Row],[season]]&amp;"-"&amp;COUNTIF($C$2:C111,C111)</f>
        <v>2009-52</v>
      </c>
      <c r="C111">
        <v>2009</v>
      </c>
      <c r="D111" s="19" t="s">
        <v>130</v>
      </c>
      <c r="E111" s="20">
        <v>39953</v>
      </c>
      <c r="F111" s="19" t="s">
        <v>44</v>
      </c>
      <c r="G111" s="19" t="s">
        <v>45</v>
      </c>
      <c r="H111" s="19" t="s">
        <v>44</v>
      </c>
      <c r="I111" s="19" t="s">
        <v>46</v>
      </c>
      <c r="J111" s="19" t="s">
        <v>38</v>
      </c>
      <c r="K111">
        <v>0</v>
      </c>
      <c r="L111" s="19" t="s">
        <v>44</v>
      </c>
      <c r="M111">
        <v>24</v>
      </c>
      <c r="N111">
        <v>0</v>
      </c>
      <c r="O111" s="19" t="s">
        <v>127</v>
      </c>
      <c r="P111" s="19" t="s">
        <v>132</v>
      </c>
      <c r="Q111" s="19" t="s">
        <v>105</v>
      </c>
      <c r="R111" s="19" t="s">
        <v>129</v>
      </c>
      <c r="S111" s="19"/>
      <c r="T111" s="19">
        <v>1</v>
      </c>
      <c r="U111" s="19">
        <f>IF(Actual_Data[[#This Row],[toss_winner]] = Actual_Data[[#This Row],[winner]],1,0)</f>
        <v>1</v>
      </c>
      <c r="V111" s="19">
        <f>IF(Actual_Data[[#This Row],[toss_decision]] = $I$2,1,0)</f>
        <v>0</v>
      </c>
      <c r="W111" s="19">
        <f t="shared" si="5"/>
        <v>0</v>
      </c>
      <c r="X111" s="53"/>
      <c r="Y111" s="53"/>
      <c r="Z111" s="53"/>
      <c r="AB111" s="23"/>
      <c r="AC111" s="33"/>
      <c r="AD111" s="33"/>
      <c r="AE111" s="33"/>
      <c r="AF111" s="33"/>
      <c r="AG111" s="39"/>
      <c r="AH111" s="33"/>
      <c r="AI111" s="33"/>
      <c r="AJ111" s="33"/>
      <c r="AK111" s="33"/>
      <c r="AL111" s="33"/>
      <c r="AM111" s="34"/>
      <c r="AN111" s="34"/>
      <c r="AO111" s="34"/>
      <c r="AP111" s="34"/>
      <c r="AQ111" s="34"/>
      <c r="AR111" s="34"/>
      <c r="AS111" s="23"/>
    </row>
    <row r="112" spans="1:45" x14ac:dyDescent="0.3">
      <c r="A112">
        <v>111</v>
      </c>
      <c r="B112" t="str">
        <f>Actual_Data[[#This Row],[season]]&amp;"-"&amp;COUNTIF($C$2:C112,C112)</f>
        <v>2009-53</v>
      </c>
      <c r="C112">
        <v>2009</v>
      </c>
      <c r="D112" s="19" t="s">
        <v>143</v>
      </c>
      <c r="E112" s="20">
        <v>39954</v>
      </c>
      <c r="F112" s="19" t="s">
        <v>59</v>
      </c>
      <c r="G112" s="19" t="s">
        <v>53</v>
      </c>
      <c r="H112" s="19" t="s">
        <v>53</v>
      </c>
      <c r="I112" s="19" t="s">
        <v>37</v>
      </c>
      <c r="J112" s="19" t="s">
        <v>38</v>
      </c>
      <c r="K112">
        <v>0</v>
      </c>
      <c r="L112" s="19" t="s">
        <v>53</v>
      </c>
      <c r="M112">
        <v>0</v>
      </c>
      <c r="N112">
        <v>4</v>
      </c>
      <c r="O112" s="19" t="s">
        <v>75</v>
      </c>
      <c r="P112" s="19" t="s">
        <v>144</v>
      </c>
      <c r="Q112" s="19" t="s">
        <v>77</v>
      </c>
      <c r="R112" s="19" t="s">
        <v>152</v>
      </c>
      <c r="S112" s="19"/>
      <c r="T112" s="19">
        <v>1</v>
      </c>
      <c r="U112" s="19">
        <f>IF(Actual_Data[[#This Row],[toss_winner]] = Actual_Data[[#This Row],[winner]],1,0)</f>
        <v>1</v>
      </c>
      <c r="V112" s="19">
        <f>IF(Actual_Data[[#This Row],[toss_decision]] = $I$2,1,0)</f>
        <v>1</v>
      </c>
      <c r="W112" s="19">
        <f t="shared" si="5"/>
        <v>1</v>
      </c>
      <c r="X112" s="53"/>
      <c r="Y112" s="53"/>
      <c r="Z112" s="53"/>
      <c r="AB112" s="23"/>
      <c r="AC112" s="33"/>
      <c r="AD112" s="33"/>
      <c r="AE112" s="33"/>
      <c r="AF112" s="33"/>
      <c r="AG112" s="39"/>
      <c r="AH112" s="33"/>
      <c r="AI112" s="33"/>
      <c r="AJ112" s="33"/>
      <c r="AK112" s="33"/>
      <c r="AL112" s="33"/>
      <c r="AM112" s="34"/>
      <c r="AN112" s="34"/>
      <c r="AO112" s="34"/>
      <c r="AP112" s="34"/>
      <c r="AQ112" s="34"/>
      <c r="AR112" s="34"/>
      <c r="AS112" s="23"/>
    </row>
    <row r="113" spans="1:45" x14ac:dyDescent="0.3">
      <c r="A113">
        <v>112</v>
      </c>
      <c r="B113" t="str">
        <f>Actual_Data[[#This Row],[season]]&amp;"-"&amp;COUNTIF($C$2:C113,C113)</f>
        <v>2009-54</v>
      </c>
      <c r="C113">
        <v>2009</v>
      </c>
      <c r="D113" s="19" t="s">
        <v>143</v>
      </c>
      <c r="E113" s="20">
        <v>39954</v>
      </c>
      <c r="F113" s="19" t="s">
        <v>36</v>
      </c>
      <c r="G113" s="19" t="s">
        <v>65</v>
      </c>
      <c r="H113" s="19" t="s">
        <v>36</v>
      </c>
      <c r="I113" s="19" t="s">
        <v>46</v>
      </c>
      <c r="J113" s="19" t="s">
        <v>38</v>
      </c>
      <c r="K113">
        <v>0</v>
      </c>
      <c r="L113" s="19" t="s">
        <v>36</v>
      </c>
      <c r="M113">
        <v>12</v>
      </c>
      <c r="N113">
        <v>0</v>
      </c>
      <c r="O113" s="19" t="s">
        <v>174</v>
      </c>
      <c r="P113" s="19" t="s">
        <v>144</v>
      </c>
      <c r="Q113" s="19" t="s">
        <v>77</v>
      </c>
      <c r="R113" s="19" t="s">
        <v>152</v>
      </c>
      <c r="S113" s="19"/>
      <c r="T113" s="19">
        <v>1</v>
      </c>
      <c r="U113" s="19">
        <f>IF(Actual_Data[[#This Row],[toss_winner]] = Actual_Data[[#This Row],[winner]],1,0)</f>
        <v>1</v>
      </c>
      <c r="V113" s="19">
        <f>IF(Actual_Data[[#This Row],[toss_decision]] = $I$2,1,0)</f>
        <v>0</v>
      </c>
      <c r="W113" s="19">
        <f t="shared" si="5"/>
        <v>0</v>
      </c>
      <c r="X113" s="53"/>
      <c r="Y113" s="53"/>
      <c r="Z113" s="53"/>
      <c r="AB113" s="23"/>
      <c r="AC113" s="27"/>
      <c r="AD113" s="27"/>
      <c r="AE113" s="27"/>
      <c r="AF113" s="27"/>
      <c r="AG113" s="28"/>
      <c r="AH113" s="27"/>
      <c r="AI113" s="27"/>
      <c r="AJ113" s="27"/>
      <c r="AK113" s="27"/>
      <c r="AL113" s="27"/>
      <c r="AM113" s="23"/>
      <c r="AN113" s="23"/>
      <c r="AO113" s="23"/>
      <c r="AP113" s="23"/>
      <c r="AQ113" s="23"/>
      <c r="AR113" s="23"/>
      <c r="AS113" s="23"/>
    </row>
    <row r="114" spans="1:45" x14ac:dyDescent="0.3">
      <c r="A114">
        <v>113</v>
      </c>
      <c r="B114" t="str">
        <f>Actual_Data[[#This Row],[season]]&amp;"-"&amp;COUNTIF($C$2:C114,C114)</f>
        <v>2009-55</v>
      </c>
      <c r="C114">
        <v>2009</v>
      </c>
      <c r="D114" s="19" t="s">
        <v>143</v>
      </c>
      <c r="E114" s="20">
        <v>39955</v>
      </c>
      <c r="F114" s="19" t="s">
        <v>53</v>
      </c>
      <c r="G114" s="19" t="s">
        <v>65</v>
      </c>
      <c r="H114" s="19" t="s">
        <v>65</v>
      </c>
      <c r="I114" s="19" t="s">
        <v>37</v>
      </c>
      <c r="J114" s="19" t="s">
        <v>38</v>
      </c>
      <c r="K114">
        <v>0</v>
      </c>
      <c r="L114" s="19" t="s">
        <v>65</v>
      </c>
      <c r="M114">
        <v>0</v>
      </c>
      <c r="N114">
        <v>6</v>
      </c>
      <c r="O114" s="19" t="s">
        <v>86</v>
      </c>
      <c r="P114" s="19" t="s">
        <v>144</v>
      </c>
      <c r="Q114" s="19" t="s">
        <v>91</v>
      </c>
      <c r="R114" s="19" t="s">
        <v>63</v>
      </c>
      <c r="S114" s="19"/>
      <c r="T114" s="19">
        <v>1</v>
      </c>
      <c r="U114" s="19">
        <f>IF(Actual_Data[[#This Row],[toss_winner]] = Actual_Data[[#This Row],[winner]],1,0)</f>
        <v>1</v>
      </c>
      <c r="V114" s="19">
        <f>IF(Actual_Data[[#This Row],[toss_decision]] = $I$2,1,0)</f>
        <v>1</v>
      </c>
      <c r="W114" s="19">
        <f t="shared" si="5"/>
        <v>1</v>
      </c>
      <c r="X114" s="53"/>
      <c r="Y114" s="53"/>
      <c r="Z114" s="53"/>
      <c r="AB114" s="23"/>
      <c r="AC114" s="23"/>
      <c r="AD114" s="23"/>
      <c r="AE114" s="23"/>
      <c r="AF114" s="23"/>
      <c r="AG114" s="24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</row>
    <row r="115" spans="1:45" x14ac:dyDescent="0.3">
      <c r="A115">
        <v>114</v>
      </c>
      <c r="B115" t="str">
        <f>Actual_Data[[#This Row],[season]]&amp;"-"&amp;COUNTIF($C$2:C115,C115)</f>
        <v>2009-56</v>
      </c>
      <c r="C115">
        <v>2009</v>
      </c>
      <c r="D115" s="19" t="s">
        <v>153</v>
      </c>
      <c r="E115" s="20">
        <v>39956</v>
      </c>
      <c r="F115" s="19" t="s">
        <v>44</v>
      </c>
      <c r="G115" s="19" t="s">
        <v>36</v>
      </c>
      <c r="H115" s="19" t="s">
        <v>36</v>
      </c>
      <c r="I115" s="19" t="s">
        <v>37</v>
      </c>
      <c r="J115" s="19" t="s">
        <v>38</v>
      </c>
      <c r="K115">
        <v>0</v>
      </c>
      <c r="L115" s="19" t="s">
        <v>36</v>
      </c>
      <c r="M115">
        <v>0</v>
      </c>
      <c r="N115">
        <v>6</v>
      </c>
      <c r="O115" s="19" t="s">
        <v>174</v>
      </c>
      <c r="P115" s="19" t="s">
        <v>155</v>
      </c>
      <c r="Q115" s="19" t="s">
        <v>42</v>
      </c>
      <c r="R115" s="19" t="s">
        <v>129</v>
      </c>
      <c r="S115" s="19"/>
      <c r="T115" s="19">
        <v>1</v>
      </c>
      <c r="U115" s="19">
        <f>IF(Actual_Data[[#This Row],[toss_winner]] = Actual_Data[[#This Row],[winner]],1,0)</f>
        <v>1</v>
      </c>
      <c r="V115" s="19">
        <f>IF(Actual_Data[[#This Row],[toss_decision]] = $I$2,1,0)</f>
        <v>1</v>
      </c>
      <c r="W115" s="19">
        <f t="shared" si="5"/>
        <v>1</v>
      </c>
      <c r="X115" s="53"/>
      <c r="Y115" s="53"/>
      <c r="Z115" s="53"/>
      <c r="AB115" s="23"/>
      <c r="AC115" s="23"/>
      <c r="AD115" s="23"/>
      <c r="AE115" s="23"/>
      <c r="AF115" s="23"/>
      <c r="AG115" s="24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</row>
    <row r="116" spans="1:45" x14ac:dyDescent="0.3">
      <c r="A116">
        <v>115</v>
      </c>
      <c r="B116" t="str">
        <f>Actual_Data[[#This Row],[season]]&amp;"-"&amp;COUNTIF($C$2:C116,C116)</f>
        <v>2009-57</v>
      </c>
      <c r="C116">
        <v>2009</v>
      </c>
      <c r="D116" s="19" t="s">
        <v>153</v>
      </c>
      <c r="E116" s="20">
        <v>39957</v>
      </c>
      <c r="F116" s="19" t="s">
        <v>65</v>
      </c>
      <c r="G116" s="19" t="s">
        <v>36</v>
      </c>
      <c r="H116" s="19" t="s">
        <v>36</v>
      </c>
      <c r="I116" s="19" t="s">
        <v>37</v>
      </c>
      <c r="J116" s="19" t="s">
        <v>38</v>
      </c>
      <c r="K116">
        <v>0</v>
      </c>
      <c r="L116" s="19" t="s">
        <v>65</v>
      </c>
      <c r="M116">
        <v>6</v>
      </c>
      <c r="N116">
        <v>0</v>
      </c>
      <c r="O116" s="19" t="s">
        <v>113</v>
      </c>
      <c r="P116" s="19" t="s">
        <v>155</v>
      </c>
      <c r="Q116" s="19" t="s">
        <v>42</v>
      </c>
      <c r="R116" s="19" t="s">
        <v>129</v>
      </c>
      <c r="S116" s="19"/>
      <c r="T116" s="19">
        <v>1</v>
      </c>
      <c r="U116" s="19">
        <f>IF(Actual_Data[[#This Row],[toss_winner]] = Actual_Data[[#This Row],[winner]],1,0)</f>
        <v>0</v>
      </c>
      <c r="V116" s="19">
        <f>IF(Actual_Data[[#This Row],[toss_decision]] = $I$2,1,0)</f>
        <v>1</v>
      </c>
      <c r="W116" s="19">
        <f t="shared" si="5"/>
        <v>0</v>
      </c>
      <c r="X116" s="53"/>
      <c r="Y116" s="53"/>
      <c r="Z116" s="53"/>
      <c r="AF116" s="52"/>
      <c r="AG116" s="54"/>
    </row>
    <row r="117" spans="1:45" x14ac:dyDescent="0.3">
      <c r="A117">
        <v>116</v>
      </c>
      <c r="B117" t="str">
        <f>Actual_Data[[#This Row],[season]]&amp;"-"&amp;COUNTIF($C$2:C117,C117)</f>
        <v>2010-1</v>
      </c>
      <c r="C117">
        <v>2010</v>
      </c>
      <c r="D117" s="19" t="s">
        <v>58</v>
      </c>
      <c r="E117" s="20">
        <v>40249</v>
      </c>
      <c r="F117" s="19" t="s">
        <v>35</v>
      </c>
      <c r="G117" s="19" t="s">
        <v>65</v>
      </c>
      <c r="H117" s="19" t="s">
        <v>65</v>
      </c>
      <c r="I117" s="19" t="s">
        <v>37</v>
      </c>
      <c r="J117" s="19" t="s">
        <v>38</v>
      </c>
      <c r="K117">
        <v>0</v>
      </c>
      <c r="L117" s="19" t="s">
        <v>35</v>
      </c>
      <c r="M117">
        <v>11</v>
      </c>
      <c r="N117">
        <v>0</v>
      </c>
      <c r="O117" s="19" t="s">
        <v>175</v>
      </c>
      <c r="P117" s="19" t="s">
        <v>87</v>
      </c>
      <c r="Q117" s="19" t="s">
        <v>42</v>
      </c>
      <c r="R117" s="19" t="s">
        <v>73</v>
      </c>
      <c r="S117" s="19"/>
      <c r="T117" s="19">
        <v>1</v>
      </c>
      <c r="U117" s="19">
        <f>IF(Actual_Data[[#This Row],[toss_winner]] = Actual_Data[[#This Row],[winner]],1,0)</f>
        <v>0</v>
      </c>
      <c r="V117" s="19">
        <f>IF(Actual_Data[[#This Row],[toss_decision]] = $I$2,1,0)</f>
        <v>1</v>
      </c>
      <c r="W117" s="19">
        <f t="shared" si="5"/>
        <v>0</v>
      </c>
      <c r="X117" s="53"/>
      <c r="Y117" s="53"/>
      <c r="Z117" s="53"/>
      <c r="AF117" s="52"/>
      <c r="AG117" s="54"/>
    </row>
    <row r="118" spans="1:45" x14ac:dyDescent="0.3">
      <c r="A118">
        <v>117</v>
      </c>
      <c r="B118" t="str">
        <f>Actual_Data[[#This Row],[season]]&amp;"-"&amp;COUNTIF($C$2:C118,C118)</f>
        <v>2010-2</v>
      </c>
      <c r="C118">
        <v>2010</v>
      </c>
      <c r="D118" s="19" t="s">
        <v>58</v>
      </c>
      <c r="E118" s="20">
        <v>40250</v>
      </c>
      <c r="F118" s="19" t="s">
        <v>59</v>
      </c>
      <c r="G118" s="19" t="s">
        <v>52</v>
      </c>
      <c r="H118" s="19" t="s">
        <v>59</v>
      </c>
      <c r="I118" s="19" t="s">
        <v>46</v>
      </c>
      <c r="J118" s="19" t="s">
        <v>38</v>
      </c>
      <c r="K118">
        <v>0</v>
      </c>
      <c r="L118" s="19" t="s">
        <v>59</v>
      </c>
      <c r="M118">
        <v>4</v>
      </c>
      <c r="N118">
        <v>0</v>
      </c>
      <c r="O118" s="19" t="s">
        <v>82</v>
      </c>
      <c r="P118" s="19" t="s">
        <v>176</v>
      </c>
      <c r="Q118" s="19" t="s">
        <v>42</v>
      </c>
      <c r="R118" s="19" t="s">
        <v>73</v>
      </c>
      <c r="S118" s="19"/>
      <c r="T118" s="19">
        <v>1</v>
      </c>
      <c r="U118" s="19">
        <f>IF(Actual_Data[[#This Row],[toss_winner]] = Actual_Data[[#This Row],[winner]],1,0)</f>
        <v>1</v>
      </c>
      <c r="V118" s="19">
        <f>IF(Actual_Data[[#This Row],[toss_decision]] = $I$2,1,0)</f>
        <v>0</v>
      </c>
      <c r="W118" s="19">
        <f t="shared" si="5"/>
        <v>0</v>
      </c>
      <c r="X118" s="53"/>
      <c r="Y118" s="53"/>
      <c r="Z118" s="53"/>
      <c r="AF118" s="52"/>
      <c r="AG118" s="54"/>
    </row>
    <row r="119" spans="1:45" x14ac:dyDescent="0.3">
      <c r="A119">
        <v>118</v>
      </c>
      <c r="B119" t="str">
        <f>Actual_Data[[#This Row],[season]]&amp;"-"&amp;COUNTIF($C$2:C119,C119)</f>
        <v>2010-3</v>
      </c>
      <c r="C119">
        <v>2010</v>
      </c>
      <c r="D119" s="19" t="s">
        <v>43</v>
      </c>
      <c r="E119" s="20">
        <v>40250</v>
      </c>
      <c r="F119" s="19" t="s">
        <v>45</v>
      </c>
      <c r="G119" s="19" t="s">
        <v>53</v>
      </c>
      <c r="H119" s="19" t="s">
        <v>53</v>
      </c>
      <c r="I119" s="19" t="s">
        <v>37</v>
      </c>
      <c r="J119" s="19" t="s">
        <v>38</v>
      </c>
      <c r="K119">
        <v>0</v>
      </c>
      <c r="L119" s="19" t="s">
        <v>53</v>
      </c>
      <c r="M119">
        <v>0</v>
      </c>
      <c r="N119">
        <v>5</v>
      </c>
      <c r="O119" s="19" t="s">
        <v>158</v>
      </c>
      <c r="P119" s="19" t="s">
        <v>48</v>
      </c>
      <c r="Q119" s="19" t="s">
        <v>91</v>
      </c>
      <c r="R119" s="19" t="s">
        <v>152</v>
      </c>
      <c r="S119" s="19"/>
      <c r="T119" s="19">
        <v>1</v>
      </c>
      <c r="U119" s="19">
        <f>IF(Actual_Data[[#This Row],[toss_winner]] = Actual_Data[[#This Row],[winner]],1,0)</f>
        <v>1</v>
      </c>
      <c r="V119" s="19">
        <f>IF(Actual_Data[[#This Row],[toss_decision]] = $I$2,1,0)</f>
        <v>1</v>
      </c>
      <c r="W119" s="19">
        <f t="shared" si="5"/>
        <v>1</v>
      </c>
      <c r="X119" s="53"/>
      <c r="Y119" s="53"/>
      <c r="Z119" s="53"/>
      <c r="AF119" s="52"/>
      <c r="AG119" s="54"/>
    </row>
    <row r="120" spans="1:45" x14ac:dyDescent="0.3">
      <c r="A120">
        <v>119</v>
      </c>
      <c r="B120" t="str">
        <f>Actual_Data[[#This Row],[season]]&amp;"-"&amp;COUNTIF($C$2:C120,C120)</f>
        <v>2010-4</v>
      </c>
      <c r="C120">
        <v>2010</v>
      </c>
      <c r="D120" s="19" t="s">
        <v>64</v>
      </c>
      <c r="E120" s="20">
        <v>40251</v>
      </c>
      <c r="F120" s="19" t="s">
        <v>36</v>
      </c>
      <c r="G120" s="19" t="s">
        <v>35</v>
      </c>
      <c r="H120" s="19" t="s">
        <v>35</v>
      </c>
      <c r="I120" s="19" t="s">
        <v>37</v>
      </c>
      <c r="J120" s="19" t="s">
        <v>38</v>
      </c>
      <c r="K120">
        <v>0</v>
      </c>
      <c r="L120" s="19" t="s">
        <v>35</v>
      </c>
      <c r="M120">
        <v>0</v>
      </c>
      <c r="N120">
        <v>7</v>
      </c>
      <c r="O120" s="19" t="s">
        <v>177</v>
      </c>
      <c r="P120" s="19" t="s">
        <v>67</v>
      </c>
      <c r="Q120" s="19" t="s">
        <v>139</v>
      </c>
      <c r="R120" s="19" t="s">
        <v>78</v>
      </c>
      <c r="S120" s="19"/>
      <c r="T120" s="19">
        <v>1</v>
      </c>
      <c r="U120" s="19">
        <f>IF(Actual_Data[[#This Row],[toss_winner]] = Actual_Data[[#This Row],[winner]],1,0)</f>
        <v>1</v>
      </c>
      <c r="V120" s="19">
        <f>IF(Actual_Data[[#This Row],[toss_decision]] = $I$2,1,0)</f>
        <v>1</v>
      </c>
      <c r="W120" s="19">
        <f t="shared" si="5"/>
        <v>1</v>
      </c>
      <c r="X120" s="53"/>
      <c r="Y120" s="53"/>
      <c r="Z120" s="53"/>
      <c r="AF120" s="52"/>
      <c r="AG120" s="54"/>
    </row>
    <row r="121" spans="1:45" x14ac:dyDescent="0.3">
      <c r="A121">
        <v>120</v>
      </c>
      <c r="B121" t="str">
        <f>Actual_Data[[#This Row],[season]]&amp;"-"&amp;COUNTIF($C$2:C121,C121)</f>
        <v>2010-5</v>
      </c>
      <c r="C121">
        <v>2010</v>
      </c>
      <c r="D121" s="19" t="s">
        <v>79</v>
      </c>
      <c r="E121" s="20">
        <v>40251</v>
      </c>
      <c r="F121" s="19" t="s">
        <v>65</v>
      </c>
      <c r="G121" s="19" t="s">
        <v>44</v>
      </c>
      <c r="H121" s="19" t="s">
        <v>65</v>
      </c>
      <c r="I121" s="19" t="s">
        <v>46</v>
      </c>
      <c r="J121" s="19" t="s">
        <v>38</v>
      </c>
      <c r="K121">
        <v>0</v>
      </c>
      <c r="L121" s="19" t="s">
        <v>65</v>
      </c>
      <c r="M121">
        <v>31</v>
      </c>
      <c r="N121">
        <v>0</v>
      </c>
      <c r="O121" s="19" t="s">
        <v>178</v>
      </c>
      <c r="P121" s="19" t="s">
        <v>81</v>
      </c>
      <c r="Q121" s="19" t="s">
        <v>69</v>
      </c>
      <c r="R121" s="19" t="s">
        <v>63</v>
      </c>
      <c r="S121" s="19"/>
      <c r="T121" s="19">
        <v>1</v>
      </c>
      <c r="U121" s="19">
        <f>IF(Actual_Data[[#This Row],[toss_winner]] = Actual_Data[[#This Row],[winner]],1,0)</f>
        <v>1</v>
      </c>
      <c r="V121" s="19">
        <f>IF(Actual_Data[[#This Row],[toss_decision]] = $I$2,1,0)</f>
        <v>0</v>
      </c>
      <c r="W121" s="19">
        <f t="shared" si="5"/>
        <v>0</v>
      </c>
      <c r="X121" s="53"/>
      <c r="Y121" s="53"/>
      <c r="Z121" s="53"/>
      <c r="AF121" s="52"/>
      <c r="AG121" s="54"/>
    </row>
    <row r="122" spans="1:45" x14ac:dyDescent="0.3">
      <c r="A122">
        <v>121</v>
      </c>
      <c r="B122" t="str">
        <f>Actual_Data[[#This Row],[season]]&amp;"-"&amp;COUNTIF($C$2:C122,C122)</f>
        <v>2010-6</v>
      </c>
      <c r="C122">
        <v>2010</v>
      </c>
      <c r="D122" s="19" t="s">
        <v>179</v>
      </c>
      <c r="E122" s="20">
        <v>40252</v>
      </c>
      <c r="F122" s="19" t="s">
        <v>52</v>
      </c>
      <c r="G122" s="19" t="s">
        <v>53</v>
      </c>
      <c r="H122" s="19" t="s">
        <v>53</v>
      </c>
      <c r="I122" s="19" t="s">
        <v>37</v>
      </c>
      <c r="J122" s="19" t="s">
        <v>38</v>
      </c>
      <c r="K122">
        <v>0</v>
      </c>
      <c r="L122" s="19" t="s">
        <v>53</v>
      </c>
      <c r="M122">
        <v>0</v>
      </c>
      <c r="N122">
        <v>6</v>
      </c>
      <c r="O122" s="19" t="s">
        <v>75</v>
      </c>
      <c r="P122" s="19" t="s">
        <v>180</v>
      </c>
      <c r="Q122" s="19" t="s">
        <v>105</v>
      </c>
      <c r="R122" s="19" t="s">
        <v>42</v>
      </c>
      <c r="S122" s="19"/>
      <c r="T122" s="19">
        <v>1</v>
      </c>
      <c r="U122" s="19">
        <f>IF(Actual_Data[[#This Row],[toss_winner]] = Actual_Data[[#This Row],[winner]],1,0)</f>
        <v>1</v>
      </c>
      <c r="V122" s="19">
        <f>IF(Actual_Data[[#This Row],[toss_decision]] = $I$2,1,0)</f>
        <v>1</v>
      </c>
      <c r="W122" s="19">
        <f t="shared" si="5"/>
        <v>1</v>
      </c>
      <c r="X122" s="53"/>
      <c r="Y122" s="53"/>
      <c r="Z122" s="53"/>
      <c r="AF122" s="52"/>
      <c r="AG122" s="54"/>
    </row>
    <row r="123" spans="1:45" x14ac:dyDescent="0.3">
      <c r="A123">
        <v>122</v>
      </c>
      <c r="B123" t="str">
        <f>Actual_Data[[#This Row],[season]]&amp;"-"&amp;COUNTIF($C$2:C123,C123)</f>
        <v>2010-7</v>
      </c>
      <c r="C123">
        <v>2010</v>
      </c>
      <c r="D123" s="19" t="s">
        <v>34</v>
      </c>
      <c r="E123" s="20">
        <v>40253</v>
      </c>
      <c r="F123" s="19" t="s">
        <v>45</v>
      </c>
      <c r="G123" s="19" t="s">
        <v>36</v>
      </c>
      <c r="H123" s="19" t="s">
        <v>45</v>
      </c>
      <c r="I123" s="19" t="s">
        <v>46</v>
      </c>
      <c r="J123" s="19" t="s">
        <v>38</v>
      </c>
      <c r="K123">
        <v>0</v>
      </c>
      <c r="L123" s="19" t="s">
        <v>36</v>
      </c>
      <c r="M123">
        <v>0</v>
      </c>
      <c r="N123">
        <v>8</v>
      </c>
      <c r="O123" s="19" t="s">
        <v>156</v>
      </c>
      <c r="P123" s="19" t="s">
        <v>40</v>
      </c>
      <c r="Q123" s="19" t="s">
        <v>181</v>
      </c>
      <c r="R123" s="19" t="s">
        <v>63</v>
      </c>
      <c r="S123" s="19"/>
      <c r="T123" s="19">
        <v>1</v>
      </c>
      <c r="U123" s="19">
        <f>IF(Actual_Data[[#This Row],[toss_winner]] = Actual_Data[[#This Row],[winner]],1,0)</f>
        <v>0</v>
      </c>
      <c r="V123" s="19">
        <f>IF(Actual_Data[[#This Row],[toss_decision]] = $I$2,1,0)</f>
        <v>0</v>
      </c>
      <c r="W123" s="19">
        <f t="shared" si="5"/>
        <v>0</v>
      </c>
      <c r="X123" s="53"/>
      <c r="Y123" s="53"/>
      <c r="Z123" s="53"/>
      <c r="AF123" s="52"/>
      <c r="AG123" s="54"/>
    </row>
    <row r="124" spans="1:45" x14ac:dyDescent="0.3">
      <c r="A124">
        <v>123</v>
      </c>
      <c r="B124" t="str">
        <f>Actual_Data[[#This Row],[season]]&amp;"-"&amp;COUNTIF($C$2:C124,C124)</f>
        <v>2010-8</v>
      </c>
      <c r="C124">
        <v>2010</v>
      </c>
      <c r="D124" s="19" t="s">
        <v>64</v>
      </c>
      <c r="E124" s="20">
        <v>40253</v>
      </c>
      <c r="F124" s="19" t="s">
        <v>44</v>
      </c>
      <c r="G124" s="19" t="s">
        <v>35</v>
      </c>
      <c r="H124" s="19" t="s">
        <v>44</v>
      </c>
      <c r="I124" s="19" t="s">
        <v>46</v>
      </c>
      <c r="J124" s="19" t="s">
        <v>38</v>
      </c>
      <c r="K124">
        <v>0</v>
      </c>
      <c r="L124" s="19" t="s">
        <v>44</v>
      </c>
      <c r="M124">
        <v>55</v>
      </c>
      <c r="N124">
        <v>0</v>
      </c>
      <c r="O124" s="19" t="s">
        <v>90</v>
      </c>
      <c r="P124" s="19" t="s">
        <v>67</v>
      </c>
      <c r="Q124" s="19" t="s">
        <v>139</v>
      </c>
      <c r="R124" s="19" t="s">
        <v>78</v>
      </c>
      <c r="S124" s="19"/>
      <c r="T124" s="19">
        <v>1</v>
      </c>
      <c r="U124" s="19">
        <f>IF(Actual_Data[[#This Row],[toss_winner]] = Actual_Data[[#This Row],[winner]],1,0)</f>
        <v>1</v>
      </c>
      <c r="V124" s="19">
        <f>IF(Actual_Data[[#This Row],[toss_decision]] = $I$2,1,0)</f>
        <v>0</v>
      </c>
      <c r="W124" s="19">
        <f t="shared" si="5"/>
        <v>0</v>
      </c>
      <c r="X124" s="53"/>
      <c r="Y124" s="53"/>
      <c r="Z124" s="53"/>
      <c r="AF124" s="52"/>
      <c r="AG124" s="54"/>
    </row>
    <row r="125" spans="1:45" x14ac:dyDescent="0.3">
      <c r="A125">
        <v>124</v>
      </c>
      <c r="B125" t="str">
        <f>Actual_Data[[#This Row],[season]]&amp;"-"&amp;COUNTIF($C$2:C125,C125)</f>
        <v>2010-9</v>
      </c>
      <c r="C125">
        <v>2010</v>
      </c>
      <c r="D125" s="19" t="s">
        <v>51</v>
      </c>
      <c r="E125" s="20">
        <v>40254</v>
      </c>
      <c r="F125" s="19" t="s">
        <v>59</v>
      </c>
      <c r="G125" s="19" t="s">
        <v>53</v>
      </c>
      <c r="H125" s="19" t="s">
        <v>53</v>
      </c>
      <c r="I125" s="19" t="s">
        <v>37</v>
      </c>
      <c r="J125" s="19" t="s">
        <v>38</v>
      </c>
      <c r="K125">
        <v>0</v>
      </c>
      <c r="L125" s="19" t="s">
        <v>59</v>
      </c>
      <c r="M125">
        <v>98</v>
      </c>
      <c r="N125">
        <v>0</v>
      </c>
      <c r="O125" s="19" t="s">
        <v>120</v>
      </c>
      <c r="P125" s="19" t="s">
        <v>55</v>
      </c>
      <c r="Q125" s="19" t="s">
        <v>91</v>
      </c>
      <c r="R125" s="19" t="s">
        <v>150</v>
      </c>
      <c r="S125" s="19"/>
      <c r="T125" s="19">
        <v>1</v>
      </c>
      <c r="U125" s="19">
        <f>IF(Actual_Data[[#This Row],[toss_winner]] = Actual_Data[[#This Row],[winner]],1,0)</f>
        <v>0</v>
      </c>
      <c r="V125" s="19">
        <f>IF(Actual_Data[[#This Row],[toss_decision]] = $I$2,1,0)</f>
        <v>1</v>
      </c>
      <c r="W125" s="19">
        <f t="shared" si="5"/>
        <v>0</v>
      </c>
      <c r="X125" s="53"/>
      <c r="Y125" s="53"/>
      <c r="Z125" s="53"/>
      <c r="AF125" s="52"/>
      <c r="AG125" s="54"/>
    </row>
    <row r="126" spans="1:45" x14ac:dyDescent="0.3">
      <c r="A126">
        <v>125</v>
      </c>
      <c r="B126" t="str">
        <f>Actual_Data[[#This Row],[season]]&amp;"-"&amp;COUNTIF($C$2:C126,C126)</f>
        <v>2010-10</v>
      </c>
      <c r="C126">
        <v>2010</v>
      </c>
      <c r="D126" s="19" t="s">
        <v>34</v>
      </c>
      <c r="E126" s="20">
        <v>40255</v>
      </c>
      <c r="F126" s="19" t="s">
        <v>52</v>
      </c>
      <c r="G126" s="19" t="s">
        <v>36</v>
      </c>
      <c r="H126" s="19" t="s">
        <v>36</v>
      </c>
      <c r="I126" s="19" t="s">
        <v>37</v>
      </c>
      <c r="J126" s="19" t="s">
        <v>38</v>
      </c>
      <c r="K126">
        <v>0</v>
      </c>
      <c r="L126" s="19" t="s">
        <v>36</v>
      </c>
      <c r="M126">
        <v>0</v>
      </c>
      <c r="N126">
        <v>10</v>
      </c>
      <c r="O126" s="19" t="s">
        <v>156</v>
      </c>
      <c r="P126" s="19" t="s">
        <v>40</v>
      </c>
      <c r="Q126" s="19" t="s">
        <v>69</v>
      </c>
      <c r="R126" s="19" t="s">
        <v>63</v>
      </c>
      <c r="S126" s="19"/>
      <c r="T126" s="19">
        <v>1</v>
      </c>
      <c r="U126" s="19">
        <f>IF(Actual_Data[[#This Row],[toss_winner]] = Actual_Data[[#This Row],[winner]],1,0)</f>
        <v>1</v>
      </c>
      <c r="V126" s="19">
        <f>IF(Actual_Data[[#This Row],[toss_decision]] = $I$2,1,0)</f>
        <v>1</v>
      </c>
      <c r="W126" s="19">
        <f t="shared" si="5"/>
        <v>1</v>
      </c>
      <c r="X126" s="53"/>
      <c r="Y126" s="53"/>
      <c r="Z126" s="53"/>
      <c r="AF126" s="52"/>
      <c r="AG126" s="54"/>
    </row>
    <row r="127" spans="1:45" x14ac:dyDescent="0.3">
      <c r="A127">
        <v>126</v>
      </c>
      <c r="B127" t="str">
        <f>Actual_Data[[#This Row],[season]]&amp;"-"&amp;COUNTIF($C$2:C127,C127)</f>
        <v>2010-11</v>
      </c>
      <c r="C127">
        <v>2010</v>
      </c>
      <c r="D127" s="19" t="s">
        <v>51</v>
      </c>
      <c r="E127" s="20">
        <v>40256</v>
      </c>
      <c r="F127" s="19" t="s">
        <v>53</v>
      </c>
      <c r="G127" s="19" t="s">
        <v>44</v>
      </c>
      <c r="H127" s="19" t="s">
        <v>53</v>
      </c>
      <c r="I127" s="19" t="s">
        <v>46</v>
      </c>
      <c r="J127" s="19" t="s">
        <v>38</v>
      </c>
      <c r="K127">
        <v>0</v>
      </c>
      <c r="L127" s="19" t="s">
        <v>44</v>
      </c>
      <c r="M127">
        <v>0</v>
      </c>
      <c r="N127">
        <v>5</v>
      </c>
      <c r="O127" s="19" t="s">
        <v>80</v>
      </c>
      <c r="P127" s="19" t="s">
        <v>55</v>
      </c>
      <c r="Q127" s="19" t="s">
        <v>91</v>
      </c>
      <c r="R127" s="19" t="s">
        <v>150</v>
      </c>
      <c r="S127" s="19"/>
      <c r="T127" s="19">
        <v>1</v>
      </c>
      <c r="U127" s="19">
        <f>IF(Actual_Data[[#This Row],[toss_winner]] = Actual_Data[[#This Row],[winner]],1,0)</f>
        <v>0</v>
      </c>
      <c r="V127" s="19">
        <f>IF(Actual_Data[[#This Row],[toss_decision]] = $I$2,1,0)</f>
        <v>0</v>
      </c>
      <c r="W127" s="19">
        <f t="shared" si="5"/>
        <v>0</v>
      </c>
      <c r="X127" s="53"/>
      <c r="Y127" s="53"/>
      <c r="Z127" s="53"/>
      <c r="AF127" s="52"/>
      <c r="AG127" s="54"/>
    </row>
    <row r="128" spans="1:45" x14ac:dyDescent="0.3">
      <c r="A128">
        <v>127</v>
      </c>
      <c r="B128" t="str">
        <f>Actual_Data[[#This Row],[season]]&amp;"-"&amp;COUNTIF($C$2:C128,C128)</f>
        <v>2010-12</v>
      </c>
      <c r="C128">
        <v>2010</v>
      </c>
      <c r="D128" s="19" t="s">
        <v>182</v>
      </c>
      <c r="E128" s="20">
        <v>40256</v>
      </c>
      <c r="F128" s="19" t="s">
        <v>65</v>
      </c>
      <c r="G128" s="19" t="s">
        <v>45</v>
      </c>
      <c r="H128" s="19" t="s">
        <v>45</v>
      </c>
      <c r="I128" s="19" t="s">
        <v>37</v>
      </c>
      <c r="J128" s="19" t="s">
        <v>38</v>
      </c>
      <c r="K128">
        <v>0</v>
      </c>
      <c r="L128" s="19" t="s">
        <v>65</v>
      </c>
      <c r="M128">
        <v>6</v>
      </c>
      <c r="N128">
        <v>0</v>
      </c>
      <c r="O128" s="19" t="s">
        <v>183</v>
      </c>
      <c r="P128" s="19" t="s">
        <v>184</v>
      </c>
      <c r="Q128" s="19" t="s">
        <v>68</v>
      </c>
      <c r="R128" s="19" t="s">
        <v>133</v>
      </c>
      <c r="S128" s="19"/>
      <c r="T128" s="19">
        <v>1</v>
      </c>
      <c r="U128" s="19">
        <f>IF(Actual_Data[[#This Row],[toss_winner]] = Actual_Data[[#This Row],[winner]],1,0)</f>
        <v>0</v>
      </c>
      <c r="V128" s="19">
        <f>IF(Actual_Data[[#This Row],[toss_decision]] = $I$2,1,0)</f>
        <v>1</v>
      </c>
      <c r="W128" s="19">
        <f t="shared" si="5"/>
        <v>0</v>
      </c>
      <c r="X128" s="53"/>
      <c r="Y128" s="53"/>
      <c r="Z128" s="53"/>
      <c r="AF128" s="52"/>
      <c r="AG128" s="54"/>
    </row>
    <row r="129" spans="1:33" x14ac:dyDescent="0.3">
      <c r="A129">
        <v>128</v>
      </c>
      <c r="B129" t="str">
        <f>Actual_Data[[#This Row],[season]]&amp;"-"&amp;COUNTIF($C$2:C129,C129)</f>
        <v>2010-13</v>
      </c>
      <c r="C129">
        <v>2010</v>
      </c>
      <c r="D129" s="19" t="s">
        <v>179</v>
      </c>
      <c r="E129" s="20">
        <v>40257</v>
      </c>
      <c r="F129" s="19" t="s">
        <v>52</v>
      </c>
      <c r="G129" s="19" t="s">
        <v>35</v>
      </c>
      <c r="H129" s="19" t="s">
        <v>52</v>
      </c>
      <c r="I129" s="19" t="s">
        <v>46</v>
      </c>
      <c r="J129" s="19" t="s">
        <v>38</v>
      </c>
      <c r="K129">
        <v>0</v>
      </c>
      <c r="L129" s="19" t="s">
        <v>52</v>
      </c>
      <c r="M129">
        <v>34</v>
      </c>
      <c r="N129">
        <v>0</v>
      </c>
      <c r="O129" s="19" t="s">
        <v>185</v>
      </c>
      <c r="P129" s="19" t="s">
        <v>180</v>
      </c>
      <c r="Q129" s="19" t="s">
        <v>42</v>
      </c>
      <c r="R129" s="19" t="s">
        <v>73</v>
      </c>
      <c r="S129" s="19"/>
      <c r="T129" s="19">
        <v>1</v>
      </c>
      <c r="U129" s="19">
        <f>IF(Actual_Data[[#This Row],[toss_winner]] = Actual_Data[[#This Row],[winner]],1,0)</f>
        <v>1</v>
      </c>
      <c r="V129" s="19">
        <f>IF(Actual_Data[[#This Row],[toss_decision]] = $I$2,1,0)</f>
        <v>0</v>
      </c>
      <c r="W129" s="19">
        <f t="shared" si="5"/>
        <v>0</v>
      </c>
      <c r="X129" s="53"/>
      <c r="Y129" s="53"/>
      <c r="Z129" s="53"/>
      <c r="AF129" s="52"/>
      <c r="AG129" s="54"/>
    </row>
    <row r="130" spans="1:33" x14ac:dyDescent="0.3">
      <c r="A130">
        <v>129</v>
      </c>
      <c r="B130" t="str">
        <f>Actual_Data[[#This Row],[season]]&amp;"-"&amp;COUNTIF($C$2:C130,C130)</f>
        <v>2010-14</v>
      </c>
      <c r="C130">
        <v>2010</v>
      </c>
      <c r="D130" s="19" t="s">
        <v>58</v>
      </c>
      <c r="E130" s="20">
        <v>40257</v>
      </c>
      <c r="F130" s="19" t="s">
        <v>59</v>
      </c>
      <c r="G130" s="19" t="s">
        <v>36</v>
      </c>
      <c r="H130" s="19" t="s">
        <v>59</v>
      </c>
      <c r="I130" s="19" t="s">
        <v>46</v>
      </c>
      <c r="J130" s="19" t="s">
        <v>38</v>
      </c>
      <c r="K130">
        <v>0</v>
      </c>
      <c r="L130" s="19" t="s">
        <v>36</v>
      </c>
      <c r="M130">
        <v>0</v>
      </c>
      <c r="N130">
        <v>7</v>
      </c>
      <c r="O130" s="19" t="s">
        <v>156</v>
      </c>
      <c r="P130" s="19" t="s">
        <v>176</v>
      </c>
      <c r="Q130" s="19" t="s">
        <v>139</v>
      </c>
      <c r="R130" s="19" t="s">
        <v>157</v>
      </c>
      <c r="S130" s="19"/>
      <c r="T130" s="19">
        <v>1</v>
      </c>
      <c r="U130" s="19">
        <f>IF(Actual_Data[[#This Row],[toss_winner]] = Actual_Data[[#This Row],[winner]],1,0)</f>
        <v>0</v>
      </c>
      <c r="V130" s="19">
        <f>IF(Actual_Data[[#This Row],[toss_decision]] = $I$2,1,0)</f>
        <v>0</v>
      </c>
      <c r="W130" s="19">
        <f t="shared" si="5"/>
        <v>0</v>
      </c>
      <c r="X130" s="53"/>
      <c r="Y130" s="53"/>
      <c r="Z130" s="53"/>
      <c r="AF130" s="52"/>
      <c r="AG130" s="54"/>
    </row>
    <row r="131" spans="1:33" x14ac:dyDescent="0.3">
      <c r="A131">
        <v>130</v>
      </c>
      <c r="B131" t="str">
        <f>Actual_Data[[#This Row],[season]]&amp;"-"&amp;COUNTIF($C$2:C131,C131)</f>
        <v>2010-15</v>
      </c>
      <c r="C131">
        <v>2010</v>
      </c>
      <c r="D131" s="19" t="s">
        <v>182</v>
      </c>
      <c r="E131" s="20">
        <v>40258</v>
      </c>
      <c r="F131" s="19" t="s">
        <v>65</v>
      </c>
      <c r="G131" s="19" t="s">
        <v>53</v>
      </c>
      <c r="H131" s="19" t="s">
        <v>65</v>
      </c>
      <c r="I131" s="19" t="s">
        <v>46</v>
      </c>
      <c r="J131" s="19" t="s">
        <v>38</v>
      </c>
      <c r="K131">
        <v>0</v>
      </c>
      <c r="L131" s="19" t="s">
        <v>65</v>
      </c>
      <c r="M131">
        <v>10</v>
      </c>
      <c r="N131">
        <v>0</v>
      </c>
      <c r="O131" s="19" t="s">
        <v>183</v>
      </c>
      <c r="P131" s="19" t="s">
        <v>184</v>
      </c>
      <c r="Q131" s="19" t="s">
        <v>68</v>
      </c>
      <c r="R131" s="19" t="s">
        <v>133</v>
      </c>
      <c r="S131" s="19"/>
      <c r="T131" s="19">
        <v>1</v>
      </c>
      <c r="U131" s="19">
        <f>IF(Actual_Data[[#This Row],[toss_winner]] = Actual_Data[[#This Row],[winner]],1,0)</f>
        <v>1</v>
      </c>
      <c r="V131" s="19">
        <f>IF(Actual_Data[[#This Row],[toss_decision]] = $I$2,1,0)</f>
        <v>0</v>
      </c>
      <c r="W131" s="19">
        <f t="shared" ref="W131:W194" si="6">IF(U131+V131=2,1,0)</f>
        <v>0</v>
      </c>
      <c r="X131" s="53"/>
      <c r="Y131" s="53"/>
      <c r="Z131" s="53"/>
      <c r="AF131" s="52"/>
      <c r="AG131" s="54"/>
    </row>
    <row r="132" spans="1:33" x14ac:dyDescent="0.3">
      <c r="A132">
        <v>131</v>
      </c>
      <c r="B132" t="str">
        <f>Actual_Data[[#This Row],[season]]&amp;"-"&amp;COUNTIF($C$2:C132,C132)</f>
        <v>2010-16</v>
      </c>
      <c r="C132">
        <v>2010</v>
      </c>
      <c r="D132" s="19" t="s">
        <v>79</v>
      </c>
      <c r="E132" s="20">
        <v>40258</v>
      </c>
      <c r="F132" s="19" t="s">
        <v>45</v>
      </c>
      <c r="G132" s="19" t="s">
        <v>44</v>
      </c>
      <c r="H132" s="19" t="s">
        <v>44</v>
      </c>
      <c r="I132" s="19" t="s">
        <v>37</v>
      </c>
      <c r="J132" s="19" t="s">
        <v>135</v>
      </c>
      <c r="K132">
        <v>0</v>
      </c>
      <c r="L132" s="19" t="s">
        <v>45</v>
      </c>
      <c r="M132">
        <v>0</v>
      </c>
      <c r="N132">
        <v>0</v>
      </c>
      <c r="O132" s="19" t="s">
        <v>186</v>
      </c>
      <c r="P132" s="19" t="s">
        <v>81</v>
      </c>
      <c r="Q132" s="19" t="s">
        <v>69</v>
      </c>
      <c r="R132" s="19" t="s">
        <v>63</v>
      </c>
      <c r="S132" s="19"/>
      <c r="T132" s="19">
        <v>1</v>
      </c>
      <c r="U132" s="19">
        <f>IF(Actual_Data[[#This Row],[toss_winner]] = Actual_Data[[#This Row],[winner]],1,0)</f>
        <v>0</v>
      </c>
      <c r="V132" s="19">
        <f>IF(Actual_Data[[#This Row],[toss_decision]] = $I$2,1,0)</f>
        <v>1</v>
      </c>
      <c r="W132" s="19">
        <f t="shared" si="6"/>
        <v>0</v>
      </c>
      <c r="X132" s="53"/>
      <c r="Y132" s="53"/>
      <c r="Z132" s="53"/>
      <c r="AF132" s="52"/>
      <c r="AG132" s="54"/>
    </row>
    <row r="133" spans="1:33" x14ac:dyDescent="0.3">
      <c r="A133">
        <v>132</v>
      </c>
      <c r="B133" t="str">
        <f>Actual_Data[[#This Row],[season]]&amp;"-"&amp;COUNTIF($C$2:C133,C133)</f>
        <v>2010-17</v>
      </c>
      <c r="C133">
        <v>2010</v>
      </c>
      <c r="D133" s="19" t="s">
        <v>58</v>
      </c>
      <c r="E133" s="20">
        <v>40259</v>
      </c>
      <c r="F133" s="19" t="s">
        <v>35</v>
      </c>
      <c r="G133" s="19" t="s">
        <v>59</v>
      </c>
      <c r="H133" s="19" t="s">
        <v>35</v>
      </c>
      <c r="I133" s="19" t="s">
        <v>46</v>
      </c>
      <c r="J133" s="19" t="s">
        <v>38</v>
      </c>
      <c r="K133">
        <v>0</v>
      </c>
      <c r="L133" s="19" t="s">
        <v>59</v>
      </c>
      <c r="M133">
        <v>0</v>
      </c>
      <c r="N133">
        <v>7</v>
      </c>
      <c r="O133" s="19" t="s">
        <v>120</v>
      </c>
      <c r="P133" s="19" t="s">
        <v>176</v>
      </c>
      <c r="Q133" s="19" t="s">
        <v>157</v>
      </c>
      <c r="R133" s="19" t="s">
        <v>129</v>
      </c>
      <c r="S133" s="19"/>
      <c r="T133" s="19">
        <v>1</v>
      </c>
      <c r="U133" s="19">
        <f>IF(Actual_Data[[#This Row],[toss_winner]] = Actual_Data[[#This Row],[winner]],1,0)</f>
        <v>0</v>
      </c>
      <c r="V133" s="19">
        <f>IF(Actual_Data[[#This Row],[toss_decision]] = $I$2,1,0)</f>
        <v>0</v>
      </c>
      <c r="W133" s="19">
        <f t="shared" si="6"/>
        <v>0</v>
      </c>
      <c r="X133" s="53"/>
      <c r="Y133" s="53"/>
      <c r="Z133" s="53"/>
      <c r="AF133" s="52"/>
      <c r="AG133" s="54"/>
    </row>
    <row r="134" spans="1:33" x14ac:dyDescent="0.3">
      <c r="A134">
        <v>133</v>
      </c>
      <c r="B134" t="str">
        <f>Actual_Data[[#This Row],[season]]&amp;"-"&amp;COUNTIF($C$2:C134,C134)</f>
        <v>2010-18</v>
      </c>
      <c r="C134">
        <v>2010</v>
      </c>
      <c r="D134" s="19" t="s">
        <v>34</v>
      </c>
      <c r="E134" s="20">
        <v>40260</v>
      </c>
      <c r="F134" s="19" t="s">
        <v>36</v>
      </c>
      <c r="G134" s="19" t="s">
        <v>44</v>
      </c>
      <c r="H134" s="19" t="s">
        <v>44</v>
      </c>
      <c r="I134" s="19" t="s">
        <v>37</v>
      </c>
      <c r="J134" s="19" t="s">
        <v>38</v>
      </c>
      <c r="K134">
        <v>0</v>
      </c>
      <c r="L134" s="19" t="s">
        <v>36</v>
      </c>
      <c r="M134">
        <v>36</v>
      </c>
      <c r="N134">
        <v>0</v>
      </c>
      <c r="O134" s="19" t="s">
        <v>187</v>
      </c>
      <c r="P134" s="19" t="s">
        <v>40</v>
      </c>
      <c r="Q134" s="19" t="s">
        <v>42</v>
      </c>
      <c r="R134" s="19" t="s">
        <v>73</v>
      </c>
      <c r="S134" s="19"/>
      <c r="T134" s="19">
        <v>1</v>
      </c>
      <c r="U134" s="19">
        <f>IF(Actual_Data[[#This Row],[toss_winner]] = Actual_Data[[#This Row],[winner]],1,0)</f>
        <v>0</v>
      </c>
      <c r="V134" s="19">
        <f>IF(Actual_Data[[#This Row],[toss_decision]] = $I$2,1,0)</f>
        <v>1</v>
      </c>
      <c r="W134" s="19">
        <f t="shared" si="6"/>
        <v>0</v>
      </c>
      <c r="X134" s="53"/>
      <c r="Y134" s="53"/>
      <c r="Z134" s="53"/>
      <c r="AF134" s="52"/>
      <c r="AG134" s="54"/>
    </row>
    <row r="135" spans="1:33" x14ac:dyDescent="0.3">
      <c r="A135">
        <v>134</v>
      </c>
      <c r="B135" t="str">
        <f>Actual_Data[[#This Row],[season]]&amp;"-"&amp;COUNTIF($C$2:C135,C135)</f>
        <v>2010-19</v>
      </c>
      <c r="C135">
        <v>2010</v>
      </c>
      <c r="D135" s="19" t="s">
        <v>43</v>
      </c>
      <c r="E135" s="20">
        <v>40261</v>
      </c>
      <c r="F135" s="19" t="s">
        <v>52</v>
      </c>
      <c r="G135" s="19" t="s">
        <v>45</v>
      </c>
      <c r="H135" s="19" t="s">
        <v>45</v>
      </c>
      <c r="I135" s="19" t="s">
        <v>37</v>
      </c>
      <c r="J135" s="19" t="s">
        <v>38</v>
      </c>
      <c r="K135">
        <v>0</v>
      </c>
      <c r="L135" s="19" t="s">
        <v>52</v>
      </c>
      <c r="M135">
        <v>31</v>
      </c>
      <c r="N135">
        <v>0</v>
      </c>
      <c r="O135" s="19" t="s">
        <v>188</v>
      </c>
      <c r="P135" s="19" t="s">
        <v>48</v>
      </c>
      <c r="Q135" s="19" t="s">
        <v>91</v>
      </c>
      <c r="R135" s="19" t="s">
        <v>150</v>
      </c>
      <c r="S135" s="19"/>
      <c r="T135" s="19">
        <v>1</v>
      </c>
      <c r="U135" s="19">
        <f>IF(Actual_Data[[#This Row],[toss_winner]] = Actual_Data[[#This Row],[winner]],1,0)</f>
        <v>0</v>
      </c>
      <c r="V135" s="19">
        <f>IF(Actual_Data[[#This Row],[toss_decision]] = $I$2,1,0)</f>
        <v>1</v>
      </c>
      <c r="W135" s="19">
        <f t="shared" si="6"/>
        <v>0</v>
      </c>
      <c r="X135" s="53"/>
      <c r="Y135" s="53"/>
      <c r="Z135" s="53"/>
      <c r="AF135" s="52"/>
      <c r="AG135" s="54"/>
    </row>
    <row r="136" spans="1:33" x14ac:dyDescent="0.3">
      <c r="A136">
        <v>135</v>
      </c>
      <c r="B136" t="str">
        <f>Actual_Data[[#This Row],[season]]&amp;"-"&amp;COUNTIF($C$2:C136,C136)</f>
        <v>2010-20</v>
      </c>
      <c r="C136">
        <v>2010</v>
      </c>
      <c r="D136" s="19" t="s">
        <v>58</v>
      </c>
      <c r="E136" s="20">
        <v>40262</v>
      </c>
      <c r="F136" s="19" t="s">
        <v>44</v>
      </c>
      <c r="G136" s="19" t="s">
        <v>59</v>
      </c>
      <c r="H136" s="19" t="s">
        <v>59</v>
      </c>
      <c r="I136" s="19" t="s">
        <v>37</v>
      </c>
      <c r="J136" s="19" t="s">
        <v>38</v>
      </c>
      <c r="K136">
        <v>0</v>
      </c>
      <c r="L136" s="19" t="s">
        <v>59</v>
      </c>
      <c r="M136">
        <v>0</v>
      </c>
      <c r="N136">
        <v>5</v>
      </c>
      <c r="O136" s="19" t="s">
        <v>120</v>
      </c>
      <c r="P136" s="19" t="s">
        <v>176</v>
      </c>
      <c r="Q136" s="19" t="s">
        <v>68</v>
      </c>
      <c r="R136" s="19" t="s">
        <v>78</v>
      </c>
      <c r="S136" s="19"/>
      <c r="T136" s="19">
        <v>1</v>
      </c>
      <c r="U136" s="19">
        <f>IF(Actual_Data[[#This Row],[toss_winner]] = Actual_Data[[#This Row],[winner]],1,0)</f>
        <v>1</v>
      </c>
      <c r="V136" s="19">
        <f>IF(Actual_Data[[#This Row],[toss_decision]] = $I$2,1,0)</f>
        <v>1</v>
      </c>
      <c r="W136" s="19">
        <f t="shared" si="6"/>
        <v>1</v>
      </c>
      <c r="X136" s="53"/>
      <c r="Y136" s="53"/>
      <c r="Z136" s="53"/>
      <c r="AF136" s="52"/>
      <c r="AG136" s="54"/>
    </row>
    <row r="137" spans="1:33" x14ac:dyDescent="0.3">
      <c r="A137">
        <v>136</v>
      </c>
      <c r="B137" t="str">
        <f>Actual_Data[[#This Row],[season]]&amp;"-"&amp;COUNTIF($C$2:C137,C137)</f>
        <v>2010-21</v>
      </c>
      <c r="C137">
        <v>2010</v>
      </c>
      <c r="D137" s="19" t="s">
        <v>179</v>
      </c>
      <c r="E137" s="20">
        <v>40263</v>
      </c>
      <c r="F137" s="19" t="s">
        <v>65</v>
      </c>
      <c r="G137" s="19" t="s">
        <v>52</v>
      </c>
      <c r="H137" s="19" t="s">
        <v>65</v>
      </c>
      <c r="I137" s="19" t="s">
        <v>46</v>
      </c>
      <c r="J137" s="19" t="s">
        <v>38</v>
      </c>
      <c r="K137">
        <v>0</v>
      </c>
      <c r="L137" s="19" t="s">
        <v>52</v>
      </c>
      <c r="M137">
        <v>0</v>
      </c>
      <c r="N137">
        <v>8</v>
      </c>
      <c r="O137" s="19" t="s">
        <v>82</v>
      </c>
      <c r="P137" s="19" t="s">
        <v>180</v>
      </c>
      <c r="Q137" s="19" t="s">
        <v>139</v>
      </c>
      <c r="R137" s="19" t="s">
        <v>129</v>
      </c>
      <c r="S137" s="19"/>
      <c r="T137" s="19">
        <v>1</v>
      </c>
      <c r="U137" s="19">
        <f>IF(Actual_Data[[#This Row],[toss_winner]] = Actual_Data[[#This Row],[winner]],1,0)</f>
        <v>0</v>
      </c>
      <c r="V137" s="19">
        <f>IF(Actual_Data[[#This Row],[toss_decision]] = $I$2,1,0)</f>
        <v>0</v>
      </c>
      <c r="W137" s="19">
        <f t="shared" si="6"/>
        <v>0</v>
      </c>
      <c r="X137" s="53"/>
      <c r="Y137" s="53"/>
      <c r="Z137" s="53"/>
      <c r="AF137" s="52"/>
      <c r="AG137" s="54"/>
    </row>
    <row r="138" spans="1:33" x14ac:dyDescent="0.3">
      <c r="A138">
        <v>137</v>
      </c>
      <c r="B138" t="str">
        <f>Actual_Data[[#This Row],[season]]&amp;"-"&amp;COUNTIF($C$2:C138,C138)</f>
        <v>2010-22</v>
      </c>
      <c r="C138">
        <v>2010</v>
      </c>
      <c r="D138" s="19" t="s">
        <v>43</v>
      </c>
      <c r="E138" s="20">
        <v>40264</v>
      </c>
      <c r="F138" s="19" t="s">
        <v>35</v>
      </c>
      <c r="G138" s="19" t="s">
        <v>45</v>
      </c>
      <c r="H138" s="19" t="s">
        <v>35</v>
      </c>
      <c r="I138" s="19" t="s">
        <v>46</v>
      </c>
      <c r="J138" s="19" t="s">
        <v>38</v>
      </c>
      <c r="K138">
        <v>0</v>
      </c>
      <c r="L138" s="19" t="s">
        <v>35</v>
      </c>
      <c r="M138">
        <v>39</v>
      </c>
      <c r="N138">
        <v>0</v>
      </c>
      <c r="O138" s="19" t="s">
        <v>177</v>
      </c>
      <c r="P138" s="19" t="s">
        <v>48</v>
      </c>
      <c r="Q138" s="19" t="s">
        <v>91</v>
      </c>
      <c r="R138" s="19" t="s">
        <v>152</v>
      </c>
      <c r="S138" s="19"/>
      <c r="T138" s="19">
        <v>1</v>
      </c>
      <c r="U138" s="19">
        <f>IF(Actual_Data[[#This Row],[toss_winner]] = Actual_Data[[#This Row],[winner]],1,0)</f>
        <v>1</v>
      </c>
      <c r="V138" s="19">
        <f>IF(Actual_Data[[#This Row],[toss_decision]] = $I$2,1,0)</f>
        <v>0</v>
      </c>
      <c r="W138" s="19">
        <f t="shared" si="6"/>
        <v>0</v>
      </c>
      <c r="X138" s="53"/>
      <c r="Y138" s="53"/>
      <c r="Z138" s="53"/>
      <c r="AF138" s="52"/>
      <c r="AG138" s="54"/>
    </row>
    <row r="139" spans="1:33" x14ac:dyDescent="0.3">
      <c r="A139">
        <v>138</v>
      </c>
      <c r="B139" t="str">
        <f>Actual_Data[[#This Row],[season]]&amp;"-"&amp;COUNTIF($C$2:C139,C139)</f>
        <v>2010-23</v>
      </c>
      <c r="C139">
        <v>2010</v>
      </c>
      <c r="D139" s="19" t="s">
        <v>34</v>
      </c>
      <c r="E139" s="20">
        <v>40262</v>
      </c>
      <c r="F139" s="19" t="s">
        <v>53</v>
      </c>
      <c r="G139" s="19" t="s">
        <v>36</v>
      </c>
      <c r="H139" s="19" t="s">
        <v>36</v>
      </c>
      <c r="I139" s="19" t="s">
        <v>37</v>
      </c>
      <c r="J139" s="19" t="s">
        <v>38</v>
      </c>
      <c r="K139">
        <v>0</v>
      </c>
      <c r="L139" s="19" t="s">
        <v>53</v>
      </c>
      <c r="M139">
        <v>17</v>
      </c>
      <c r="N139">
        <v>0</v>
      </c>
      <c r="O139" s="19" t="s">
        <v>189</v>
      </c>
      <c r="P139" s="19" t="s">
        <v>40</v>
      </c>
      <c r="Q139" s="19" t="s">
        <v>105</v>
      </c>
      <c r="R139" s="19" t="s">
        <v>42</v>
      </c>
      <c r="S139" s="19"/>
      <c r="T139" s="19">
        <v>1</v>
      </c>
      <c r="U139" s="19">
        <f>IF(Actual_Data[[#This Row],[toss_winner]] = Actual_Data[[#This Row],[winner]],1,0)</f>
        <v>0</v>
      </c>
      <c r="V139" s="19">
        <f>IF(Actual_Data[[#This Row],[toss_decision]] = $I$2,1,0)</f>
        <v>1</v>
      </c>
      <c r="W139" s="19">
        <f t="shared" si="6"/>
        <v>0</v>
      </c>
      <c r="X139" s="53"/>
      <c r="Y139" s="53"/>
      <c r="Z139" s="53"/>
      <c r="AF139" s="52"/>
      <c r="AG139" s="54"/>
    </row>
    <row r="140" spans="1:33" x14ac:dyDescent="0.3">
      <c r="A140">
        <v>139</v>
      </c>
      <c r="B140" t="str">
        <f>Actual_Data[[#This Row],[season]]&amp;"-"&amp;COUNTIF($C$2:C140,C140)</f>
        <v>2010-24</v>
      </c>
      <c r="C140">
        <v>2010</v>
      </c>
      <c r="D140" s="19" t="s">
        <v>179</v>
      </c>
      <c r="E140" s="20">
        <v>40265</v>
      </c>
      <c r="F140" s="19" t="s">
        <v>52</v>
      </c>
      <c r="G140" s="19" t="s">
        <v>44</v>
      </c>
      <c r="H140" s="19" t="s">
        <v>52</v>
      </c>
      <c r="I140" s="19" t="s">
        <v>46</v>
      </c>
      <c r="J140" s="19" t="s">
        <v>38</v>
      </c>
      <c r="K140">
        <v>0</v>
      </c>
      <c r="L140" s="19" t="s">
        <v>52</v>
      </c>
      <c r="M140">
        <v>17</v>
      </c>
      <c r="N140">
        <v>0</v>
      </c>
      <c r="O140" s="19" t="s">
        <v>190</v>
      </c>
      <c r="P140" s="19" t="s">
        <v>180</v>
      </c>
      <c r="Q140" s="19" t="s">
        <v>157</v>
      </c>
      <c r="R140" s="19" t="s">
        <v>129</v>
      </c>
      <c r="S140" s="19"/>
      <c r="T140" s="19">
        <v>1</v>
      </c>
      <c r="U140" s="19">
        <f>IF(Actual_Data[[#This Row],[toss_winner]] = Actual_Data[[#This Row],[winner]],1,0)</f>
        <v>1</v>
      </c>
      <c r="V140" s="19">
        <f>IF(Actual_Data[[#This Row],[toss_decision]] = $I$2,1,0)</f>
        <v>0</v>
      </c>
      <c r="W140" s="19">
        <f t="shared" si="6"/>
        <v>0</v>
      </c>
      <c r="X140" s="53"/>
      <c r="Y140" s="53"/>
      <c r="Z140" s="53"/>
      <c r="AF140" s="52"/>
      <c r="AG140" s="54"/>
    </row>
    <row r="141" spans="1:33" x14ac:dyDescent="0.3">
      <c r="A141">
        <v>140</v>
      </c>
      <c r="B141" t="str">
        <f>Actual_Data[[#This Row],[season]]&amp;"-"&amp;COUNTIF($C$2:C141,C141)</f>
        <v>2010-25</v>
      </c>
      <c r="C141">
        <v>2010</v>
      </c>
      <c r="D141" s="19" t="s">
        <v>58</v>
      </c>
      <c r="E141" s="20">
        <v>40265</v>
      </c>
      <c r="F141" s="19" t="s">
        <v>59</v>
      </c>
      <c r="G141" s="19" t="s">
        <v>65</v>
      </c>
      <c r="H141" s="19" t="s">
        <v>65</v>
      </c>
      <c r="I141" s="19" t="s">
        <v>37</v>
      </c>
      <c r="J141" s="19" t="s">
        <v>38</v>
      </c>
      <c r="K141">
        <v>0</v>
      </c>
      <c r="L141" s="19" t="s">
        <v>59</v>
      </c>
      <c r="M141">
        <v>41</v>
      </c>
      <c r="N141">
        <v>0</v>
      </c>
      <c r="O141" s="19" t="s">
        <v>166</v>
      </c>
      <c r="P141" s="19" t="s">
        <v>87</v>
      </c>
      <c r="Q141" s="19" t="s">
        <v>181</v>
      </c>
      <c r="R141" s="19" t="s">
        <v>69</v>
      </c>
      <c r="S141" s="19"/>
      <c r="T141" s="19">
        <v>1</v>
      </c>
      <c r="U141" s="19">
        <f>IF(Actual_Data[[#This Row],[toss_winner]] = Actual_Data[[#This Row],[winner]],1,0)</f>
        <v>0</v>
      </c>
      <c r="V141" s="19">
        <f>IF(Actual_Data[[#This Row],[toss_decision]] = $I$2,1,0)</f>
        <v>1</v>
      </c>
      <c r="W141" s="19">
        <f t="shared" si="6"/>
        <v>0</v>
      </c>
      <c r="X141" s="53"/>
      <c r="Y141" s="53"/>
      <c r="Z141" s="53"/>
      <c r="AF141" s="52"/>
      <c r="AG141" s="54"/>
    </row>
    <row r="142" spans="1:33" x14ac:dyDescent="0.3">
      <c r="A142">
        <v>141</v>
      </c>
      <c r="B142" t="str">
        <f>Actual_Data[[#This Row],[season]]&amp;"-"&amp;COUNTIF($C$2:C142,C142)</f>
        <v>2010-26</v>
      </c>
      <c r="C142">
        <v>2010</v>
      </c>
      <c r="D142" s="19" t="s">
        <v>51</v>
      </c>
      <c r="E142" s="20">
        <v>40266</v>
      </c>
      <c r="F142" s="19" t="s">
        <v>53</v>
      </c>
      <c r="G142" s="19" t="s">
        <v>35</v>
      </c>
      <c r="H142" s="19" t="s">
        <v>53</v>
      </c>
      <c r="I142" s="19" t="s">
        <v>46</v>
      </c>
      <c r="J142" s="19" t="s">
        <v>38</v>
      </c>
      <c r="K142">
        <v>0</v>
      </c>
      <c r="L142" s="19" t="s">
        <v>53</v>
      </c>
      <c r="M142">
        <v>40</v>
      </c>
      <c r="N142">
        <v>0</v>
      </c>
      <c r="O142" s="19" t="s">
        <v>191</v>
      </c>
      <c r="P142" s="19" t="s">
        <v>55</v>
      </c>
      <c r="Q142" s="19" t="s">
        <v>157</v>
      </c>
      <c r="R142" s="19" t="s">
        <v>129</v>
      </c>
      <c r="S142" s="19"/>
      <c r="T142" s="19">
        <v>1</v>
      </c>
      <c r="U142" s="19">
        <f>IF(Actual_Data[[#This Row],[toss_winner]] = Actual_Data[[#This Row],[winner]],1,0)</f>
        <v>1</v>
      </c>
      <c r="V142" s="19">
        <f>IF(Actual_Data[[#This Row],[toss_decision]] = $I$2,1,0)</f>
        <v>0</v>
      </c>
      <c r="W142" s="19">
        <f t="shared" si="6"/>
        <v>0</v>
      </c>
      <c r="X142" s="53"/>
      <c r="Y142" s="53"/>
      <c r="Z142" s="53"/>
      <c r="AF142" s="52"/>
      <c r="AG142" s="54"/>
    </row>
    <row r="143" spans="1:33" x14ac:dyDescent="0.3">
      <c r="A143">
        <v>142</v>
      </c>
      <c r="B143" t="str">
        <f>Actual_Data[[#This Row],[season]]&amp;"-"&amp;COUNTIF($C$2:C143,C143)</f>
        <v>2010-27</v>
      </c>
      <c r="C143">
        <v>2010</v>
      </c>
      <c r="D143" s="19" t="s">
        <v>58</v>
      </c>
      <c r="E143" s="20">
        <v>40267</v>
      </c>
      <c r="F143" s="19" t="s">
        <v>45</v>
      </c>
      <c r="G143" s="19" t="s">
        <v>59</v>
      </c>
      <c r="H143" s="19" t="s">
        <v>59</v>
      </c>
      <c r="I143" s="19" t="s">
        <v>37</v>
      </c>
      <c r="J143" s="19" t="s">
        <v>38</v>
      </c>
      <c r="K143">
        <v>0</v>
      </c>
      <c r="L143" s="19" t="s">
        <v>59</v>
      </c>
      <c r="M143">
        <v>0</v>
      </c>
      <c r="N143">
        <v>4</v>
      </c>
      <c r="O143" s="19" t="s">
        <v>192</v>
      </c>
      <c r="P143" s="19" t="s">
        <v>176</v>
      </c>
      <c r="Q143" s="19" t="s">
        <v>91</v>
      </c>
      <c r="R143" s="19" t="s">
        <v>150</v>
      </c>
      <c r="S143" s="19"/>
      <c r="T143" s="19">
        <v>1</v>
      </c>
      <c r="U143" s="19">
        <f>IF(Actual_Data[[#This Row],[toss_winner]] = Actual_Data[[#This Row],[winner]],1,0)</f>
        <v>1</v>
      </c>
      <c r="V143" s="19">
        <f>IF(Actual_Data[[#This Row],[toss_decision]] = $I$2,1,0)</f>
        <v>1</v>
      </c>
      <c r="W143" s="19">
        <f t="shared" si="6"/>
        <v>1</v>
      </c>
      <c r="X143" s="53"/>
      <c r="Y143" s="53"/>
      <c r="Z143" s="53"/>
      <c r="AF143" s="52"/>
      <c r="AG143" s="54"/>
    </row>
    <row r="144" spans="1:33" x14ac:dyDescent="0.3">
      <c r="A144">
        <v>143</v>
      </c>
      <c r="B144" t="str">
        <f>Actual_Data[[#This Row],[season]]&amp;"-"&amp;COUNTIF($C$2:C144,C144)</f>
        <v>2010-28</v>
      </c>
      <c r="C144">
        <v>2010</v>
      </c>
      <c r="D144" s="19" t="s">
        <v>79</v>
      </c>
      <c r="E144" s="20">
        <v>40268</v>
      </c>
      <c r="F144" s="19" t="s">
        <v>36</v>
      </c>
      <c r="G144" s="19" t="s">
        <v>44</v>
      </c>
      <c r="H144" s="19" t="s">
        <v>36</v>
      </c>
      <c r="I144" s="19" t="s">
        <v>46</v>
      </c>
      <c r="J144" s="19" t="s">
        <v>38</v>
      </c>
      <c r="K144">
        <v>0</v>
      </c>
      <c r="L144" s="19" t="s">
        <v>44</v>
      </c>
      <c r="M144">
        <v>0</v>
      </c>
      <c r="N144">
        <v>5</v>
      </c>
      <c r="O144" s="19" t="s">
        <v>193</v>
      </c>
      <c r="P144" s="19" t="s">
        <v>81</v>
      </c>
      <c r="Q144" s="19" t="s">
        <v>105</v>
      </c>
      <c r="R144" s="19" t="s">
        <v>42</v>
      </c>
      <c r="S144" s="19"/>
      <c r="T144" s="19">
        <v>1</v>
      </c>
      <c r="U144" s="19">
        <f>IF(Actual_Data[[#This Row],[toss_winner]] = Actual_Data[[#This Row],[winner]],1,0)</f>
        <v>0</v>
      </c>
      <c r="V144" s="19">
        <f>IF(Actual_Data[[#This Row],[toss_decision]] = $I$2,1,0)</f>
        <v>0</v>
      </c>
      <c r="W144" s="19">
        <f t="shared" si="6"/>
        <v>0</v>
      </c>
      <c r="X144" s="53"/>
      <c r="Y144" s="53"/>
      <c r="Z144" s="53"/>
      <c r="AF144" s="52"/>
      <c r="AG144" s="54"/>
    </row>
    <row r="145" spans="1:33" x14ac:dyDescent="0.3">
      <c r="A145">
        <v>144</v>
      </c>
      <c r="B145" t="str">
        <f>Actual_Data[[#This Row],[season]]&amp;"-"&amp;COUNTIF($C$2:C145,C145)</f>
        <v>2010-29</v>
      </c>
      <c r="C145">
        <v>2010</v>
      </c>
      <c r="D145" s="19" t="s">
        <v>51</v>
      </c>
      <c r="E145" s="20">
        <v>40268</v>
      </c>
      <c r="F145" s="19" t="s">
        <v>53</v>
      </c>
      <c r="G145" s="19" t="s">
        <v>52</v>
      </c>
      <c r="H145" s="19" t="s">
        <v>53</v>
      </c>
      <c r="I145" s="19" t="s">
        <v>46</v>
      </c>
      <c r="J145" s="19" t="s">
        <v>38</v>
      </c>
      <c r="K145">
        <v>0</v>
      </c>
      <c r="L145" s="19" t="s">
        <v>53</v>
      </c>
      <c r="M145">
        <v>67</v>
      </c>
      <c r="N145">
        <v>0</v>
      </c>
      <c r="O145" s="19" t="s">
        <v>114</v>
      </c>
      <c r="P145" s="19" t="s">
        <v>55</v>
      </c>
      <c r="Q145" s="19" t="s">
        <v>139</v>
      </c>
      <c r="R145" s="19" t="s">
        <v>129</v>
      </c>
      <c r="S145" s="19"/>
      <c r="T145" s="19">
        <v>1</v>
      </c>
      <c r="U145" s="19">
        <f>IF(Actual_Data[[#This Row],[toss_winner]] = Actual_Data[[#This Row],[winner]],1,0)</f>
        <v>1</v>
      </c>
      <c r="V145" s="19">
        <f>IF(Actual_Data[[#This Row],[toss_decision]] = $I$2,1,0)</f>
        <v>0</v>
      </c>
      <c r="W145" s="19">
        <f t="shared" si="6"/>
        <v>0</v>
      </c>
      <c r="X145" s="53"/>
      <c r="Y145" s="53"/>
      <c r="Z145" s="53"/>
      <c r="AF145" s="52"/>
      <c r="AG145" s="54"/>
    </row>
    <row r="146" spans="1:33" x14ac:dyDescent="0.3">
      <c r="A146">
        <v>145</v>
      </c>
      <c r="B146" t="str">
        <f>Actual_Data[[#This Row],[season]]&amp;"-"&amp;COUNTIF($C$2:C146,C146)</f>
        <v>2010-30</v>
      </c>
      <c r="C146">
        <v>2010</v>
      </c>
      <c r="D146" s="19" t="s">
        <v>64</v>
      </c>
      <c r="E146" s="20">
        <v>40269</v>
      </c>
      <c r="F146" s="19" t="s">
        <v>35</v>
      </c>
      <c r="G146" s="19" t="s">
        <v>65</v>
      </c>
      <c r="H146" s="19" t="s">
        <v>35</v>
      </c>
      <c r="I146" s="19" t="s">
        <v>46</v>
      </c>
      <c r="J146" s="19" t="s">
        <v>38</v>
      </c>
      <c r="K146">
        <v>0</v>
      </c>
      <c r="L146" s="19" t="s">
        <v>35</v>
      </c>
      <c r="M146">
        <v>24</v>
      </c>
      <c r="N146">
        <v>0</v>
      </c>
      <c r="O146" s="19" t="s">
        <v>102</v>
      </c>
      <c r="P146" s="19" t="s">
        <v>67</v>
      </c>
      <c r="Q146" s="19" t="s">
        <v>69</v>
      </c>
      <c r="R146" s="19" t="s">
        <v>63</v>
      </c>
      <c r="S146" s="19"/>
      <c r="T146" s="19">
        <v>1</v>
      </c>
      <c r="U146" s="19">
        <f>IF(Actual_Data[[#This Row],[toss_winner]] = Actual_Data[[#This Row],[winner]],1,0)</f>
        <v>1</v>
      </c>
      <c r="V146" s="19">
        <f>IF(Actual_Data[[#This Row],[toss_decision]] = $I$2,1,0)</f>
        <v>0</v>
      </c>
      <c r="W146" s="19">
        <f t="shared" si="6"/>
        <v>0</v>
      </c>
      <c r="X146" s="53"/>
      <c r="Y146" s="53"/>
      <c r="Z146" s="53"/>
      <c r="AF146" s="52"/>
      <c r="AG146" s="54"/>
    </row>
    <row r="147" spans="1:33" x14ac:dyDescent="0.3">
      <c r="A147">
        <v>146</v>
      </c>
      <c r="B147" t="str">
        <f>Actual_Data[[#This Row],[season]]&amp;"-"&amp;COUNTIF($C$2:C147,C147)</f>
        <v>2010-31</v>
      </c>
      <c r="C147">
        <v>2010</v>
      </c>
      <c r="D147" s="19" t="s">
        <v>43</v>
      </c>
      <c r="E147" s="20">
        <v>40270</v>
      </c>
      <c r="F147" s="19" t="s">
        <v>45</v>
      </c>
      <c r="G147" s="19" t="s">
        <v>36</v>
      </c>
      <c r="H147" s="19" t="s">
        <v>45</v>
      </c>
      <c r="I147" s="19" t="s">
        <v>46</v>
      </c>
      <c r="J147" s="19" t="s">
        <v>38</v>
      </c>
      <c r="K147">
        <v>0</v>
      </c>
      <c r="L147" s="19" t="s">
        <v>36</v>
      </c>
      <c r="M147">
        <v>0</v>
      </c>
      <c r="N147">
        <v>6</v>
      </c>
      <c r="O147" s="19" t="s">
        <v>194</v>
      </c>
      <c r="P147" s="19" t="s">
        <v>48</v>
      </c>
      <c r="Q147" s="19" t="s">
        <v>68</v>
      </c>
      <c r="R147" s="19" t="s">
        <v>133</v>
      </c>
      <c r="S147" s="19"/>
      <c r="T147" s="19">
        <v>1</v>
      </c>
      <c r="U147" s="19">
        <f>IF(Actual_Data[[#This Row],[toss_winner]] = Actual_Data[[#This Row],[winner]],1,0)</f>
        <v>0</v>
      </c>
      <c r="V147" s="19">
        <f>IF(Actual_Data[[#This Row],[toss_decision]] = $I$2,1,0)</f>
        <v>0</v>
      </c>
      <c r="W147" s="19">
        <f t="shared" si="6"/>
        <v>0</v>
      </c>
      <c r="X147" s="53"/>
      <c r="Y147" s="53"/>
      <c r="Z147" s="53"/>
      <c r="AF147" s="52"/>
      <c r="AG147" s="54"/>
    </row>
    <row r="148" spans="1:33" x14ac:dyDescent="0.3">
      <c r="A148">
        <v>147</v>
      </c>
      <c r="B148" t="str">
        <f>Actual_Data[[#This Row],[season]]&amp;"-"&amp;COUNTIF($C$2:C148,C148)</f>
        <v>2010-32</v>
      </c>
      <c r="C148">
        <v>2010</v>
      </c>
      <c r="D148" s="19" t="s">
        <v>79</v>
      </c>
      <c r="E148" s="20">
        <v>40271</v>
      </c>
      <c r="F148" s="19" t="s">
        <v>44</v>
      </c>
      <c r="G148" s="19" t="s">
        <v>52</v>
      </c>
      <c r="H148" s="19" t="s">
        <v>44</v>
      </c>
      <c r="I148" s="19" t="s">
        <v>46</v>
      </c>
      <c r="J148" s="19" t="s">
        <v>38</v>
      </c>
      <c r="K148">
        <v>0</v>
      </c>
      <c r="L148" s="19" t="s">
        <v>44</v>
      </c>
      <c r="M148">
        <v>23</v>
      </c>
      <c r="N148">
        <v>0</v>
      </c>
      <c r="O148" s="19" t="s">
        <v>193</v>
      </c>
      <c r="P148" s="19" t="s">
        <v>81</v>
      </c>
      <c r="Q148" s="19" t="s">
        <v>42</v>
      </c>
      <c r="R148" s="19" t="s">
        <v>73</v>
      </c>
      <c r="S148" s="19"/>
      <c r="T148" s="19">
        <v>1</v>
      </c>
      <c r="U148" s="19">
        <f>IF(Actual_Data[[#This Row],[toss_winner]] = Actual_Data[[#This Row],[winner]],1,0)</f>
        <v>1</v>
      </c>
      <c r="V148" s="19">
        <f>IF(Actual_Data[[#This Row],[toss_decision]] = $I$2,1,0)</f>
        <v>0</v>
      </c>
      <c r="W148" s="19">
        <f t="shared" si="6"/>
        <v>0</v>
      </c>
      <c r="X148" s="53"/>
      <c r="Y148" s="53"/>
      <c r="Z148" s="53"/>
      <c r="AF148" s="52"/>
      <c r="AG148" s="54"/>
    </row>
    <row r="149" spans="1:33" x14ac:dyDescent="0.3">
      <c r="A149">
        <v>148</v>
      </c>
      <c r="B149" t="str">
        <f>Actual_Data[[#This Row],[season]]&amp;"-"&amp;COUNTIF($C$2:C149,C149)</f>
        <v>2010-33</v>
      </c>
      <c r="C149">
        <v>2010</v>
      </c>
      <c r="D149" s="19" t="s">
        <v>58</v>
      </c>
      <c r="E149" s="20">
        <v>40271</v>
      </c>
      <c r="F149" s="19" t="s">
        <v>59</v>
      </c>
      <c r="G149" s="19" t="s">
        <v>65</v>
      </c>
      <c r="H149" s="19" t="s">
        <v>59</v>
      </c>
      <c r="I149" s="19" t="s">
        <v>46</v>
      </c>
      <c r="J149" s="19" t="s">
        <v>38</v>
      </c>
      <c r="K149">
        <v>0</v>
      </c>
      <c r="L149" s="19" t="s">
        <v>59</v>
      </c>
      <c r="M149">
        <v>63</v>
      </c>
      <c r="N149">
        <v>0</v>
      </c>
      <c r="O149" s="19" t="s">
        <v>195</v>
      </c>
      <c r="P149" s="19" t="s">
        <v>176</v>
      </c>
      <c r="Q149" s="19" t="s">
        <v>91</v>
      </c>
      <c r="R149" s="19" t="s">
        <v>152</v>
      </c>
      <c r="S149" s="19"/>
      <c r="T149" s="19">
        <v>1</v>
      </c>
      <c r="U149" s="19">
        <f>IF(Actual_Data[[#This Row],[toss_winner]] = Actual_Data[[#This Row],[winner]],1,0)</f>
        <v>1</v>
      </c>
      <c r="V149" s="19">
        <f>IF(Actual_Data[[#This Row],[toss_decision]] = $I$2,1,0)</f>
        <v>0</v>
      </c>
      <c r="W149" s="19">
        <f t="shared" si="6"/>
        <v>0</v>
      </c>
      <c r="X149" s="53"/>
      <c r="Y149" s="53"/>
      <c r="Z149" s="53"/>
      <c r="AF149" s="52"/>
      <c r="AG149" s="54"/>
    </row>
    <row r="150" spans="1:33" x14ac:dyDescent="0.3">
      <c r="A150">
        <v>149</v>
      </c>
      <c r="B150" t="str">
        <f>Actual_Data[[#This Row],[season]]&amp;"-"&amp;COUNTIF($C$2:C150,C150)</f>
        <v>2010-34</v>
      </c>
      <c r="C150">
        <v>2010</v>
      </c>
      <c r="D150" s="19" t="s">
        <v>64</v>
      </c>
      <c r="E150" s="20">
        <v>40272</v>
      </c>
      <c r="F150" s="19" t="s">
        <v>35</v>
      </c>
      <c r="G150" s="19" t="s">
        <v>45</v>
      </c>
      <c r="H150" s="19" t="s">
        <v>35</v>
      </c>
      <c r="I150" s="19" t="s">
        <v>46</v>
      </c>
      <c r="J150" s="19" t="s">
        <v>38</v>
      </c>
      <c r="K150">
        <v>0</v>
      </c>
      <c r="L150" s="19" t="s">
        <v>45</v>
      </c>
      <c r="M150">
        <v>0</v>
      </c>
      <c r="N150">
        <v>8</v>
      </c>
      <c r="O150" s="19" t="s">
        <v>108</v>
      </c>
      <c r="P150" s="19" t="s">
        <v>67</v>
      </c>
      <c r="Q150" s="19" t="s">
        <v>141</v>
      </c>
      <c r="R150" s="19" t="s">
        <v>63</v>
      </c>
      <c r="S150" s="19"/>
      <c r="T150" s="19">
        <v>1</v>
      </c>
      <c r="U150" s="19">
        <f>IF(Actual_Data[[#This Row],[toss_winner]] = Actual_Data[[#This Row],[winner]],1,0)</f>
        <v>0</v>
      </c>
      <c r="V150" s="19">
        <f>IF(Actual_Data[[#This Row],[toss_decision]] = $I$2,1,0)</f>
        <v>0</v>
      </c>
      <c r="W150" s="19">
        <f t="shared" si="6"/>
        <v>0</v>
      </c>
      <c r="X150" s="53"/>
      <c r="Y150" s="53"/>
      <c r="Z150" s="53"/>
      <c r="AF150" s="52"/>
      <c r="AG150" s="54"/>
    </row>
    <row r="151" spans="1:33" x14ac:dyDescent="0.3">
      <c r="A151">
        <v>150</v>
      </c>
      <c r="B151" t="str">
        <f>Actual_Data[[#This Row],[season]]&amp;"-"&amp;COUNTIF($C$2:C151,C151)</f>
        <v>2010-35</v>
      </c>
      <c r="C151">
        <v>2010</v>
      </c>
      <c r="D151" s="19" t="s">
        <v>51</v>
      </c>
      <c r="E151" s="20">
        <v>40272</v>
      </c>
      <c r="F151" s="19" t="s">
        <v>53</v>
      </c>
      <c r="G151" s="19" t="s">
        <v>36</v>
      </c>
      <c r="H151" s="19" t="s">
        <v>53</v>
      </c>
      <c r="I151" s="19" t="s">
        <v>46</v>
      </c>
      <c r="J151" s="19" t="s">
        <v>38</v>
      </c>
      <c r="K151">
        <v>0</v>
      </c>
      <c r="L151" s="19" t="s">
        <v>53</v>
      </c>
      <c r="M151">
        <v>37</v>
      </c>
      <c r="N151">
        <v>0</v>
      </c>
      <c r="O151" s="19" t="s">
        <v>196</v>
      </c>
      <c r="P151" s="19" t="s">
        <v>55</v>
      </c>
      <c r="Q151" s="19" t="s">
        <v>68</v>
      </c>
      <c r="R151" s="19" t="s">
        <v>133</v>
      </c>
      <c r="S151" s="19"/>
      <c r="T151" s="19">
        <v>1</v>
      </c>
      <c r="U151" s="19">
        <f>IF(Actual_Data[[#This Row],[toss_winner]] = Actual_Data[[#This Row],[winner]],1,0)</f>
        <v>1</v>
      </c>
      <c r="V151" s="19">
        <f>IF(Actual_Data[[#This Row],[toss_decision]] = $I$2,1,0)</f>
        <v>0</v>
      </c>
      <c r="W151" s="19">
        <f t="shared" si="6"/>
        <v>0</v>
      </c>
      <c r="X151" s="53"/>
      <c r="Y151" s="53"/>
      <c r="Z151" s="53"/>
      <c r="AF151" s="52"/>
      <c r="AG151" s="54"/>
    </row>
    <row r="152" spans="1:33" x14ac:dyDescent="0.3">
      <c r="A152">
        <v>151</v>
      </c>
      <c r="B152" t="str">
        <f>Actual_Data[[#This Row],[season]]&amp;"-"&amp;COUNTIF($C$2:C152,C152)</f>
        <v>2010-36</v>
      </c>
      <c r="C152">
        <v>2010</v>
      </c>
      <c r="D152" s="19" t="s">
        <v>197</v>
      </c>
      <c r="E152" s="20">
        <v>40273</v>
      </c>
      <c r="F152" s="19" t="s">
        <v>52</v>
      </c>
      <c r="G152" s="19" t="s">
        <v>65</v>
      </c>
      <c r="H152" s="19" t="s">
        <v>52</v>
      </c>
      <c r="I152" s="19" t="s">
        <v>46</v>
      </c>
      <c r="J152" s="19" t="s">
        <v>38</v>
      </c>
      <c r="K152">
        <v>0</v>
      </c>
      <c r="L152" s="19" t="s">
        <v>52</v>
      </c>
      <c r="M152">
        <v>2</v>
      </c>
      <c r="N152">
        <v>0</v>
      </c>
      <c r="O152" s="19" t="s">
        <v>168</v>
      </c>
      <c r="P152" s="19" t="s">
        <v>198</v>
      </c>
      <c r="Q152" s="19" t="s">
        <v>139</v>
      </c>
      <c r="R152" s="19" t="s">
        <v>129</v>
      </c>
      <c r="S152" s="19"/>
      <c r="T152" s="19">
        <v>1</v>
      </c>
      <c r="U152" s="19">
        <f>IF(Actual_Data[[#This Row],[toss_winner]] = Actual_Data[[#This Row],[winner]],1,0)</f>
        <v>1</v>
      </c>
      <c r="V152" s="19">
        <f>IF(Actual_Data[[#This Row],[toss_decision]] = $I$2,1,0)</f>
        <v>0</v>
      </c>
      <c r="W152" s="19">
        <f t="shared" si="6"/>
        <v>0</v>
      </c>
      <c r="X152" s="53"/>
      <c r="Y152" s="53"/>
      <c r="Z152" s="53"/>
      <c r="AF152" s="52"/>
      <c r="AG152" s="54"/>
    </row>
    <row r="153" spans="1:33" x14ac:dyDescent="0.3">
      <c r="A153">
        <v>152</v>
      </c>
      <c r="B153" t="str">
        <f>Actual_Data[[#This Row],[season]]&amp;"-"&amp;COUNTIF($C$2:C153,C153)</f>
        <v>2010-37</v>
      </c>
      <c r="C153">
        <v>2010</v>
      </c>
      <c r="D153" s="19" t="s">
        <v>79</v>
      </c>
      <c r="E153" s="20">
        <v>40274</v>
      </c>
      <c r="F153" s="19" t="s">
        <v>44</v>
      </c>
      <c r="G153" s="19" t="s">
        <v>59</v>
      </c>
      <c r="H153" s="19" t="s">
        <v>44</v>
      </c>
      <c r="I153" s="19" t="s">
        <v>46</v>
      </c>
      <c r="J153" s="19" t="s">
        <v>38</v>
      </c>
      <c r="K153">
        <v>0</v>
      </c>
      <c r="L153" s="19" t="s">
        <v>44</v>
      </c>
      <c r="M153">
        <v>24</v>
      </c>
      <c r="N153">
        <v>0</v>
      </c>
      <c r="O153" s="19" t="s">
        <v>118</v>
      </c>
      <c r="P153" s="19" t="s">
        <v>81</v>
      </c>
      <c r="Q153" s="19" t="s">
        <v>141</v>
      </c>
      <c r="R153" s="19" t="s">
        <v>63</v>
      </c>
      <c r="S153" s="19"/>
      <c r="T153" s="19">
        <v>1</v>
      </c>
      <c r="U153" s="19">
        <f>IF(Actual_Data[[#This Row],[toss_winner]] = Actual_Data[[#This Row],[winner]],1,0)</f>
        <v>1</v>
      </c>
      <c r="V153" s="19">
        <f>IF(Actual_Data[[#This Row],[toss_decision]] = $I$2,1,0)</f>
        <v>0</v>
      </c>
      <c r="W153" s="19">
        <f t="shared" si="6"/>
        <v>0</v>
      </c>
      <c r="X153" s="53"/>
      <c r="Y153" s="53"/>
      <c r="Z153" s="53"/>
      <c r="AF153" s="52"/>
      <c r="AG153" s="54"/>
    </row>
    <row r="154" spans="1:33" x14ac:dyDescent="0.3">
      <c r="A154">
        <v>153</v>
      </c>
      <c r="B154" t="str">
        <f>Actual_Data[[#This Row],[season]]&amp;"-"&amp;COUNTIF($C$2:C154,C154)</f>
        <v>2010-38</v>
      </c>
      <c r="C154">
        <v>2010</v>
      </c>
      <c r="D154" s="19" t="s">
        <v>70</v>
      </c>
      <c r="E154" s="20">
        <v>40275</v>
      </c>
      <c r="F154" s="19" t="s">
        <v>45</v>
      </c>
      <c r="G154" s="19" t="s">
        <v>52</v>
      </c>
      <c r="H154" s="19" t="s">
        <v>45</v>
      </c>
      <c r="I154" s="19" t="s">
        <v>46</v>
      </c>
      <c r="J154" s="19" t="s">
        <v>38</v>
      </c>
      <c r="K154">
        <v>0</v>
      </c>
      <c r="L154" s="19" t="s">
        <v>52</v>
      </c>
      <c r="M154">
        <v>0</v>
      </c>
      <c r="N154">
        <v>9</v>
      </c>
      <c r="O154" s="19" t="s">
        <v>199</v>
      </c>
      <c r="P154" s="19" t="s">
        <v>72</v>
      </c>
      <c r="Q154" s="19" t="s">
        <v>152</v>
      </c>
      <c r="R154" s="19" t="s">
        <v>150</v>
      </c>
      <c r="S154" s="19"/>
      <c r="T154" s="19">
        <v>1</v>
      </c>
      <c r="U154" s="19">
        <f>IF(Actual_Data[[#This Row],[toss_winner]] = Actual_Data[[#This Row],[winner]],1,0)</f>
        <v>0</v>
      </c>
      <c r="V154" s="19">
        <f>IF(Actual_Data[[#This Row],[toss_decision]] = $I$2,1,0)</f>
        <v>0</v>
      </c>
      <c r="W154" s="19">
        <f t="shared" si="6"/>
        <v>0</v>
      </c>
      <c r="X154" s="53"/>
      <c r="Y154" s="53"/>
      <c r="Z154" s="53"/>
      <c r="AF154" s="52"/>
      <c r="AG154" s="54"/>
    </row>
    <row r="155" spans="1:33" x14ac:dyDescent="0.3">
      <c r="A155">
        <v>154</v>
      </c>
      <c r="B155" t="str">
        <f>Actual_Data[[#This Row],[season]]&amp;"-"&amp;COUNTIF($C$2:C155,C155)</f>
        <v>2010-39</v>
      </c>
      <c r="C155">
        <v>2010</v>
      </c>
      <c r="D155" s="19" t="s">
        <v>64</v>
      </c>
      <c r="E155" s="20">
        <v>40275</v>
      </c>
      <c r="F155" s="19" t="s">
        <v>35</v>
      </c>
      <c r="G155" s="19" t="s">
        <v>53</v>
      </c>
      <c r="H155" s="19" t="s">
        <v>35</v>
      </c>
      <c r="I155" s="19" t="s">
        <v>46</v>
      </c>
      <c r="J155" s="19" t="s">
        <v>38</v>
      </c>
      <c r="K155">
        <v>0</v>
      </c>
      <c r="L155" s="19" t="s">
        <v>35</v>
      </c>
      <c r="M155">
        <v>14</v>
      </c>
      <c r="N155">
        <v>0</v>
      </c>
      <c r="O155" s="19" t="s">
        <v>102</v>
      </c>
      <c r="P155" s="19" t="s">
        <v>67</v>
      </c>
      <c r="Q155" s="19" t="s">
        <v>105</v>
      </c>
      <c r="R155" s="19" t="s">
        <v>42</v>
      </c>
      <c r="S155" s="19"/>
      <c r="T155" s="19">
        <v>1</v>
      </c>
      <c r="U155" s="19">
        <f>IF(Actual_Data[[#This Row],[toss_winner]] = Actual_Data[[#This Row],[winner]],1,0)</f>
        <v>1</v>
      </c>
      <c r="V155" s="19">
        <f>IF(Actual_Data[[#This Row],[toss_decision]] = $I$2,1,0)</f>
        <v>0</v>
      </c>
      <c r="W155" s="19">
        <f t="shared" si="6"/>
        <v>0</v>
      </c>
      <c r="X155" s="53"/>
      <c r="Y155" s="53"/>
      <c r="Z155" s="53"/>
      <c r="AF155" s="52"/>
      <c r="AG155" s="54"/>
    </row>
    <row r="156" spans="1:33" x14ac:dyDescent="0.3">
      <c r="A156">
        <v>155</v>
      </c>
      <c r="B156" t="str">
        <f>Actual_Data[[#This Row],[season]]&amp;"-"&amp;COUNTIF($C$2:C156,C156)</f>
        <v>2010-40</v>
      </c>
      <c r="C156">
        <v>2010</v>
      </c>
      <c r="D156" s="19" t="s">
        <v>34</v>
      </c>
      <c r="E156" s="20">
        <v>40276</v>
      </c>
      <c r="F156" s="19" t="s">
        <v>36</v>
      </c>
      <c r="G156" s="19" t="s">
        <v>65</v>
      </c>
      <c r="H156" s="19" t="s">
        <v>65</v>
      </c>
      <c r="I156" s="19" t="s">
        <v>37</v>
      </c>
      <c r="J156" s="19" t="s">
        <v>38</v>
      </c>
      <c r="K156">
        <v>0</v>
      </c>
      <c r="L156" s="19" t="s">
        <v>65</v>
      </c>
      <c r="M156">
        <v>0</v>
      </c>
      <c r="N156">
        <v>7</v>
      </c>
      <c r="O156" s="19" t="s">
        <v>200</v>
      </c>
      <c r="P156" s="19" t="s">
        <v>40</v>
      </c>
      <c r="Q156" s="19" t="s">
        <v>141</v>
      </c>
      <c r="R156" s="19" t="s">
        <v>63</v>
      </c>
      <c r="S156" s="19"/>
      <c r="T156" s="19">
        <v>1</v>
      </c>
      <c r="U156" s="19">
        <f>IF(Actual_Data[[#This Row],[toss_winner]] = Actual_Data[[#This Row],[winner]],1,0)</f>
        <v>1</v>
      </c>
      <c r="V156" s="19">
        <f>IF(Actual_Data[[#This Row],[toss_decision]] = $I$2,1,0)</f>
        <v>1</v>
      </c>
      <c r="W156" s="19">
        <f t="shared" si="6"/>
        <v>1</v>
      </c>
      <c r="X156" s="53"/>
      <c r="Y156" s="53"/>
      <c r="Z156" s="53"/>
      <c r="AF156" s="52"/>
      <c r="AG156" s="54"/>
    </row>
    <row r="157" spans="1:33" x14ac:dyDescent="0.3">
      <c r="A157">
        <v>156</v>
      </c>
      <c r="B157" t="str">
        <f>Actual_Data[[#This Row],[season]]&amp;"-"&amp;COUNTIF($C$2:C157,C157)</f>
        <v>2010-41</v>
      </c>
      <c r="C157">
        <v>2010</v>
      </c>
      <c r="D157" s="19" t="s">
        <v>43</v>
      </c>
      <c r="E157" s="20">
        <v>40277</v>
      </c>
      <c r="F157" s="19" t="s">
        <v>59</v>
      </c>
      <c r="G157" s="19" t="s">
        <v>45</v>
      </c>
      <c r="H157" s="19" t="s">
        <v>59</v>
      </c>
      <c r="I157" s="19" t="s">
        <v>46</v>
      </c>
      <c r="J157" s="19" t="s">
        <v>38</v>
      </c>
      <c r="K157">
        <v>0</v>
      </c>
      <c r="L157" s="19" t="s">
        <v>45</v>
      </c>
      <c r="M157">
        <v>0</v>
      </c>
      <c r="N157">
        <v>6</v>
      </c>
      <c r="O157" s="19" t="s">
        <v>83</v>
      </c>
      <c r="P157" s="19" t="s">
        <v>48</v>
      </c>
      <c r="Q157" s="19" t="s">
        <v>133</v>
      </c>
      <c r="R157" s="19" t="s">
        <v>78</v>
      </c>
      <c r="S157" s="19"/>
      <c r="T157" s="19">
        <v>1</v>
      </c>
      <c r="U157" s="19">
        <f>IF(Actual_Data[[#This Row],[toss_winner]] = Actual_Data[[#This Row],[winner]],1,0)</f>
        <v>0</v>
      </c>
      <c r="V157" s="19">
        <f>IF(Actual_Data[[#This Row],[toss_decision]] = $I$2,1,0)</f>
        <v>0</v>
      </c>
      <c r="W157" s="19">
        <f t="shared" si="6"/>
        <v>0</v>
      </c>
      <c r="X157" s="53"/>
      <c r="Y157" s="53"/>
      <c r="Z157" s="53"/>
      <c r="AF157" s="52"/>
      <c r="AG157" s="54"/>
    </row>
    <row r="158" spans="1:33" x14ac:dyDescent="0.3">
      <c r="A158">
        <v>157</v>
      </c>
      <c r="B158" t="str">
        <f>Actual_Data[[#This Row],[season]]&amp;"-"&amp;COUNTIF($C$2:C158,C158)</f>
        <v>2010-42</v>
      </c>
      <c r="C158">
        <v>2010</v>
      </c>
      <c r="D158" s="19" t="s">
        <v>197</v>
      </c>
      <c r="E158" s="20">
        <v>40278</v>
      </c>
      <c r="F158" s="19" t="s">
        <v>44</v>
      </c>
      <c r="G158" s="19" t="s">
        <v>65</v>
      </c>
      <c r="H158" s="19" t="s">
        <v>44</v>
      </c>
      <c r="I158" s="19" t="s">
        <v>46</v>
      </c>
      <c r="J158" s="19" t="s">
        <v>38</v>
      </c>
      <c r="K158">
        <v>0</v>
      </c>
      <c r="L158" s="19" t="s">
        <v>65</v>
      </c>
      <c r="M158">
        <v>0</v>
      </c>
      <c r="N158">
        <v>6</v>
      </c>
      <c r="O158" s="19" t="s">
        <v>201</v>
      </c>
      <c r="P158" s="19" t="s">
        <v>198</v>
      </c>
      <c r="Q158" s="19" t="s">
        <v>139</v>
      </c>
      <c r="R158" s="19" t="s">
        <v>129</v>
      </c>
      <c r="S158" s="19"/>
      <c r="T158" s="19">
        <v>1</v>
      </c>
      <c r="U158" s="19">
        <f>IF(Actual_Data[[#This Row],[toss_winner]] = Actual_Data[[#This Row],[winner]],1,0)</f>
        <v>0</v>
      </c>
      <c r="V158" s="19">
        <f>IF(Actual_Data[[#This Row],[toss_decision]] = $I$2,1,0)</f>
        <v>0</v>
      </c>
      <c r="W158" s="19">
        <f t="shared" si="6"/>
        <v>0</v>
      </c>
      <c r="X158" s="53"/>
      <c r="Y158" s="53"/>
      <c r="Z158" s="53"/>
      <c r="AF158" s="52"/>
      <c r="AG158" s="54"/>
    </row>
    <row r="159" spans="1:33" x14ac:dyDescent="0.3">
      <c r="A159">
        <v>158</v>
      </c>
      <c r="B159" t="str">
        <f>Actual_Data[[#This Row],[season]]&amp;"-"&amp;COUNTIF($C$2:C159,C159)</f>
        <v>2010-43</v>
      </c>
      <c r="C159">
        <v>2010</v>
      </c>
      <c r="D159" s="19" t="s">
        <v>34</v>
      </c>
      <c r="E159" s="20">
        <v>40278</v>
      </c>
      <c r="F159" s="19" t="s">
        <v>35</v>
      </c>
      <c r="G159" s="19" t="s">
        <v>36</v>
      </c>
      <c r="H159" s="19" t="s">
        <v>36</v>
      </c>
      <c r="I159" s="19" t="s">
        <v>37</v>
      </c>
      <c r="J159" s="19" t="s">
        <v>38</v>
      </c>
      <c r="K159">
        <v>0</v>
      </c>
      <c r="L159" s="19" t="s">
        <v>36</v>
      </c>
      <c r="M159">
        <v>0</v>
      </c>
      <c r="N159">
        <v>7</v>
      </c>
      <c r="O159" s="19" t="s">
        <v>96</v>
      </c>
      <c r="P159" s="19" t="s">
        <v>40</v>
      </c>
      <c r="Q159" s="19" t="s">
        <v>69</v>
      </c>
      <c r="R159" s="19" t="s">
        <v>63</v>
      </c>
      <c r="S159" s="19"/>
      <c r="T159" s="19">
        <v>1</v>
      </c>
      <c r="U159" s="19">
        <f>IF(Actual_Data[[#This Row],[toss_winner]] = Actual_Data[[#This Row],[winner]],1,0)</f>
        <v>1</v>
      </c>
      <c r="V159" s="19">
        <f>IF(Actual_Data[[#This Row],[toss_decision]] = $I$2,1,0)</f>
        <v>1</v>
      </c>
      <c r="W159" s="19">
        <f t="shared" si="6"/>
        <v>1</v>
      </c>
      <c r="X159" s="53"/>
      <c r="Y159" s="53"/>
      <c r="Z159" s="53"/>
      <c r="AF159" s="52"/>
      <c r="AG159" s="54"/>
    </row>
    <row r="160" spans="1:33" x14ac:dyDescent="0.3">
      <c r="A160">
        <v>159</v>
      </c>
      <c r="B160" t="str">
        <f>Actual_Data[[#This Row],[season]]&amp;"-"&amp;COUNTIF($C$2:C160,C160)</f>
        <v>2010-44</v>
      </c>
      <c r="C160">
        <v>2010</v>
      </c>
      <c r="D160" s="19" t="s">
        <v>51</v>
      </c>
      <c r="E160" s="20">
        <v>40279</v>
      </c>
      <c r="F160" s="19" t="s">
        <v>53</v>
      </c>
      <c r="G160" s="19" t="s">
        <v>45</v>
      </c>
      <c r="H160" s="19" t="s">
        <v>53</v>
      </c>
      <c r="I160" s="19" t="s">
        <v>46</v>
      </c>
      <c r="J160" s="19" t="s">
        <v>38</v>
      </c>
      <c r="K160">
        <v>0</v>
      </c>
      <c r="L160" s="19" t="s">
        <v>45</v>
      </c>
      <c r="M160">
        <v>0</v>
      </c>
      <c r="N160">
        <v>7</v>
      </c>
      <c r="O160" s="19" t="s">
        <v>202</v>
      </c>
      <c r="P160" s="19" t="s">
        <v>55</v>
      </c>
      <c r="Q160" s="19" t="s">
        <v>68</v>
      </c>
      <c r="R160" s="19" t="s">
        <v>78</v>
      </c>
      <c r="S160" s="19"/>
      <c r="T160" s="19">
        <v>1</v>
      </c>
      <c r="U160" s="19">
        <f>IF(Actual_Data[[#This Row],[toss_winner]] = Actual_Data[[#This Row],[winner]],1,0)</f>
        <v>0</v>
      </c>
      <c r="V160" s="19">
        <f>IF(Actual_Data[[#This Row],[toss_decision]] = $I$2,1,0)</f>
        <v>0</v>
      </c>
      <c r="W160" s="19">
        <f t="shared" si="6"/>
        <v>0</v>
      </c>
      <c r="X160" s="53"/>
      <c r="Y160" s="53"/>
      <c r="Z160" s="53"/>
      <c r="AF160" s="52"/>
      <c r="AG160" s="54"/>
    </row>
    <row r="161" spans="1:33" x14ac:dyDescent="0.3">
      <c r="A161">
        <v>160</v>
      </c>
      <c r="B161" t="str">
        <f>Actual_Data[[#This Row],[season]]&amp;"-"&amp;COUNTIF($C$2:C161,C161)</f>
        <v>2010-45</v>
      </c>
      <c r="C161">
        <v>2010</v>
      </c>
      <c r="D161" s="19" t="s">
        <v>70</v>
      </c>
      <c r="E161" s="20">
        <v>40279</v>
      </c>
      <c r="F161" s="19" t="s">
        <v>59</v>
      </c>
      <c r="G161" s="19" t="s">
        <v>52</v>
      </c>
      <c r="H161" s="19" t="s">
        <v>52</v>
      </c>
      <c r="I161" s="19" t="s">
        <v>37</v>
      </c>
      <c r="J161" s="19" t="s">
        <v>38</v>
      </c>
      <c r="K161">
        <v>0</v>
      </c>
      <c r="L161" s="19" t="s">
        <v>59</v>
      </c>
      <c r="M161">
        <v>37</v>
      </c>
      <c r="N161">
        <v>0</v>
      </c>
      <c r="O161" s="19" t="s">
        <v>120</v>
      </c>
      <c r="P161" s="19" t="s">
        <v>72</v>
      </c>
      <c r="Q161" s="19" t="s">
        <v>91</v>
      </c>
      <c r="R161" s="19" t="s">
        <v>150</v>
      </c>
      <c r="S161" s="19"/>
      <c r="T161" s="19">
        <v>1</v>
      </c>
      <c r="U161" s="19">
        <f>IF(Actual_Data[[#This Row],[toss_winner]] = Actual_Data[[#This Row],[winner]],1,0)</f>
        <v>0</v>
      </c>
      <c r="V161" s="19">
        <f>IF(Actual_Data[[#This Row],[toss_decision]] = $I$2,1,0)</f>
        <v>1</v>
      </c>
      <c r="W161" s="19">
        <f t="shared" si="6"/>
        <v>0</v>
      </c>
      <c r="X161" s="53"/>
      <c r="Y161" s="53"/>
      <c r="Z161" s="53"/>
      <c r="AF161" s="52"/>
      <c r="AG161" s="54"/>
    </row>
    <row r="162" spans="1:33" x14ac:dyDescent="0.3">
      <c r="A162">
        <v>161</v>
      </c>
      <c r="B162" t="str">
        <f>Actual_Data[[#This Row],[season]]&amp;"-"&amp;COUNTIF($C$2:C162,C162)</f>
        <v>2010-46</v>
      </c>
      <c r="C162">
        <v>2010</v>
      </c>
      <c r="D162" s="19" t="s">
        <v>197</v>
      </c>
      <c r="E162" s="20">
        <v>40280</v>
      </c>
      <c r="F162" s="19" t="s">
        <v>65</v>
      </c>
      <c r="G162" s="19" t="s">
        <v>36</v>
      </c>
      <c r="H162" s="19" t="s">
        <v>36</v>
      </c>
      <c r="I162" s="19" t="s">
        <v>37</v>
      </c>
      <c r="J162" s="19" t="s">
        <v>38</v>
      </c>
      <c r="K162">
        <v>0</v>
      </c>
      <c r="L162" s="19" t="s">
        <v>65</v>
      </c>
      <c r="M162">
        <v>13</v>
      </c>
      <c r="N162">
        <v>0</v>
      </c>
      <c r="O162" s="19" t="s">
        <v>203</v>
      </c>
      <c r="P162" s="19" t="s">
        <v>198</v>
      </c>
      <c r="Q162" s="19" t="s">
        <v>42</v>
      </c>
      <c r="R162" s="19" t="s">
        <v>73</v>
      </c>
      <c r="S162" s="19"/>
      <c r="T162" s="19">
        <v>1</v>
      </c>
      <c r="U162" s="19">
        <f>IF(Actual_Data[[#This Row],[toss_winner]] = Actual_Data[[#This Row],[winner]],1,0)</f>
        <v>0</v>
      </c>
      <c r="V162" s="19">
        <f>IF(Actual_Data[[#This Row],[toss_decision]] = $I$2,1,0)</f>
        <v>1</v>
      </c>
      <c r="W162" s="19">
        <f t="shared" si="6"/>
        <v>0</v>
      </c>
      <c r="X162" s="53"/>
      <c r="Y162" s="53"/>
      <c r="Z162" s="53"/>
      <c r="AF162" s="52"/>
      <c r="AG162" s="54"/>
    </row>
    <row r="163" spans="1:33" x14ac:dyDescent="0.3">
      <c r="A163">
        <v>162</v>
      </c>
      <c r="B163" t="str">
        <f>Actual_Data[[#This Row],[season]]&amp;"-"&amp;COUNTIF($C$2:C163,C163)</f>
        <v>2010-47</v>
      </c>
      <c r="C163">
        <v>2010</v>
      </c>
      <c r="D163" s="19" t="s">
        <v>58</v>
      </c>
      <c r="E163" s="20">
        <v>40281</v>
      </c>
      <c r="F163" s="19" t="s">
        <v>59</v>
      </c>
      <c r="G163" s="19" t="s">
        <v>53</v>
      </c>
      <c r="H163" s="19" t="s">
        <v>59</v>
      </c>
      <c r="I163" s="19" t="s">
        <v>46</v>
      </c>
      <c r="J163" s="19" t="s">
        <v>38</v>
      </c>
      <c r="K163">
        <v>0</v>
      </c>
      <c r="L163" s="19" t="s">
        <v>59</v>
      </c>
      <c r="M163">
        <v>39</v>
      </c>
      <c r="N163">
        <v>0</v>
      </c>
      <c r="O163" s="19" t="s">
        <v>204</v>
      </c>
      <c r="P163" s="19" t="s">
        <v>176</v>
      </c>
      <c r="Q163" s="19" t="s">
        <v>141</v>
      </c>
      <c r="R163" s="19" t="s">
        <v>63</v>
      </c>
      <c r="S163" s="19"/>
      <c r="T163" s="19">
        <v>1</v>
      </c>
      <c r="U163" s="19">
        <f>IF(Actual_Data[[#This Row],[toss_winner]] = Actual_Data[[#This Row],[winner]],1,0)</f>
        <v>1</v>
      </c>
      <c r="V163" s="19">
        <f>IF(Actual_Data[[#This Row],[toss_decision]] = $I$2,1,0)</f>
        <v>0</v>
      </c>
      <c r="W163" s="19">
        <f t="shared" si="6"/>
        <v>0</v>
      </c>
      <c r="X163" s="53"/>
      <c r="Y163" s="53"/>
      <c r="Z163" s="53"/>
      <c r="AF163" s="52"/>
      <c r="AG163" s="54"/>
    </row>
    <row r="164" spans="1:33" x14ac:dyDescent="0.3">
      <c r="A164">
        <v>163</v>
      </c>
      <c r="B164" t="str">
        <f>Actual_Data[[#This Row],[season]]&amp;"-"&amp;COUNTIF($C$2:C164,C164)</f>
        <v>2010-48</v>
      </c>
      <c r="C164">
        <v>2010</v>
      </c>
      <c r="D164" s="19" t="s">
        <v>79</v>
      </c>
      <c r="E164" s="20">
        <v>40281</v>
      </c>
      <c r="F164" s="19" t="s">
        <v>35</v>
      </c>
      <c r="G164" s="19" t="s">
        <v>44</v>
      </c>
      <c r="H164" s="19" t="s">
        <v>35</v>
      </c>
      <c r="I164" s="19" t="s">
        <v>46</v>
      </c>
      <c r="J164" s="19" t="s">
        <v>38</v>
      </c>
      <c r="K164">
        <v>0</v>
      </c>
      <c r="L164" s="19" t="s">
        <v>44</v>
      </c>
      <c r="M164">
        <v>0</v>
      </c>
      <c r="N164">
        <v>9</v>
      </c>
      <c r="O164" s="19" t="s">
        <v>205</v>
      </c>
      <c r="P164" s="19" t="s">
        <v>81</v>
      </c>
      <c r="Q164" s="19" t="s">
        <v>157</v>
      </c>
      <c r="R164" s="19" t="s">
        <v>129</v>
      </c>
      <c r="S164" s="19"/>
      <c r="T164" s="19">
        <v>1</v>
      </c>
      <c r="U164" s="19">
        <f>IF(Actual_Data[[#This Row],[toss_winner]] = Actual_Data[[#This Row],[winner]],1,0)</f>
        <v>0</v>
      </c>
      <c r="V164" s="19">
        <f>IF(Actual_Data[[#This Row],[toss_decision]] = $I$2,1,0)</f>
        <v>0</v>
      </c>
      <c r="W164" s="19">
        <f t="shared" si="6"/>
        <v>0</v>
      </c>
      <c r="X164" s="53"/>
      <c r="Y164" s="53"/>
      <c r="Z164" s="53"/>
      <c r="AF164" s="52"/>
      <c r="AG164" s="54"/>
    </row>
    <row r="165" spans="1:33" x14ac:dyDescent="0.3">
      <c r="A165">
        <v>164</v>
      </c>
      <c r="B165" t="str">
        <f>Actual_Data[[#This Row],[season]]&amp;"-"&amp;COUNTIF($C$2:C165,C165)</f>
        <v>2010-49</v>
      </c>
      <c r="C165">
        <v>2010</v>
      </c>
      <c r="D165" s="19" t="s">
        <v>70</v>
      </c>
      <c r="E165" s="20">
        <v>40282</v>
      </c>
      <c r="F165" s="19" t="s">
        <v>52</v>
      </c>
      <c r="G165" s="19" t="s">
        <v>36</v>
      </c>
      <c r="H165" s="19" t="s">
        <v>52</v>
      </c>
      <c r="I165" s="19" t="s">
        <v>46</v>
      </c>
      <c r="J165" s="19" t="s">
        <v>38</v>
      </c>
      <c r="K165">
        <v>0</v>
      </c>
      <c r="L165" s="19" t="s">
        <v>36</v>
      </c>
      <c r="M165">
        <v>0</v>
      </c>
      <c r="N165">
        <v>5</v>
      </c>
      <c r="O165" s="19" t="s">
        <v>194</v>
      </c>
      <c r="P165" s="19" t="s">
        <v>72</v>
      </c>
      <c r="Q165" s="19" t="s">
        <v>91</v>
      </c>
      <c r="R165" s="19" t="s">
        <v>152</v>
      </c>
      <c r="S165" s="19"/>
      <c r="T165" s="19">
        <v>1</v>
      </c>
      <c r="U165" s="19">
        <f>IF(Actual_Data[[#This Row],[toss_winner]] = Actual_Data[[#This Row],[winner]],1,0)</f>
        <v>0</v>
      </c>
      <c r="V165" s="19">
        <f>IF(Actual_Data[[#This Row],[toss_decision]] = $I$2,1,0)</f>
        <v>0</v>
      </c>
      <c r="W165" s="19">
        <f t="shared" si="6"/>
        <v>0</v>
      </c>
      <c r="X165" s="53"/>
      <c r="Y165" s="53"/>
      <c r="Z165" s="53"/>
      <c r="AF165" s="52"/>
      <c r="AG165" s="54"/>
    </row>
    <row r="166" spans="1:33" x14ac:dyDescent="0.3">
      <c r="A166">
        <v>165</v>
      </c>
      <c r="B166" t="str">
        <f>Actual_Data[[#This Row],[season]]&amp;"-"&amp;COUNTIF($C$2:C166,C166)</f>
        <v>2010-50</v>
      </c>
      <c r="C166">
        <v>2010</v>
      </c>
      <c r="D166" s="19" t="s">
        <v>79</v>
      </c>
      <c r="E166" s="20">
        <v>40283</v>
      </c>
      <c r="F166" s="19" t="s">
        <v>44</v>
      </c>
      <c r="G166" s="19" t="s">
        <v>53</v>
      </c>
      <c r="H166" s="19" t="s">
        <v>44</v>
      </c>
      <c r="I166" s="19" t="s">
        <v>46</v>
      </c>
      <c r="J166" s="19" t="s">
        <v>38</v>
      </c>
      <c r="K166">
        <v>0</v>
      </c>
      <c r="L166" s="19" t="s">
        <v>53</v>
      </c>
      <c r="M166">
        <v>0</v>
      </c>
      <c r="N166">
        <v>6</v>
      </c>
      <c r="O166" s="19" t="s">
        <v>158</v>
      </c>
      <c r="P166" s="19" t="s">
        <v>81</v>
      </c>
      <c r="Q166" s="19" t="s">
        <v>139</v>
      </c>
      <c r="R166" s="19" t="s">
        <v>157</v>
      </c>
      <c r="S166" s="19"/>
      <c r="T166" s="19">
        <v>1</v>
      </c>
      <c r="U166" s="19">
        <f>IF(Actual_Data[[#This Row],[toss_winner]] = Actual_Data[[#This Row],[winner]],1,0)</f>
        <v>0</v>
      </c>
      <c r="V166" s="19">
        <f>IF(Actual_Data[[#This Row],[toss_decision]] = $I$2,1,0)</f>
        <v>0</v>
      </c>
      <c r="W166" s="19">
        <f t="shared" si="6"/>
        <v>0</v>
      </c>
      <c r="X166" s="53"/>
      <c r="Y166" s="53"/>
      <c r="Z166" s="53"/>
      <c r="AF166" s="52"/>
      <c r="AG166" s="54"/>
    </row>
    <row r="167" spans="1:33" x14ac:dyDescent="0.3">
      <c r="A167">
        <v>166</v>
      </c>
      <c r="B167" t="str">
        <f>Actual_Data[[#This Row],[season]]&amp;"-"&amp;COUNTIF($C$2:C167,C167)</f>
        <v>2010-51</v>
      </c>
      <c r="C167">
        <v>2010</v>
      </c>
      <c r="D167" s="19" t="s">
        <v>206</v>
      </c>
      <c r="E167" s="20">
        <v>40284</v>
      </c>
      <c r="F167" s="19" t="s">
        <v>45</v>
      </c>
      <c r="G167" s="19" t="s">
        <v>65</v>
      </c>
      <c r="H167" s="19" t="s">
        <v>65</v>
      </c>
      <c r="I167" s="19" t="s">
        <v>37</v>
      </c>
      <c r="J167" s="19" t="s">
        <v>38</v>
      </c>
      <c r="K167">
        <v>0</v>
      </c>
      <c r="L167" s="19" t="s">
        <v>65</v>
      </c>
      <c r="M167">
        <v>0</v>
      </c>
      <c r="N167">
        <v>5</v>
      </c>
      <c r="O167" s="19" t="s">
        <v>159</v>
      </c>
      <c r="P167" s="19" t="s">
        <v>207</v>
      </c>
      <c r="Q167" s="19" t="s">
        <v>133</v>
      </c>
      <c r="R167" s="19" t="s">
        <v>78</v>
      </c>
      <c r="S167" s="19"/>
      <c r="T167" s="19">
        <v>1</v>
      </c>
      <c r="U167" s="19">
        <f>IF(Actual_Data[[#This Row],[toss_winner]] = Actual_Data[[#This Row],[winner]],1,0)</f>
        <v>1</v>
      </c>
      <c r="V167" s="19">
        <f>IF(Actual_Data[[#This Row],[toss_decision]] = $I$2,1,0)</f>
        <v>1</v>
      </c>
      <c r="W167" s="19">
        <f t="shared" si="6"/>
        <v>1</v>
      </c>
      <c r="X167" s="53"/>
      <c r="Y167" s="53"/>
      <c r="Z167" s="53"/>
      <c r="AF167" s="52"/>
      <c r="AG167" s="54"/>
    </row>
    <row r="168" spans="1:33" x14ac:dyDescent="0.3">
      <c r="A168">
        <v>167</v>
      </c>
      <c r="B168" t="str">
        <f>Actual_Data[[#This Row],[season]]&amp;"-"&amp;COUNTIF($C$2:C168,C168)</f>
        <v>2010-52</v>
      </c>
      <c r="C168">
        <v>2010</v>
      </c>
      <c r="D168" s="19" t="s">
        <v>34</v>
      </c>
      <c r="E168" s="20">
        <v>40285</v>
      </c>
      <c r="F168" s="19" t="s">
        <v>59</v>
      </c>
      <c r="G168" s="19" t="s">
        <v>36</v>
      </c>
      <c r="H168" s="19" t="s">
        <v>36</v>
      </c>
      <c r="I168" s="19" t="s">
        <v>37</v>
      </c>
      <c r="J168" s="19" t="s">
        <v>38</v>
      </c>
      <c r="K168">
        <v>0</v>
      </c>
      <c r="L168" s="19" t="s">
        <v>59</v>
      </c>
      <c r="M168">
        <v>57</v>
      </c>
      <c r="N168">
        <v>0</v>
      </c>
      <c r="O168" s="19" t="s">
        <v>208</v>
      </c>
      <c r="P168" s="19" t="s">
        <v>40</v>
      </c>
      <c r="Q168" s="19" t="s">
        <v>139</v>
      </c>
      <c r="R168" s="19" t="s">
        <v>129</v>
      </c>
      <c r="S168" s="19"/>
      <c r="T168" s="19">
        <v>1</v>
      </c>
      <c r="U168" s="19">
        <f>IF(Actual_Data[[#This Row],[toss_winner]] = Actual_Data[[#This Row],[winner]],1,0)</f>
        <v>0</v>
      </c>
      <c r="V168" s="19">
        <f>IF(Actual_Data[[#This Row],[toss_decision]] = $I$2,1,0)</f>
        <v>1</v>
      </c>
      <c r="W168" s="19">
        <f t="shared" si="6"/>
        <v>0</v>
      </c>
      <c r="X168" s="53"/>
      <c r="Y168" s="53"/>
      <c r="Z168" s="53"/>
      <c r="AF168" s="52"/>
      <c r="AG168" s="54"/>
    </row>
    <row r="169" spans="1:33" x14ac:dyDescent="0.3">
      <c r="A169">
        <v>168</v>
      </c>
      <c r="B169" t="str">
        <f>Actual_Data[[#This Row],[season]]&amp;"-"&amp;COUNTIF($C$2:C169,C169)</f>
        <v>2010-53</v>
      </c>
      <c r="C169">
        <v>2010</v>
      </c>
      <c r="D169" s="19" t="s">
        <v>64</v>
      </c>
      <c r="E169" s="20">
        <v>40285</v>
      </c>
      <c r="F169" s="19" t="s">
        <v>52</v>
      </c>
      <c r="G169" s="19" t="s">
        <v>35</v>
      </c>
      <c r="H169" s="19" t="s">
        <v>52</v>
      </c>
      <c r="I169" s="19" t="s">
        <v>46</v>
      </c>
      <c r="J169" s="19" t="s">
        <v>38</v>
      </c>
      <c r="K169">
        <v>0</v>
      </c>
      <c r="L169" s="19" t="s">
        <v>35</v>
      </c>
      <c r="M169">
        <v>0</v>
      </c>
      <c r="N169">
        <v>8</v>
      </c>
      <c r="O169" s="19" t="s">
        <v>209</v>
      </c>
      <c r="P169" s="19" t="s">
        <v>67</v>
      </c>
      <c r="Q169" s="19" t="s">
        <v>105</v>
      </c>
      <c r="R169" s="19" t="s">
        <v>73</v>
      </c>
      <c r="S169" s="19"/>
      <c r="T169" s="19">
        <v>1</v>
      </c>
      <c r="U169" s="19">
        <f>IF(Actual_Data[[#This Row],[toss_winner]] = Actual_Data[[#This Row],[winner]],1,0)</f>
        <v>0</v>
      </c>
      <c r="V169" s="19">
        <f>IF(Actual_Data[[#This Row],[toss_decision]] = $I$2,1,0)</f>
        <v>0</v>
      </c>
      <c r="W169" s="19">
        <f t="shared" si="6"/>
        <v>0</v>
      </c>
      <c r="X169" s="53"/>
      <c r="Y169" s="53"/>
      <c r="Z169" s="53"/>
      <c r="AF169" s="52"/>
      <c r="AG169" s="54"/>
    </row>
    <row r="170" spans="1:33" x14ac:dyDescent="0.3">
      <c r="A170">
        <v>169</v>
      </c>
      <c r="B170" t="str">
        <f>Actual_Data[[#This Row],[season]]&amp;"-"&amp;COUNTIF($C$2:C170,C170)</f>
        <v>2010-54</v>
      </c>
      <c r="C170">
        <v>2010</v>
      </c>
      <c r="D170" s="19" t="s">
        <v>206</v>
      </c>
      <c r="E170" s="20">
        <v>40286</v>
      </c>
      <c r="F170" s="19" t="s">
        <v>45</v>
      </c>
      <c r="G170" s="19" t="s">
        <v>44</v>
      </c>
      <c r="H170" s="19" t="s">
        <v>44</v>
      </c>
      <c r="I170" s="19" t="s">
        <v>37</v>
      </c>
      <c r="J170" s="19" t="s">
        <v>38</v>
      </c>
      <c r="K170">
        <v>0</v>
      </c>
      <c r="L170" s="19" t="s">
        <v>44</v>
      </c>
      <c r="M170">
        <v>0</v>
      </c>
      <c r="N170">
        <v>6</v>
      </c>
      <c r="O170" s="19" t="s">
        <v>90</v>
      </c>
      <c r="P170" s="19" t="s">
        <v>207</v>
      </c>
      <c r="Q170" s="19" t="s">
        <v>68</v>
      </c>
      <c r="R170" s="19" t="s">
        <v>78</v>
      </c>
      <c r="S170" s="19"/>
      <c r="T170" s="19">
        <v>1</v>
      </c>
      <c r="U170" s="19">
        <f>IF(Actual_Data[[#This Row],[toss_winner]] = Actual_Data[[#This Row],[winner]],1,0)</f>
        <v>1</v>
      </c>
      <c r="V170" s="19">
        <f>IF(Actual_Data[[#This Row],[toss_decision]] = $I$2,1,0)</f>
        <v>1</v>
      </c>
      <c r="W170" s="19">
        <f t="shared" si="6"/>
        <v>1</v>
      </c>
      <c r="X170" s="53"/>
      <c r="Y170" s="53"/>
      <c r="Z170" s="53"/>
      <c r="AF170" s="52"/>
      <c r="AG170" s="54"/>
    </row>
    <row r="171" spans="1:33" x14ac:dyDescent="0.3">
      <c r="A171">
        <v>170</v>
      </c>
      <c r="B171" t="str">
        <f>Actual_Data[[#This Row],[season]]&amp;"-"&amp;COUNTIF($C$2:C171,C171)</f>
        <v>2010-55</v>
      </c>
      <c r="C171">
        <v>2010</v>
      </c>
      <c r="D171" s="19" t="s">
        <v>51</v>
      </c>
      <c r="E171" s="20">
        <v>40286</v>
      </c>
      <c r="F171" s="19" t="s">
        <v>65</v>
      </c>
      <c r="G171" s="19" t="s">
        <v>53</v>
      </c>
      <c r="H171" s="19" t="s">
        <v>65</v>
      </c>
      <c r="I171" s="19" t="s">
        <v>46</v>
      </c>
      <c r="J171" s="19" t="s">
        <v>38</v>
      </c>
      <c r="K171">
        <v>0</v>
      </c>
      <c r="L171" s="19" t="s">
        <v>65</v>
      </c>
      <c r="M171">
        <v>11</v>
      </c>
      <c r="N171">
        <v>0</v>
      </c>
      <c r="O171" s="19" t="s">
        <v>183</v>
      </c>
      <c r="P171" s="19" t="s">
        <v>55</v>
      </c>
      <c r="Q171" s="19" t="s">
        <v>91</v>
      </c>
      <c r="R171" s="19" t="s">
        <v>150</v>
      </c>
      <c r="S171" s="19"/>
      <c r="T171" s="19">
        <v>1</v>
      </c>
      <c r="U171" s="19">
        <f>IF(Actual_Data[[#This Row],[toss_winner]] = Actual_Data[[#This Row],[winner]],1,0)</f>
        <v>1</v>
      </c>
      <c r="V171" s="19">
        <f>IF(Actual_Data[[#This Row],[toss_decision]] = $I$2,1,0)</f>
        <v>0</v>
      </c>
      <c r="W171" s="19">
        <f t="shared" si="6"/>
        <v>0</v>
      </c>
      <c r="X171" s="53"/>
      <c r="Y171" s="53"/>
      <c r="Z171" s="53"/>
      <c r="AF171" s="52"/>
      <c r="AG171" s="54"/>
    </row>
    <row r="172" spans="1:33" x14ac:dyDescent="0.3">
      <c r="A172">
        <v>171</v>
      </c>
      <c r="B172" t="str">
        <f>Actual_Data[[#This Row],[season]]&amp;"-"&amp;COUNTIF($C$2:C172,C172)</f>
        <v>2010-56</v>
      </c>
      <c r="C172">
        <v>2010</v>
      </c>
      <c r="D172" s="19" t="s">
        <v>64</v>
      </c>
      <c r="E172" s="20">
        <v>40287</v>
      </c>
      <c r="F172" s="19" t="s">
        <v>59</v>
      </c>
      <c r="G172" s="19" t="s">
        <v>35</v>
      </c>
      <c r="H172" s="19" t="s">
        <v>59</v>
      </c>
      <c r="I172" s="19" t="s">
        <v>46</v>
      </c>
      <c r="J172" s="19" t="s">
        <v>38</v>
      </c>
      <c r="K172">
        <v>0</v>
      </c>
      <c r="L172" s="19" t="s">
        <v>35</v>
      </c>
      <c r="M172">
        <v>0</v>
      </c>
      <c r="N172">
        <v>9</v>
      </c>
      <c r="O172" s="19" t="s">
        <v>210</v>
      </c>
      <c r="P172" s="19" t="s">
        <v>67</v>
      </c>
      <c r="Q172" s="19" t="s">
        <v>105</v>
      </c>
      <c r="R172" s="19" t="s">
        <v>42</v>
      </c>
      <c r="S172" s="19"/>
      <c r="T172" s="19">
        <v>1</v>
      </c>
      <c r="U172" s="19">
        <f>IF(Actual_Data[[#This Row],[toss_winner]] = Actual_Data[[#This Row],[winner]],1,0)</f>
        <v>0</v>
      </c>
      <c r="V172" s="19">
        <f>IF(Actual_Data[[#This Row],[toss_decision]] = $I$2,1,0)</f>
        <v>0</v>
      </c>
      <c r="W172" s="19">
        <f t="shared" si="6"/>
        <v>0</v>
      </c>
      <c r="X172" s="53"/>
      <c r="Y172" s="53"/>
      <c r="Z172" s="53"/>
      <c r="AF172" s="52"/>
      <c r="AG172" s="54"/>
    </row>
    <row r="173" spans="1:33" x14ac:dyDescent="0.3">
      <c r="A173">
        <v>172</v>
      </c>
      <c r="B173" t="str">
        <f>Actual_Data[[#This Row],[season]]&amp;"-"&amp;COUNTIF($C$2:C173,C173)</f>
        <v>2010-57</v>
      </c>
      <c r="C173">
        <v>2010</v>
      </c>
      <c r="D173" s="19" t="s">
        <v>58</v>
      </c>
      <c r="E173" s="20">
        <v>40289</v>
      </c>
      <c r="F173" s="19" t="s">
        <v>59</v>
      </c>
      <c r="G173" s="19" t="s">
        <v>36</v>
      </c>
      <c r="H173" s="19" t="s">
        <v>59</v>
      </c>
      <c r="I173" s="19" t="s">
        <v>46</v>
      </c>
      <c r="J173" s="19" t="s">
        <v>38</v>
      </c>
      <c r="K173">
        <v>0</v>
      </c>
      <c r="L173" s="19" t="s">
        <v>59</v>
      </c>
      <c r="M173">
        <v>35</v>
      </c>
      <c r="N173">
        <v>0</v>
      </c>
      <c r="O173" s="19" t="s">
        <v>204</v>
      </c>
      <c r="P173" s="19" t="s">
        <v>87</v>
      </c>
      <c r="Q173" s="19" t="s">
        <v>91</v>
      </c>
      <c r="R173" s="19" t="s">
        <v>73</v>
      </c>
      <c r="S173" s="19"/>
      <c r="T173" s="19">
        <v>1</v>
      </c>
      <c r="U173" s="19">
        <f>IF(Actual_Data[[#This Row],[toss_winner]] = Actual_Data[[#This Row],[winner]],1,0)</f>
        <v>1</v>
      </c>
      <c r="V173" s="19">
        <f>IF(Actual_Data[[#This Row],[toss_decision]] = $I$2,1,0)</f>
        <v>0</v>
      </c>
      <c r="W173" s="19">
        <f t="shared" si="6"/>
        <v>0</v>
      </c>
      <c r="X173" s="53"/>
      <c r="Y173" s="53"/>
      <c r="Z173" s="53"/>
      <c r="AF173" s="52"/>
      <c r="AG173" s="54"/>
    </row>
    <row r="174" spans="1:33" x14ac:dyDescent="0.3">
      <c r="A174">
        <v>173</v>
      </c>
      <c r="B174" t="str">
        <f>Actual_Data[[#This Row],[season]]&amp;"-"&amp;COUNTIF($C$2:C174,C174)</f>
        <v>2010-58</v>
      </c>
      <c r="C174">
        <v>2010</v>
      </c>
      <c r="D174" s="19" t="s">
        <v>58</v>
      </c>
      <c r="E174" s="20">
        <v>40290</v>
      </c>
      <c r="F174" s="19" t="s">
        <v>44</v>
      </c>
      <c r="G174" s="19" t="s">
        <v>65</v>
      </c>
      <c r="H174" s="19" t="s">
        <v>44</v>
      </c>
      <c r="I174" s="19" t="s">
        <v>46</v>
      </c>
      <c r="J174" s="19" t="s">
        <v>38</v>
      </c>
      <c r="K174">
        <v>0</v>
      </c>
      <c r="L174" s="19" t="s">
        <v>44</v>
      </c>
      <c r="M174">
        <v>38</v>
      </c>
      <c r="N174">
        <v>0</v>
      </c>
      <c r="O174" s="19" t="s">
        <v>211</v>
      </c>
      <c r="P174" s="19" t="s">
        <v>87</v>
      </c>
      <c r="Q174" s="19" t="s">
        <v>91</v>
      </c>
      <c r="R174" s="19" t="s">
        <v>73</v>
      </c>
      <c r="S174" s="19"/>
      <c r="T174" s="19">
        <v>1</v>
      </c>
      <c r="U174" s="19">
        <f>IF(Actual_Data[[#This Row],[toss_winner]] = Actual_Data[[#This Row],[winner]],1,0)</f>
        <v>1</v>
      </c>
      <c r="V174" s="19">
        <f>IF(Actual_Data[[#This Row],[toss_decision]] = $I$2,1,0)</f>
        <v>0</v>
      </c>
      <c r="W174" s="19">
        <f t="shared" si="6"/>
        <v>0</v>
      </c>
      <c r="X174" s="53"/>
      <c r="Y174" s="53"/>
      <c r="Z174" s="53"/>
      <c r="AF174" s="52"/>
      <c r="AG174" s="54"/>
    </row>
    <row r="175" spans="1:33" x14ac:dyDescent="0.3">
      <c r="A175">
        <v>174</v>
      </c>
      <c r="B175" t="str">
        <f>Actual_Data[[#This Row],[season]]&amp;"-"&amp;COUNTIF($C$2:C175,C175)</f>
        <v>2010-59</v>
      </c>
      <c r="C175">
        <v>2010</v>
      </c>
      <c r="D175" s="19" t="s">
        <v>58</v>
      </c>
      <c r="E175" s="20">
        <v>40292</v>
      </c>
      <c r="F175" s="19" t="s">
        <v>65</v>
      </c>
      <c r="G175" s="19" t="s">
        <v>36</v>
      </c>
      <c r="H175" s="19" t="s">
        <v>65</v>
      </c>
      <c r="I175" s="19" t="s">
        <v>46</v>
      </c>
      <c r="J175" s="19" t="s">
        <v>38</v>
      </c>
      <c r="K175">
        <v>0</v>
      </c>
      <c r="L175" s="19" t="s">
        <v>36</v>
      </c>
      <c r="M175">
        <v>0</v>
      </c>
      <c r="N175">
        <v>9</v>
      </c>
      <c r="O175" s="19" t="s">
        <v>113</v>
      </c>
      <c r="P175" s="19" t="s">
        <v>87</v>
      </c>
      <c r="Q175" s="19" t="s">
        <v>42</v>
      </c>
      <c r="R175" s="19" t="s">
        <v>129</v>
      </c>
      <c r="S175" s="19"/>
      <c r="T175" s="19">
        <v>1</v>
      </c>
      <c r="U175" s="19">
        <f>IF(Actual_Data[[#This Row],[toss_winner]] = Actual_Data[[#This Row],[winner]],1,0)</f>
        <v>0</v>
      </c>
      <c r="V175" s="19">
        <f>IF(Actual_Data[[#This Row],[toss_decision]] = $I$2,1,0)</f>
        <v>0</v>
      </c>
      <c r="W175" s="19">
        <f t="shared" si="6"/>
        <v>0</v>
      </c>
      <c r="X175" s="53"/>
      <c r="Y175" s="53"/>
      <c r="Z175" s="53"/>
      <c r="AF175" s="52"/>
      <c r="AG175" s="54"/>
    </row>
    <row r="176" spans="1:33" x14ac:dyDescent="0.3">
      <c r="A176">
        <v>175</v>
      </c>
      <c r="B176" t="str">
        <f>Actual_Data[[#This Row],[season]]&amp;"-"&amp;COUNTIF($C$2:C176,C176)</f>
        <v>2010-60</v>
      </c>
      <c r="C176">
        <v>2010</v>
      </c>
      <c r="D176" s="19" t="s">
        <v>58</v>
      </c>
      <c r="E176" s="20">
        <v>40293</v>
      </c>
      <c r="F176" s="19" t="s">
        <v>44</v>
      </c>
      <c r="G176" s="19" t="s">
        <v>59</v>
      </c>
      <c r="H176" s="19" t="s">
        <v>44</v>
      </c>
      <c r="I176" s="19" t="s">
        <v>46</v>
      </c>
      <c r="J176" s="19" t="s">
        <v>38</v>
      </c>
      <c r="K176">
        <v>0</v>
      </c>
      <c r="L176" s="19" t="s">
        <v>44</v>
      </c>
      <c r="M176">
        <v>22</v>
      </c>
      <c r="N176">
        <v>0</v>
      </c>
      <c r="O176" s="19" t="s">
        <v>118</v>
      </c>
      <c r="P176" s="19" t="s">
        <v>87</v>
      </c>
      <c r="Q176" s="19" t="s">
        <v>42</v>
      </c>
      <c r="R176" s="19" t="s">
        <v>129</v>
      </c>
      <c r="S176" s="19"/>
      <c r="T176" s="19">
        <v>1</v>
      </c>
      <c r="U176" s="19">
        <f>IF(Actual_Data[[#This Row],[toss_winner]] = Actual_Data[[#This Row],[winner]],1,0)</f>
        <v>1</v>
      </c>
      <c r="V176" s="19">
        <f>IF(Actual_Data[[#This Row],[toss_decision]] = $I$2,1,0)</f>
        <v>0</v>
      </c>
      <c r="W176" s="19">
        <f t="shared" si="6"/>
        <v>0</v>
      </c>
      <c r="X176" s="53"/>
      <c r="Y176" s="53"/>
      <c r="Z176" s="53"/>
      <c r="AF176" s="52"/>
      <c r="AG176" s="54"/>
    </row>
    <row r="177" spans="1:33" x14ac:dyDescent="0.3">
      <c r="A177">
        <v>176</v>
      </c>
      <c r="B177" t="str">
        <f>Actual_Data[[#This Row],[season]]&amp;"-"&amp;COUNTIF($C$2:C177,C177)</f>
        <v>2011-1</v>
      </c>
      <c r="C177">
        <v>2011</v>
      </c>
      <c r="D177" s="19" t="s">
        <v>79</v>
      </c>
      <c r="E177" s="20">
        <v>40641</v>
      </c>
      <c r="F177" s="19" t="s">
        <v>44</v>
      </c>
      <c r="G177" s="19" t="s">
        <v>35</v>
      </c>
      <c r="H177" s="19" t="s">
        <v>44</v>
      </c>
      <c r="I177" s="19" t="s">
        <v>46</v>
      </c>
      <c r="J177" s="19" t="s">
        <v>38</v>
      </c>
      <c r="K177">
        <v>0</v>
      </c>
      <c r="L177" s="19" t="s">
        <v>44</v>
      </c>
      <c r="M177">
        <v>2</v>
      </c>
      <c r="N177">
        <v>0</v>
      </c>
      <c r="O177" s="19" t="s">
        <v>212</v>
      </c>
      <c r="P177" s="19" t="s">
        <v>81</v>
      </c>
      <c r="Q177" s="19" t="s">
        <v>91</v>
      </c>
      <c r="R177" s="19" t="s">
        <v>213</v>
      </c>
      <c r="S177" s="19"/>
      <c r="T177" s="19">
        <v>1</v>
      </c>
      <c r="U177" s="19">
        <f>IF(Actual_Data[[#This Row],[toss_winner]] = Actual_Data[[#This Row],[winner]],1,0)</f>
        <v>1</v>
      </c>
      <c r="V177" s="19">
        <f>IF(Actual_Data[[#This Row],[toss_decision]] = $I$2,1,0)</f>
        <v>0</v>
      </c>
      <c r="W177" s="19">
        <f t="shared" si="6"/>
        <v>0</v>
      </c>
      <c r="X177" s="53"/>
      <c r="Y177" s="53"/>
      <c r="Z177" s="53"/>
      <c r="AF177" s="52"/>
      <c r="AG177" s="54"/>
    </row>
    <row r="178" spans="1:33" x14ac:dyDescent="0.3">
      <c r="A178">
        <v>177</v>
      </c>
      <c r="B178" t="str">
        <f>Actual_Data[[#This Row],[season]]&amp;"-"&amp;COUNTIF($C$2:C178,C178)</f>
        <v>2011-2</v>
      </c>
      <c r="C178">
        <v>2011</v>
      </c>
      <c r="D178" s="19" t="s">
        <v>74</v>
      </c>
      <c r="E178" s="20">
        <v>40642</v>
      </c>
      <c r="F178" s="19" t="s">
        <v>65</v>
      </c>
      <c r="G178" s="19" t="s">
        <v>52</v>
      </c>
      <c r="H178" s="19" t="s">
        <v>52</v>
      </c>
      <c r="I178" s="19" t="s">
        <v>37</v>
      </c>
      <c r="J178" s="19" t="s">
        <v>38</v>
      </c>
      <c r="K178">
        <v>0</v>
      </c>
      <c r="L178" s="19" t="s">
        <v>52</v>
      </c>
      <c r="M178">
        <v>0</v>
      </c>
      <c r="N178">
        <v>8</v>
      </c>
      <c r="O178" s="19" t="s">
        <v>214</v>
      </c>
      <c r="P178" s="19" t="s">
        <v>76</v>
      </c>
      <c r="Q178" s="19" t="s">
        <v>42</v>
      </c>
      <c r="R178" s="19" t="s">
        <v>150</v>
      </c>
      <c r="S178" s="19"/>
      <c r="T178" s="19">
        <v>1</v>
      </c>
      <c r="U178" s="19">
        <f>IF(Actual_Data[[#This Row],[toss_winner]] = Actual_Data[[#This Row],[winner]],1,0)</f>
        <v>1</v>
      </c>
      <c r="V178" s="19">
        <f>IF(Actual_Data[[#This Row],[toss_decision]] = $I$2,1,0)</f>
        <v>1</v>
      </c>
      <c r="W178" s="19">
        <f t="shared" si="6"/>
        <v>1</v>
      </c>
      <c r="X178" s="53"/>
      <c r="Y178" s="53"/>
      <c r="Z178" s="53"/>
      <c r="AF178" s="52"/>
      <c r="AG178" s="54"/>
    </row>
    <row r="179" spans="1:33" x14ac:dyDescent="0.3">
      <c r="A179">
        <v>178</v>
      </c>
      <c r="B179" t="str">
        <f>Actual_Data[[#This Row],[season]]&amp;"-"&amp;COUNTIF($C$2:C179,C179)</f>
        <v>2011-3</v>
      </c>
      <c r="C179">
        <v>2011</v>
      </c>
      <c r="D179" s="19" t="s">
        <v>215</v>
      </c>
      <c r="E179" s="20">
        <v>40642</v>
      </c>
      <c r="F179" s="19" t="s">
        <v>216</v>
      </c>
      <c r="G179" s="19" t="s">
        <v>36</v>
      </c>
      <c r="H179" s="19" t="s">
        <v>216</v>
      </c>
      <c r="I179" s="19" t="s">
        <v>46</v>
      </c>
      <c r="J179" s="19" t="s">
        <v>38</v>
      </c>
      <c r="K179">
        <v>0</v>
      </c>
      <c r="L179" s="19" t="s">
        <v>36</v>
      </c>
      <c r="M179">
        <v>0</v>
      </c>
      <c r="N179">
        <v>6</v>
      </c>
      <c r="O179" s="19" t="s">
        <v>134</v>
      </c>
      <c r="P179" s="19" t="s">
        <v>217</v>
      </c>
      <c r="Q179" s="19" t="s">
        <v>139</v>
      </c>
      <c r="R179" s="19" t="s">
        <v>69</v>
      </c>
      <c r="S179" s="19"/>
      <c r="T179" s="19">
        <v>1</v>
      </c>
      <c r="U179" s="19">
        <f>IF(Actual_Data[[#This Row],[toss_winner]] = Actual_Data[[#This Row],[winner]],1,0)</f>
        <v>0</v>
      </c>
      <c r="V179" s="19">
        <f>IF(Actual_Data[[#This Row],[toss_decision]] = $I$2,1,0)</f>
        <v>0</v>
      </c>
      <c r="W179" s="19">
        <f t="shared" si="6"/>
        <v>0</v>
      </c>
      <c r="X179" s="53"/>
      <c r="Y179" s="53"/>
      <c r="Z179" s="53"/>
      <c r="AF179" s="52"/>
      <c r="AG179" s="54"/>
    </row>
    <row r="180" spans="1:33" x14ac:dyDescent="0.3">
      <c r="A180">
        <v>179</v>
      </c>
      <c r="B180" t="str">
        <f>Actual_Data[[#This Row],[season]]&amp;"-"&amp;COUNTIF($C$2:C180,C180)</f>
        <v>2011-4</v>
      </c>
      <c r="C180">
        <v>2011</v>
      </c>
      <c r="D180" s="19" t="s">
        <v>51</v>
      </c>
      <c r="E180" s="20">
        <v>40643</v>
      </c>
      <c r="F180" s="19" t="s">
        <v>53</v>
      </c>
      <c r="G180" s="19" t="s">
        <v>59</v>
      </c>
      <c r="H180" s="19" t="s">
        <v>53</v>
      </c>
      <c r="I180" s="19" t="s">
        <v>46</v>
      </c>
      <c r="J180" s="19" t="s">
        <v>38</v>
      </c>
      <c r="K180">
        <v>0</v>
      </c>
      <c r="L180" s="19" t="s">
        <v>59</v>
      </c>
      <c r="M180">
        <v>0</v>
      </c>
      <c r="N180">
        <v>8</v>
      </c>
      <c r="O180" s="19" t="s">
        <v>192</v>
      </c>
      <c r="P180" s="19" t="s">
        <v>55</v>
      </c>
      <c r="Q180" s="19" t="s">
        <v>78</v>
      </c>
      <c r="R180" s="19" t="s">
        <v>73</v>
      </c>
      <c r="S180" s="19"/>
      <c r="T180" s="19">
        <v>1</v>
      </c>
      <c r="U180" s="19">
        <f>IF(Actual_Data[[#This Row],[toss_winner]] = Actual_Data[[#This Row],[winner]],1,0)</f>
        <v>0</v>
      </c>
      <c r="V180" s="19">
        <f>IF(Actual_Data[[#This Row],[toss_decision]] = $I$2,1,0)</f>
        <v>0</v>
      </c>
      <c r="W180" s="19">
        <f t="shared" si="6"/>
        <v>0</v>
      </c>
      <c r="X180" s="53"/>
      <c r="Y180" s="53"/>
      <c r="Z180" s="53"/>
      <c r="AF180" s="52"/>
      <c r="AG180" s="54"/>
    </row>
    <row r="181" spans="1:33" x14ac:dyDescent="0.3">
      <c r="A181">
        <v>180</v>
      </c>
      <c r="B181" t="str">
        <f>Actual_Data[[#This Row],[season]]&amp;"-"&amp;COUNTIF($C$2:C181,C181)</f>
        <v>2011-5</v>
      </c>
      <c r="C181">
        <v>2011</v>
      </c>
      <c r="D181" s="19" t="s">
        <v>58</v>
      </c>
      <c r="E181" s="20">
        <v>40643</v>
      </c>
      <c r="F181" s="19" t="s">
        <v>45</v>
      </c>
      <c r="G181" s="19" t="s">
        <v>218</v>
      </c>
      <c r="H181" s="19" t="s">
        <v>45</v>
      </c>
      <c r="I181" s="19" t="s">
        <v>46</v>
      </c>
      <c r="J181" s="19" t="s">
        <v>38</v>
      </c>
      <c r="K181">
        <v>0</v>
      </c>
      <c r="L181" s="19" t="s">
        <v>218</v>
      </c>
      <c r="M181">
        <v>0</v>
      </c>
      <c r="N181">
        <v>7</v>
      </c>
      <c r="O181" s="19" t="s">
        <v>219</v>
      </c>
      <c r="P181" s="19" t="s">
        <v>87</v>
      </c>
      <c r="Q181" s="19" t="s">
        <v>91</v>
      </c>
      <c r="R181" s="19" t="s">
        <v>213</v>
      </c>
      <c r="S181" s="19"/>
      <c r="T181" s="19">
        <v>1</v>
      </c>
      <c r="U181" s="19">
        <f>IF(Actual_Data[[#This Row],[toss_winner]] = Actual_Data[[#This Row],[winner]],1,0)</f>
        <v>0</v>
      </c>
      <c r="V181" s="19">
        <f>IF(Actual_Data[[#This Row],[toss_decision]] = $I$2,1,0)</f>
        <v>0</v>
      </c>
      <c r="W181" s="19">
        <f t="shared" si="6"/>
        <v>0</v>
      </c>
      <c r="X181" s="53"/>
      <c r="Y181" s="53"/>
      <c r="Z181" s="53"/>
      <c r="AF181" s="52"/>
      <c r="AG181" s="54"/>
    </row>
    <row r="182" spans="1:33" x14ac:dyDescent="0.3">
      <c r="A182">
        <v>181</v>
      </c>
      <c r="B182" t="str">
        <f>Actual_Data[[#This Row],[season]]&amp;"-"&amp;COUNTIF($C$2:C182,C182)</f>
        <v>2011-6</v>
      </c>
      <c r="C182">
        <v>2011</v>
      </c>
      <c r="D182" s="19" t="s">
        <v>64</v>
      </c>
      <c r="E182" s="20">
        <v>40644</v>
      </c>
      <c r="F182" s="19" t="s">
        <v>35</v>
      </c>
      <c r="G182" s="19" t="s">
        <v>65</v>
      </c>
      <c r="H182" s="19" t="s">
        <v>35</v>
      </c>
      <c r="I182" s="19" t="s">
        <v>46</v>
      </c>
      <c r="J182" s="19" t="s">
        <v>38</v>
      </c>
      <c r="K182">
        <v>0</v>
      </c>
      <c r="L182" s="19" t="s">
        <v>35</v>
      </c>
      <c r="M182">
        <v>9</v>
      </c>
      <c r="N182">
        <v>0</v>
      </c>
      <c r="O182" s="19" t="s">
        <v>156</v>
      </c>
      <c r="P182" s="19" t="s">
        <v>67</v>
      </c>
      <c r="Q182" s="19" t="s">
        <v>42</v>
      </c>
      <c r="R182" s="19" t="s">
        <v>150</v>
      </c>
      <c r="S182" s="19"/>
      <c r="T182" s="19">
        <v>1</v>
      </c>
      <c r="U182" s="19">
        <f>IF(Actual_Data[[#This Row],[toss_winner]] = Actual_Data[[#This Row],[winner]],1,0)</f>
        <v>1</v>
      </c>
      <c r="V182" s="19">
        <f>IF(Actual_Data[[#This Row],[toss_decision]] = $I$2,1,0)</f>
        <v>0</v>
      </c>
      <c r="W182" s="19">
        <f t="shared" si="6"/>
        <v>0</v>
      </c>
      <c r="X182" s="53"/>
      <c r="Y182" s="53"/>
      <c r="Z182" s="53"/>
      <c r="AF182" s="52"/>
      <c r="AG182" s="54"/>
    </row>
    <row r="183" spans="1:33" x14ac:dyDescent="0.3">
      <c r="A183">
        <v>182</v>
      </c>
      <c r="B183" t="str">
        <f>Actual_Data[[#This Row],[season]]&amp;"-"&amp;COUNTIF($C$2:C183,C183)</f>
        <v>2011-7</v>
      </c>
      <c r="C183">
        <v>2011</v>
      </c>
      <c r="D183" s="19" t="s">
        <v>70</v>
      </c>
      <c r="E183" s="20">
        <v>40645</v>
      </c>
      <c r="F183" s="19" t="s">
        <v>53</v>
      </c>
      <c r="G183" s="19" t="s">
        <v>52</v>
      </c>
      <c r="H183" s="19" t="s">
        <v>53</v>
      </c>
      <c r="I183" s="19" t="s">
        <v>46</v>
      </c>
      <c r="J183" s="19" t="s">
        <v>38</v>
      </c>
      <c r="K183">
        <v>0</v>
      </c>
      <c r="L183" s="19" t="s">
        <v>52</v>
      </c>
      <c r="M183">
        <v>0</v>
      </c>
      <c r="N183">
        <v>6</v>
      </c>
      <c r="O183" s="19" t="s">
        <v>168</v>
      </c>
      <c r="P183" s="19" t="s">
        <v>72</v>
      </c>
      <c r="Q183" s="19" t="s">
        <v>56</v>
      </c>
      <c r="R183" s="19" t="s">
        <v>73</v>
      </c>
      <c r="S183" s="19"/>
      <c r="T183" s="19">
        <v>1</v>
      </c>
      <c r="U183" s="19">
        <f>IF(Actual_Data[[#This Row],[toss_winner]] = Actual_Data[[#This Row],[winner]],1,0)</f>
        <v>0</v>
      </c>
      <c r="V183" s="19">
        <f>IF(Actual_Data[[#This Row],[toss_decision]] = $I$2,1,0)</f>
        <v>0</v>
      </c>
      <c r="W183" s="19">
        <f t="shared" si="6"/>
        <v>0</v>
      </c>
      <c r="X183" s="53"/>
      <c r="Y183" s="53"/>
      <c r="Z183" s="53"/>
      <c r="AF183" s="52"/>
      <c r="AG183" s="54"/>
    </row>
    <row r="184" spans="1:33" x14ac:dyDescent="0.3">
      <c r="A184">
        <v>183</v>
      </c>
      <c r="B184" t="str">
        <f>Actual_Data[[#This Row],[season]]&amp;"-"&amp;COUNTIF($C$2:C184,C184)</f>
        <v>2011-8</v>
      </c>
      <c r="C184">
        <v>2011</v>
      </c>
      <c r="D184" s="19" t="s">
        <v>34</v>
      </c>
      <c r="E184" s="20">
        <v>40645</v>
      </c>
      <c r="F184" s="19" t="s">
        <v>36</v>
      </c>
      <c r="G184" s="19" t="s">
        <v>59</v>
      </c>
      <c r="H184" s="19" t="s">
        <v>59</v>
      </c>
      <c r="I184" s="19" t="s">
        <v>37</v>
      </c>
      <c r="J184" s="19" t="s">
        <v>38</v>
      </c>
      <c r="K184">
        <v>0</v>
      </c>
      <c r="L184" s="19" t="s">
        <v>59</v>
      </c>
      <c r="M184">
        <v>0</v>
      </c>
      <c r="N184">
        <v>9</v>
      </c>
      <c r="O184" s="19" t="s">
        <v>120</v>
      </c>
      <c r="P184" s="19" t="s">
        <v>40</v>
      </c>
      <c r="Q184" s="19" t="s">
        <v>139</v>
      </c>
      <c r="R184" s="19" t="s">
        <v>220</v>
      </c>
      <c r="S184" s="19"/>
      <c r="T184" s="19">
        <v>1</v>
      </c>
      <c r="U184" s="19">
        <f>IF(Actual_Data[[#This Row],[toss_winner]] = Actual_Data[[#This Row],[winner]],1,0)</f>
        <v>1</v>
      </c>
      <c r="V184" s="19">
        <f>IF(Actual_Data[[#This Row],[toss_decision]] = $I$2,1,0)</f>
        <v>1</v>
      </c>
      <c r="W184" s="19">
        <f t="shared" si="6"/>
        <v>1</v>
      </c>
      <c r="X184" s="53"/>
      <c r="Y184" s="53"/>
      <c r="Z184" s="53"/>
      <c r="AF184" s="52"/>
      <c r="AG184" s="54"/>
    </row>
    <row r="185" spans="1:33" x14ac:dyDescent="0.3">
      <c r="A185">
        <v>184</v>
      </c>
      <c r="B185" t="str">
        <f>Actual_Data[[#This Row],[season]]&amp;"-"&amp;COUNTIF($C$2:C185,C185)</f>
        <v>2011-9</v>
      </c>
      <c r="C185">
        <v>2011</v>
      </c>
      <c r="D185" s="19" t="s">
        <v>43</v>
      </c>
      <c r="E185" s="20">
        <v>40646</v>
      </c>
      <c r="F185" s="19" t="s">
        <v>44</v>
      </c>
      <c r="G185" s="19" t="s">
        <v>45</v>
      </c>
      <c r="H185" s="19" t="s">
        <v>45</v>
      </c>
      <c r="I185" s="19" t="s">
        <v>37</v>
      </c>
      <c r="J185" s="19" t="s">
        <v>38</v>
      </c>
      <c r="K185">
        <v>0</v>
      </c>
      <c r="L185" s="19" t="s">
        <v>45</v>
      </c>
      <c r="M185">
        <v>0</v>
      </c>
      <c r="N185">
        <v>6</v>
      </c>
      <c r="O185" s="19" t="s">
        <v>221</v>
      </c>
      <c r="P185" s="19" t="s">
        <v>48</v>
      </c>
      <c r="Q185" s="19" t="s">
        <v>41</v>
      </c>
      <c r="R185" s="19" t="s">
        <v>50</v>
      </c>
      <c r="S185" s="19"/>
      <c r="T185" s="19">
        <v>1</v>
      </c>
      <c r="U185" s="19">
        <f>IF(Actual_Data[[#This Row],[toss_winner]] = Actual_Data[[#This Row],[winner]],1,0)</f>
        <v>1</v>
      </c>
      <c r="V185" s="19">
        <f>IF(Actual_Data[[#This Row],[toss_decision]] = $I$2,1,0)</f>
        <v>1</v>
      </c>
      <c r="W185" s="19">
        <f t="shared" si="6"/>
        <v>1</v>
      </c>
      <c r="X185" s="53"/>
      <c r="Y185" s="53"/>
      <c r="Z185" s="53"/>
      <c r="AF185" s="52"/>
      <c r="AG185" s="54"/>
    </row>
    <row r="186" spans="1:33" x14ac:dyDescent="0.3">
      <c r="A186">
        <v>185</v>
      </c>
      <c r="B186" t="str">
        <f>Actual_Data[[#This Row],[season]]&amp;"-"&amp;COUNTIF($C$2:C186,C186)</f>
        <v>2011-10</v>
      </c>
      <c r="C186">
        <v>2011</v>
      </c>
      <c r="D186" s="19" t="s">
        <v>58</v>
      </c>
      <c r="E186" s="20">
        <v>40646</v>
      </c>
      <c r="F186" s="19" t="s">
        <v>216</v>
      </c>
      <c r="G186" s="19" t="s">
        <v>218</v>
      </c>
      <c r="H186" s="19" t="s">
        <v>216</v>
      </c>
      <c r="I186" s="19" t="s">
        <v>46</v>
      </c>
      <c r="J186" s="19" t="s">
        <v>38</v>
      </c>
      <c r="K186">
        <v>0</v>
      </c>
      <c r="L186" s="19" t="s">
        <v>218</v>
      </c>
      <c r="M186">
        <v>0</v>
      </c>
      <c r="N186">
        <v>4</v>
      </c>
      <c r="O186" s="19" t="s">
        <v>222</v>
      </c>
      <c r="P186" s="19" t="s">
        <v>87</v>
      </c>
      <c r="Q186" s="19" t="s">
        <v>141</v>
      </c>
      <c r="R186" s="19" t="s">
        <v>213</v>
      </c>
      <c r="S186" s="19"/>
      <c r="T186" s="19">
        <v>1</v>
      </c>
      <c r="U186" s="19">
        <f>IF(Actual_Data[[#This Row],[toss_winner]] = Actual_Data[[#This Row],[winner]],1,0)</f>
        <v>0</v>
      </c>
      <c r="V186" s="19">
        <f>IF(Actual_Data[[#This Row],[toss_decision]] = $I$2,1,0)</f>
        <v>0</v>
      </c>
      <c r="W186" s="19">
        <f t="shared" si="6"/>
        <v>0</v>
      </c>
      <c r="X186" s="53"/>
      <c r="Y186" s="53"/>
      <c r="Z186" s="53"/>
      <c r="AF186" s="52"/>
      <c r="AG186" s="54"/>
    </row>
    <row r="187" spans="1:33" x14ac:dyDescent="0.3">
      <c r="A187">
        <v>186</v>
      </c>
      <c r="B187" t="str">
        <f>Actual_Data[[#This Row],[season]]&amp;"-"&amp;COUNTIF($C$2:C187,C187)</f>
        <v>2011-11</v>
      </c>
      <c r="C187">
        <v>2011</v>
      </c>
      <c r="D187" s="19" t="s">
        <v>74</v>
      </c>
      <c r="E187" s="20">
        <v>40647</v>
      </c>
      <c r="F187" s="19" t="s">
        <v>65</v>
      </c>
      <c r="G187" s="19" t="s">
        <v>36</v>
      </c>
      <c r="H187" s="19" t="s">
        <v>36</v>
      </c>
      <c r="I187" s="19" t="s">
        <v>37</v>
      </c>
      <c r="J187" s="19" t="s">
        <v>38</v>
      </c>
      <c r="K187">
        <v>0</v>
      </c>
      <c r="L187" s="19" t="s">
        <v>65</v>
      </c>
      <c r="M187">
        <v>33</v>
      </c>
      <c r="N187">
        <v>0</v>
      </c>
      <c r="O187" s="19" t="s">
        <v>223</v>
      </c>
      <c r="P187" s="19" t="s">
        <v>76</v>
      </c>
      <c r="Q187" s="19" t="s">
        <v>42</v>
      </c>
      <c r="R187" s="19" t="s">
        <v>152</v>
      </c>
      <c r="S187" s="19"/>
      <c r="T187" s="19">
        <v>1</v>
      </c>
      <c r="U187" s="19">
        <f>IF(Actual_Data[[#This Row],[toss_winner]] = Actual_Data[[#This Row],[winner]],1,0)</f>
        <v>0</v>
      </c>
      <c r="V187" s="19">
        <f>IF(Actual_Data[[#This Row],[toss_decision]] = $I$2,1,0)</f>
        <v>1</v>
      </c>
      <c r="W187" s="19">
        <f t="shared" si="6"/>
        <v>0</v>
      </c>
      <c r="X187" s="53"/>
      <c r="Y187" s="53"/>
      <c r="Z187" s="53"/>
      <c r="AF187" s="52"/>
      <c r="AG187" s="54"/>
    </row>
    <row r="188" spans="1:33" x14ac:dyDescent="0.3">
      <c r="A188">
        <v>187</v>
      </c>
      <c r="B188" t="str">
        <f>Actual_Data[[#This Row],[season]]&amp;"-"&amp;COUNTIF($C$2:C188,C188)</f>
        <v>2011-12</v>
      </c>
      <c r="C188">
        <v>2011</v>
      </c>
      <c r="D188" s="19" t="s">
        <v>70</v>
      </c>
      <c r="E188" s="20">
        <v>40648</v>
      </c>
      <c r="F188" s="19" t="s">
        <v>52</v>
      </c>
      <c r="G188" s="19" t="s">
        <v>35</v>
      </c>
      <c r="H188" s="19" t="s">
        <v>35</v>
      </c>
      <c r="I188" s="19" t="s">
        <v>37</v>
      </c>
      <c r="J188" s="19" t="s">
        <v>38</v>
      </c>
      <c r="K188">
        <v>0</v>
      </c>
      <c r="L188" s="19" t="s">
        <v>35</v>
      </c>
      <c r="M188">
        <v>0</v>
      </c>
      <c r="N188">
        <v>9</v>
      </c>
      <c r="O188" s="19" t="s">
        <v>158</v>
      </c>
      <c r="P188" s="19" t="s">
        <v>72</v>
      </c>
      <c r="Q188" s="19" t="s">
        <v>56</v>
      </c>
      <c r="R188" s="19" t="s">
        <v>157</v>
      </c>
      <c r="S188" s="19"/>
      <c r="T188" s="19">
        <v>1</v>
      </c>
      <c r="U188" s="19">
        <f>IF(Actual_Data[[#This Row],[toss_winner]] = Actual_Data[[#This Row],[winner]],1,0)</f>
        <v>1</v>
      </c>
      <c r="V188" s="19">
        <f>IF(Actual_Data[[#This Row],[toss_decision]] = $I$2,1,0)</f>
        <v>1</v>
      </c>
      <c r="W188" s="19">
        <f t="shared" si="6"/>
        <v>1</v>
      </c>
      <c r="X188" s="53"/>
      <c r="Y188" s="53"/>
      <c r="Z188" s="53"/>
      <c r="AF188" s="52"/>
      <c r="AG188" s="54"/>
    </row>
    <row r="189" spans="1:33" x14ac:dyDescent="0.3">
      <c r="A189">
        <v>188</v>
      </c>
      <c r="B189" t="str">
        <f>Actual_Data[[#This Row],[season]]&amp;"-"&amp;COUNTIF($C$2:C189,C189)</f>
        <v>2011-13</v>
      </c>
      <c r="C189">
        <v>2011</v>
      </c>
      <c r="D189" s="19" t="s">
        <v>58</v>
      </c>
      <c r="E189" s="20">
        <v>40648</v>
      </c>
      <c r="F189" s="19" t="s">
        <v>59</v>
      </c>
      <c r="G189" s="19" t="s">
        <v>216</v>
      </c>
      <c r="H189" s="19" t="s">
        <v>216</v>
      </c>
      <c r="I189" s="19" t="s">
        <v>37</v>
      </c>
      <c r="J189" s="19" t="s">
        <v>38</v>
      </c>
      <c r="K189">
        <v>0</v>
      </c>
      <c r="L189" s="19" t="s">
        <v>216</v>
      </c>
      <c r="M189">
        <v>0</v>
      </c>
      <c r="N189">
        <v>8</v>
      </c>
      <c r="O189" s="19" t="s">
        <v>39</v>
      </c>
      <c r="P189" s="19" t="s">
        <v>61</v>
      </c>
      <c r="Q189" s="19" t="s">
        <v>91</v>
      </c>
      <c r="R189" s="19" t="s">
        <v>213</v>
      </c>
      <c r="S189" s="19"/>
      <c r="T189" s="19">
        <v>1</v>
      </c>
      <c r="U189" s="19">
        <f>IF(Actual_Data[[#This Row],[toss_winner]] = Actual_Data[[#This Row],[winner]],1,0)</f>
        <v>1</v>
      </c>
      <c r="V189" s="19">
        <f>IF(Actual_Data[[#This Row],[toss_decision]] = $I$2,1,0)</f>
        <v>1</v>
      </c>
      <c r="W189" s="19">
        <f t="shared" si="6"/>
        <v>1</v>
      </c>
      <c r="X189" s="53"/>
      <c r="Y189" s="53"/>
      <c r="Z189" s="53"/>
      <c r="AF189" s="52"/>
      <c r="AG189" s="54"/>
    </row>
    <row r="190" spans="1:33" x14ac:dyDescent="0.3">
      <c r="A190">
        <v>189</v>
      </c>
      <c r="B190" t="str">
        <f>Actual_Data[[#This Row],[season]]&amp;"-"&amp;COUNTIF($C$2:C190,C190)</f>
        <v>2011-14</v>
      </c>
      <c r="C190">
        <v>2011</v>
      </c>
      <c r="D190" s="19" t="s">
        <v>79</v>
      </c>
      <c r="E190" s="20">
        <v>40649</v>
      </c>
      <c r="F190" s="19" t="s">
        <v>44</v>
      </c>
      <c r="G190" s="19" t="s">
        <v>36</v>
      </c>
      <c r="H190" s="19" t="s">
        <v>44</v>
      </c>
      <c r="I190" s="19" t="s">
        <v>46</v>
      </c>
      <c r="J190" s="19" t="s">
        <v>38</v>
      </c>
      <c r="K190">
        <v>0</v>
      </c>
      <c r="L190" s="19" t="s">
        <v>44</v>
      </c>
      <c r="M190">
        <v>21</v>
      </c>
      <c r="N190">
        <v>0</v>
      </c>
      <c r="O190" s="19" t="s">
        <v>47</v>
      </c>
      <c r="P190" s="19" t="s">
        <v>81</v>
      </c>
      <c r="Q190" s="19" t="s">
        <v>139</v>
      </c>
      <c r="R190" s="19" t="s">
        <v>220</v>
      </c>
      <c r="S190" s="19"/>
      <c r="T190" s="19">
        <v>1</v>
      </c>
      <c r="U190" s="19">
        <f>IF(Actual_Data[[#This Row],[toss_winner]] = Actual_Data[[#This Row],[winner]],1,0)</f>
        <v>1</v>
      </c>
      <c r="V190" s="19">
        <f>IF(Actual_Data[[#This Row],[toss_decision]] = $I$2,1,0)</f>
        <v>0</v>
      </c>
      <c r="W190" s="19">
        <f t="shared" si="6"/>
        <v>0</v>
      </c>
      <c r="X190" s="53"/>
      <c r="Y190" s="53"/>
      <c r="Z190" s="53"/>
      <c r="AF190" s="52"/>
      <c r="AG190" s="54"/>
    </row>
    <row r="191" spans="1:33" x14ac:dyDescent="0.3">
      <c r="A191">
        <v>190</v>
      </c>
      <c r="B191" t="str">
        <f>Actual_Data[[#This Row],[season]]&amp;"-"&amp;COUNTIF($C$2:C191,C191)</f>
        <v>2011-15</v>
      </c>
      <c r="C191">
        <v>2011</v>
      </c>
      <c r="D191" s="19" t="s">
        <v>74</v>
      </c>
      <c r="E191" s="20">
        <v>40649</v>
      </c>
      <c r="F191" s="19" t="s">
        <v>65</v>
      </c>
      <c r="G191" s="19" t="s">
        <v>45</v>
      </c>
      <c r="H191" s="19" t="s">
        <v>45</v>
      </c>
      <c r="I191" s="19" t="s">
        <v>37</v>
      </c>
      <c r="J191" s="19" t="s">
        <v>38</v>
      </c>
      <c r="K191">
        <v>0</v>
      </c>
      <c r="L191" s="19" t="s">
        <v>45</v>
      </c>
      <c r="M191">
        <v>0</v>
      </c>
      <c r="N191">
        <v>8</v>
      </c>
      <c r="O191" s="19" t="s">
        <v>221</v>
      </c>
      <c r="P191" s="19" t="s">
        <v>76</v>
      </c>
      <c r="Q191" s="19" t="s">
        <v>42</v>
      </c>
      <c r="R191" s="19" t="s">
        <v>152</v>
      </c>
      <c r="S191" s="19"/>
      <c r="T191" s="19">
        <v>1</v>
      </c>
      <c r="U191" s="19">
        <f>IF(Actual_Data[[#This Row],[toss_winner]] = Actual_Data[[#This Row],[winner]],1,0)</f>
        <v>1</v>
      </c>
      <c r="V191" s="19">
        <f>IF(Actual_Data[[#This Row],[toss_decision]] = $I$2,1,0)</f>
        <v>1</v>
      </c>
      <c r="W191" s="19">
        <f t="shared" si="6"/>
        <v>1</v>
      </c>
      <c r="X191" s="53"/>
      <c r="Y191" s="53"/>
      <c r="Z191" s="53"/>
      <c r="AF191" s="52"/>
      <c r="AG191" s="54"/>
    </row>
    <row r="192" spans="1:33" x14ac:dyDescent="0.3">
      <c r="A192">
        <v>191</v>
      </c>
      <c r="B192" t="str">
        <f>Actual_Data[[#This Row],[season]]&amp;"-"&amp;COUNTIF($C$2:C192,C192)</f>
        <v>2011-16</v>
      </c>
      <c r="C192">
        <v>2011</v>
      </c>
      <c r="D192" s="19" t="s">
        <v>58</v>
      </c>
      <c r="E192" s="20">
        <v>40650</v>
      </c>
      <c r="F192" s="19" t="s">
        <v>218</v>
      </c>
      <c r="G192" s="19" t="s">
        <v>53</v>
      </c>
      <c r="H192" s="19" t="s">
        <v>53</v>
      </c>
      <c r="I192" s="19" t="s">
        <v>37</v>
      </c>
      <c r="J192" s="19" t="s">
        <v>38</v>
      </c>
      <c r="K192">
        <v>0</v>
      </c>
      <c r="L192" s="19" t="s">
        <v>53</v>
      </c>
      <c r="M192">
        <v>0</v>
      </c>
      <c r="N192">
        <v>3</v>
      </c>
      <c r="O192" s="19" t="s">
        <v>151</v>
      </c>
      <c r="P192" s="19" t="s">
        <v>87</v>
      </c>
      <c r="Q192" s="19" t="s">
        <v>41</v>
      </c>
      <c r="R192" s="19" t="s">
        <v>78</v>
      </c>
      <c r="S192" s="19"/>
      <c r="T192" s="19">
        <v>1</v>
      </c>
      <c r="U192" s="19">
        <f>IF(Actual_Data[[#This Row],[toss_winner]] = Actual_Data[[#This Row],[winner]],1,0)</f>
        <v>1</v>
      </c>
      <c r="V192" s="19">
        <f>IF(Actual_Data[[#This Row],[toss_decision]] = $I$2,1,0)</f>
        <v>1</v>
      </c>
      <c r="W192" s="19">
        <f t="shared" si="6"/>
        <v>1</v>
      </c>
      <c r="X192" s="53"/>
      <c r="Y192" s="53"/>
      <c r="Z192" s="53"/>
      <c r="AF192" s="52"/>
      <c r="AG192" s="54"/>
    </row>
    <row r="193" spans="1:33" x14ac:dyDescent="0.3">
      <c r="A193">
        <v>192</v>
      </c>
      <c r="B193" t="str">
        <f>Actual_Data[[#This Row],[season]]&amp;"-"&amp;COUNTIF($C$2:C193,C193)</f>
        <v>2011-17</v>
      </c>
      <c r="C193">
        <v>2011</v>
      </c>
      <c r="D193" s="19" t="s">
        <v>64</v>
      </c>
      <c r="E193" s="20">
        <v>40650</v>
      </c>
      <c r="F193" s="19" t="s">
        <v>52</v>
      </c>
      <c r="G193" s="19" t="s">
        <v>35</v>
      </c>
      <c r="H193" s="19" t="s">
        <v>35</v>
      </c>
      <c r="I193" s="19" t="s">
        <v>37</v>
      </c>
      <c r="J193" s="19" t="s">
        <v>38</v>
      </c>
      <c r="K193">
        <v>0</v>
      </c>
      <c r="L193" s="19" t="s">
        <v>35</v>
      </c>
      <c r="M193">
        <v>0</v>
      </c>
      <c r="N193">
        <v>8</v>
      </c>
      <c r="O193" s="19" t="s">
        <v>104</v>
      </c>
      <c r="P193" s="19" t="s">
        <v>67</v>
      </c>
      <c r="Q193" s="19" t="s">
        <v>56</v>
      </c>
      <c r="R193" s="19" t="s">
        <v>73</v>
      </c>
      <c r="S193" s="19"/>
      <c r="T193" s="19">
        <v>1</v>
      </c>
      <c r="U193" s="19">
        <f>IF(Actual_Data[[#This Row],[toss_winner]] = Actual_Data[[#This Row],[winner]],1,0)</f>
        <v>1</v>
      </c>
      <c r="V193" s="19">
        <f>IF(Actual_Data[[#This Row],[toss_decision]] = $I$2,1,0)</f>
        <v>1</v>
      </c>
      <c r="W193" s="19">
        <f t="shared" si="6"/>
        <v>1</v>
      </c>
      <c r="X193" s="53"/>
      <c r="Y193" s="53"/>
      <c r="Z193" s="53"/>
      <c r="AF193" s="52"/>
      <c r="AG193" s="54"/>
    </row>
    <row r="194" spans="1:33" x14ac:dyDescent="0.3">
      <c r="A194">
        <v>193</v>
      </c>
      <c r="B194" t="str">
        <f>Actual_Data[[#This Row],[season]]&amp;"-"&amp;COUNTIF($C$2:C194,C194)</f>
        <v>2011-18</v>
      </c>
      <c r="C194">
        <v>2011</v>
      </c>
      <c r="D194" s="19" t="s">
        <v>215</v>
      </c>
      <c r="E194" s="20">
        <v>40651</v>
      </c>
      <c r="F194" s="19" t="s">
        <v>44</v>
      </c>
      <c r="G194" s="19" t="s">
        <v>216</v>
      </c>
      <c r="H194" s="19" t="s">
        <v>216</v>
      </c>
      <c r="I194" s="19" t="s">
        <v>37</v>
      </c>
      <c r="J194" s="19" t="s">
        <v>38</v>
      </c>
      <c r="K194">
        <v>1</v>
      </c>
      <c r="L194" s="19" t="s">
        <v>216</v>
      </c>
      <c r="M194">
        <v>0</v>
      </c>
      <c r="N194">
        <v>7</v>
      </c>
      <c r="O194" s="19" t="s">
        <v>39</v>
      </c>
      <c r="P194" s="19" t="s">
        <v>217</v>
      </c>
      <c r="Q194" s="19" t="s">
        <v>69</v>
      </c>
      <c r="R194" s="19" t="s">
        <v>220</v>
      </c>
      <c r="S194" s="19"/>
      <c r="T194" s="19">
        <v>1</v>
      </c>
      <c r="U194" s="19">
        <f>IF(Actual_Data[[#This Row],[toss_winner]] = Actual_Data[[#This Row],[winner]],1,0)</f>
        <v>1</v>
      </c>
      <c r="V194" s="19">
        <f>IF(Actual_Data[[#This Row],[toss_decision]] = $I$2,1,0)</f>
        <v>1</v>
      </c>
      <c r="W194" s="19">
        <f t="shared" si="6"/>
        <v>1</v>
      </c>
      <c r="X194" s="53"/>
      <c r="Y194" s="53"/>
      <c r="Z194" s="53"/>
      <c r="AF194" s="52"/>
      <c r="AG194" s="54"/>
    </row>
    <row r="195" spans="1:33" x14ac:dyDescent="0.3">
      <c r="A195">
        <v>194</v>
      </c>
      <c r="B195" t="str">
        <f>Actual_Data[[#This Row],[season]]&amp;"-"&amp;COUNTIF($C$2:C195,C195)</f>
        <v>2011-19</v>
      </c>
      <c r="C195">
        <v>2011</v>
      </c>
      <c r="D195" s="19" t="s">
        <v>51</v>
      </c>
      <c r="E195" s="20">
        <v>40652</v>
      </c>
      <c r="F195" s="19" t="s">
        <v>65</v>
      </c>
      <c r="G195" s="19" t="s">
        <v>53</v>
      </c>
      <c r="H195" s="19" t="s">
        <v>65</v>
      </c>
      <c r="I195" s="19" t="s">
        <v>46</v>
      </c>
      <c r="J195" s="19" t="s">
        <v>38</v>
      </c>
      <c r="K195">
        <v>0</v>
      </c>
      <c r="L195" s="19" t="s">
        <v>65</v>
      </c>
      <c r="M195">
        <v>16</v>
      </c>
      <c r="N195">
        <v>0</v>
      </c>
      <c r="O195" s="19" t="s">
        <v>224</v>
      </c>
      <c r="P195" s="19" t="s">
        <v>55</v>
      </c>
      <c r="Q195" s="19" t="s">
        <v>213</v>
      </c>
      <c r="R195" s="19" t="s">
        <v>225</v>
      </c>
      <c r="S195" s="19"/>
      <c r="T195" s="19">
        <v>1</v>
      </c>
      <c r="U195" s="19">
        <f>IF(Actual_Data[[#This Row],[toss_winner]] = Actual_Data[[#This Row],[winner]],1,0)</f>
        <v>1</v>
      </c>
      <c r="V195" s="19">
        <f>IF(Actual_Data[[#This Row],[toss_decision]] = $I$2,1,0)</f>
        <v>0</v>
      </c>
      <c r="W195" s="19">
        <f t="shared" ref="W195:W258" si="7">IF(U195+V195=2,1,0)</f>
        <v>0</v>
      </c>
      <c r="X195" s="53"/>
      <c r="Y195" s="53"/>
      <c r="Z195" s="53"/>
      <c r="AF195" s="52"/>
      <c r="AG195" s="54"/>
    </row>
    <row r="196" spans="1:33" x14ac:dyDescent="0.3">
      <c r="A196">
        <v>195</v>
      </c>
      <c r="B196" t="str">
        <f>Actual_Data[[#This Row],[season]]&amp;"-"&amp;COUNTIF($C$2:C196,C196)</f>
        <v>2011-20</v>
      </c>
      <c r="C196">
        <v>2011</v>
      </c>
      <c r="D196" s="19" t="s">
        <v>58</v>
      </c>
      <c r="E196" s="20">
        <v>40653</v>
      </c>
      <c r="F196" s="19" t="s">
        <v>218</v>
      </c>
      <c r="G196" s="19" t="s">
        <v>59</v>
      </c>
      <c r="H196" s="19" t="s">
        <v>218</v>
      </c>
      <c r="I196" s="19" t="s">
        <v>46</v>
      </c>
      <c r="J196" s="19" t="s">
        <v>38</v>
      </c>
      <c r="K196">
        <v>0</v>
      </c>
      <c r="L196" s="19" t="s">
        <v>59</v>
      </c>
      <c r="M196">
        <v>0</v>
      </c>
      <c r="N196">
        <v>7</v>
      </c>
      <c r="O196" s="19" t="s">
        <v>226</v>
      </c>
      <c r="P196" s="19" t="s">
        <v>61</v>
      </c>
      <c r="Q196" s="19" t="s">
        <v>41</v>
      </c>
      <c r="R196" s="19" t="s">
        <v>78</v>
      </c>
      <c r="S196" s="19"/>
      <c r="T196" s="19">
        <v>1</v>
      </c>
      <c r="U196" s="19">
        <f>IF(Actual_Data[[#This Row],[toss_winner]] = Actual_Data[[#This Row],[winner]],1,0)</f>
        <v>0</v>
      </c>
      <c r="V196" s="19">
        <f>IF(Actual_Data[[#This Row],[toss_decision]] = $I$2,1,0)</f>
        <v>0</v>
      </c>
      <c r="W196" s="19">
        <f t="shared" si="7"/>
        <v>0</v>
      </c>
      <c r="X196" s="53"/>
      <c r="Y196" s="53"/>
      <c r="Z196" s="53"/>
      <c r="AF196" s="52"/>
      <c r="AG196" s="54"/>
    </row>
    <row r="197" spans="1:33" x14ac:dyDescent="0.3">
      <c r="A197">
        <v>196</v>
      </c>
      <c r="B197" t="str">
        <f>Actual_Data[[#This Row],[season]]&amp;"-"&amp;COUNTIF($C$2:C197,C197)</f>
        <v>2011-21</v>
      </c>
      <c r="C197">
        <v>2011</v>
      </c>
      <c r="D197" s="19" t="s">
        <v>64</v>
      </c>
      <c r="E197" s="20">
        <v>40653</v>
      </c>
      <c r="F197" s="19" t="s">
        <v>216</v>
      </c>
      <c r="G197" s="19" t="s">
        <v>35</v>
      </c>
      <c r="H197" s="19" t="s">
        <v>35</v>
      </c>
      <c r="I197" s="19" t="s">
        <v>37</v>
      </c>
      <c r="J197" s="19" t="s">
        <v>38</v>
      </c>
      <c r="K197">
        <v>0</v>
      </c>
      <c r="L197" s="19" t="s">
        <v>216</v>
      </c>
      <c r="M197">
        <v>6</v>
      </c>
      <c r="N197">
        <v>0</v>
      </c>
      <c r="O197" s="19" t="s">
        <v>108</v>
      </c>
      <c r="P197" s="19" t="s">
        <v>67</v>
      </c>
      <c r="Q197" s="19" t="s">
        <v>56</v>
      </c>
      <c r="R197" s="19" t="s">
        <v>73</v>
      </c>
      <c r="S197" s="19"/>
      <c r="T197" s="19">
        <v>1</v>
      </c>
      <c r="U197" s="19">
        <f>IF(Actual_Data[[#This Row],[toss_winner]] = Actual_Data[[#This Row],[winner]],1,0)</f>
        <v>0</v>
      </c>
      <c r="V197" s="19">
        <f>IF(Actual_Data[[#This Row],[toss_decision]] = $I$2,1,0)</f>
        <v>1</v>
      </c>
      <c r="W197" s="19">
        <f t="shared" si="7"/>
        <v>0</v>
      </c>
      <c r="X197" s="53"/>
      <c r="Y197" s="53"/>
      <c r="Z197" s="53"/>
      <c r="AF197" s="52"/>
      <c r="AG197" s="54"/>
    </row>
    <row r="198" spans="1:33" x14ac:dyDescent="0.3">
      <c r="A198">
        <v>197</v>
      </c>
      <c r="B198" t="str">
        <f>Actual_Data[[#This Row],[season]]&amp;"-"&amp;COUNTIF($C$2:C198,C198)</f>
        <v>2011-22</v>
      </c>
      <c r="C198">
        <v>2011</v>
      </c>
      <c r="D198" s="19" t="s">
        <v>43</v>
      </c>
      <c r="E198" s="20">
        <v>40654</v>
      </c>
      <c r="F198" s="19" t="s">
        <v>45</v>
      </c>
      <c r="G198" s="19" t="s">
        <v>52</v>
      </c>
      <c r="H198" s="19" t="s">
        <v>52</v>
      </c>
      <c r="I198" s="19" t="s">
        <v>37</v>
      </c>
      <c r="J198" s="19" t="s">
        <v>38</v>
      </c>
      <c r="K198">
        <v>0</v>
      </c>
      <c r="L198" s="19" t="s">
        <v>45</v>
      </c>
      <c r="M198">
        <v>48</v>
      </c>
      <c r="N198">
        <v>0</v>
      </c>
      <c r="O198" s="19" t="s">
        <v>94</v>
      </c>
      <c r="P198" s="19" t="s">
        <v>48</v>
      </c>
      <c r="Q198" s="19" t="s">
        <v>141</v>
      </c>
      <c r="R198" s="19" t="s">
        <v>213</v>
      </c>
      <c r="S198" s="19"/>
      <c r="T198" s="19">
        <v>1</v>
      </c>
      <c r="U198" s="19">
        <f>IF(Actual_Data[[#This Row],[toss_winner]] = Actual_Data[[#This Row],[winner]],1,0)</f>
        <v>0</v>
      </c>
      <c r="V198" s="19">
        <f>IF(Actual_Data[[#This Row],[toss_decision]] = $I$2,1,0)</f>
        <v>1</v>
      </c>
      <c r="W198" s="19">
        <f t="shared" si="7"/>
        <v>0</v>
      </c>
      <c r="X198" s="53"/>
      <c r="Y198" s="53"/>
      <c r="Z198" s="53"/>
      <c r="AF198" s="52"/>
      <c r="AG198" s="54"/>
    </row>
    <row r="199" spans="1:33" x14ac:dyDescent="0.3">
      <c r="A199">
        <v>198</v>
      </c>
      <c r="B199" t="str">
        <f>Actual_Data[[#This Row],[season]]&amp;"-"&amp;COUNTIF($C$2:C199,C199)</f>
        <v>2011-23</v>
      </c>
      <c r="C199">
        <v>2011</v>
      </c>
      <c r="D199" s="19" t="s">
        <v>58</v>
      </c>
      <c r="E199" s="20">
        <v>40655</v>
      </c>
      <c r="F199" s="19" t="s">
        <v>59</v>
      </c>
      <c r="G199" s="19" t="s">
        <v>44</v>
      </c>
      <c r="H199" s="19" t="s">
        <v>44</v>
      </c>
      <c r="I199" s="19" t="s">
        <v>37</v>
      </c>
      <c r="J199" s="19" t="s">
        <v>38</v>
      </c>
      <c r="K199">
        <v>0</v>
      </c>
      <c r="L199" s="19" t="s">
        <v>59</v>
      </c>
      <c r="M199">
        <v>8</v>
      </c>
      <c r="N199">
        <v>0</v>
      </c>
      <c r="O199" s="19" t="s">
        <v>166</v>
      </c>
      <c r="P199" s="19" t="s">
        <v>61</v>
      </c>
      <c r="Q199" s="19" t="s">
        <v>41</v>
      </c>
      <c r="R199" s="19" t="s">
        <v>78</v>
      </c>
      <c r="S199" s="19"/>
      <c r="T199" s="19">
        <v>1</v>
      </c>
      <c r="U199" s="19">
        <f>IF(Actual_Data[[#This Row],[toss_winner]] = Actual_Data[[#This Row],[winner]],1,0)</f>
        <v>0</v>
      </c>
      <c r="V199" s="19">
        <f>IF(Actual_Data[[#This Row],[toss_decision]] = $I$2,1,0)</f>
        <v>1</v>
      </c>
      <c r="W199" s="19">
        <f t="shared" si="7"/>
        <v>0</v>
      </c>
      <c r="X199" s="53"/>
      <c r="Y199" s="53"/>
      <c r="Z199" s="53"/>
      <c r="AF199" s="52"/>
      <c r="AG199" s="54"/>
    </row>
    <row r="200" spans="1:33" x14ac:dyDescent="0.3">
      <c r="A200">
        <v>199</v>
      </c>
      <c r="B200" t="str">
        <f>Actual_Data[[#This Row],[season]]&amp;"-"&amp;COUNTIF($C$2:C200,C200)</f>
        <v>2011-24</v>
      </c>
      <c r="C200">
        <v>2011</v>
      </c>
      <c r="D200" s="19" t="s">
        <v>64</v>
      </c>
      <c r="E200" s="20">
        <v>40655</v>
      </c>
      <c r="F200" s="19" t="s">
        <v>35</v>
      </c>
      <c r="G200" s="19" t="s">
        <v>36</v>
      </c>
      <c r="H200" s="19" t="s">
        <v>36</v>
      </c>
      <c r="I200" s="19" t="s">
        <v>37</v>
      </c>
      <c r="J200" s="19" t="s">
        <v>38</v>
      </c>
      <c r="K200">
        <v>0</v>
      </c>
      <c r="L200" s="19" t="s">
        <v>36</v>
      </c>
      <c r="M200">
        <v>0</v>
      </c>
      <c r="N200">
        <v>9</v>
      </c>
      <c r="O200" s="19" t="s">
        <v>131</v>
      </c>
      <c r="P200" s="19" t="s">
        <v>67</v>
      </c>
      <c r="Q200" s="19" t="s">
        <v>157</v>
      </c>
      <c r="R200" s="19" t="s">
        <v>73</v>
      </c>
      <c r="S200" s="19"/>
      <c r="T200" s="19">
        <v>1</v>
      </c>
      <c r="U200" s="19">
        <f>IF(Actual_Data[[#This Row],[toss_winner]] = Actual_Data[[#This Row],[winner]],1,0)</f>
        <v>1</v>
      </c>
      <c r="V200" s="19">
        <f>IF(Actual_Data[[#This Row],[toss_decision]] = $I$2,1,0)</f>
        <v>1</v>
      </c>
      <c r="W200" s="19">
        <f t="shared" si="7"/>
        <v>1</v>
      </c>
      <c r="X200" s="53"/>
      <c r="Y200" s="53"/>
      <c r="Z200" s="53"/>
      <c r="AF200" s="52"/>
      <c r="AG200" s="54"/>
    </row>
    <row r="201" spans="1:33" x14ac:dyDescent="0.3">
      <c r="A201">
        <v>200</v>
      </c>
      <c r="B201" t="str">
        <f>Actual_Data[[#This Row],[season]]&amp;"-"&amp;COUNTIF($C$2:C201,C201)</f>
        <v>2011-25</v>
      </c>
      <c r="C201">
        <v>2011</v>
      </c>
      <c r="D201" s="19" t="s">
        <v>51</v>
      </c>
      <c r="E201" s="20">
        <v>40656</v>
      </c>
      <c r="F201" s="19" t="s">
        <v>53</v>
      </c>
      <c r="G201" s="19" t="s">
        <v>45</v>
      </c>
      <c r="H201" s="19" t="s">
        <v>45</v>
      </c>
      <c r="I201" s="19" t="s">
        <v>37</v>
      </c>
      <c r="J201" s="19" t="s">
        <v>38</v>
      </c>
      <c r="K201">
        <v>0</v>
      </c>
      <c r="L201" s="19" t="s">
        <v>53</v>
      </c>
      <c r="M201">
        <v>29</v>
      </c>
      <c r="N201">
        <v>0</v>
      </c>
      <c r="O201" s="19" t="s">
        <v>191</v>
      </c>
      <c r="P201" s="19" t="s">
        <v>55</v>
      </c>
      <c r="Q201" s="19" t="s">
        <v>141</v>
      </c>
      <c r="R201" s="19" t="s">
        <v>42</v>
      </c>
      <c r="S201" s="19"/>
      <c r="T201" s="19">
        <v>1</v>
      </c>
      <c r="U201" s="19">
        <f>IF(Actual_Data[[#This Row],[toss_winner]] = Actual_Data[[#This Row],[winner]],1,0)</f>
        <v>0</v>
      </c>
      <c r="V201" s="19">
        <f>IF(Actual_Data[[#This Row],[toss_decision]] = $I$2,1,0)</f>
        <v>1</v>
      </c>
      <c r="W201" s="19">
        <f t="shared" si="7"/>
        <v>0</v>
      </c>
      <c r="X201" s="53"/>
      <c r="Y201" s="53"/>
      <c r="Z201" s="53"/>
      <c r="AF201" s="52"/>
      <c r="AG201" s="54"/>
    </row>
    <row r="202" spans="1:33" x14ac:dyDescent="0.3">
      <c r="A202">
        <v>201</v>
      </c>
      <c r="B202" t="str">
        <f>Actual_Data[[#This Row],[season]]&amp;"-"&amp;COUNTIF($C$2:C202,C202)</f>
        <v>2011-26</v>
      </c>
      <c r="C202">
        <v>2011</v>
      </c>
      <c r="D202" s="19" t="s">
        <v>74</v>
      </c>
      <c r="E202" s="20">
        <v>40657</v>
      </c>
      <c r="F202" s="19" t="s">
        <v>59</v>
      </c>
      <c r="G202" s="19" t="s">
        <v>65</v>
      </c>
      <c r="H202" s="19" t="s">
        <v>65</v>
      </c>
      <c r="I202" s="19" t="s">
        <v>37</v>
      </c>
      <c r="J202" s="19" t="s">
        <v>38</v>
      </c>
      <c r="K202">
        <v>0</v>
      </c>
      <c r="L202" s="19" t="s">
        <v>59</v>
      </c>
      <c r="M202">
        <v>37</v>
      </c>
      <c r="N202">
        <v>0</v>
      </c>
      <c r="O202" s="19" t="s">
        <v>192</v>
      </c>
      <c r="P202" s="19" t="s">
        <v>76</v>
      </c>
      <c r="Q202" s="19" t="s">
        <v>139</v>
      </c>
      <c r="R202" s="19" t="s">
        <v>220</v>
      </c>
      <c r="S202" s="19"/>
      <c r="T202" s="19">
        <v>1</v>
      </c>
      <c r="U202" s="19">
        <f>IF(Actual_Data[[#This Row],[toss_winner]] = Actual_Data[[#This Row],[winner]],1,0)</f>
        <v>0</v>
      </c>
      <c r="V202" s="19">
        <f>IF(Actual_Data[[#This Row],[toss_decision]] = $I$2,1,0)</f>
        <v>1</v>
      </c>
      <c r="W202" s="19">
        <f t="shared" si="7"/>
        <v>0</v>
      </c>
      <c r="X202" s="53"/>
      <c r="Y202" s="53"/>
      <c r="Z202" s="53"/>
      <c r="AF202" s="52"/>
      <c r="AG202" s="54"/>
    </row>
    <row r="203" spans="1:33" x14ac:dyDescent="0.3">
      <c r="A203">
        <v>202</v>
      </c>
      <c r="B203" t="str">
        <f>Actual_Data[[#This Row],[season]]&amp;"-"&amp;COUNTIF($C$2:C203,C203)</f>
        <v>2011-27</v>
      </c>
      <c r="C203">
        <v>2011</v>
      </c>
      <c r="D203" s="19" t="s">
        <v>70</v>
      </c>
      <c r="E203" s="20">
        <v>40657</v>
      </c>
      <c r="F203" s="19" t="s">
        <v>216</v>
      </c>
      <c r="G203" s="19" t="s">
        <v>52</v>
      </c>
      <c r="H203" s="19" t="s">
        <v>52</v>
      </c>
      <c r="I203" s="19" t="s">
        <v>37</v>
      </c>
      <c r="J203" s="19" t="s">
        <v>38</v>
      </c>
      <c r="K203">
        <v>0</v>
      </c>
      <c r="L203" s="19" t="s">
        <v>52</v>
      </c>
      <c r="M203">
        <v>0</v>
      </c>
      <c r="N203">
        <v>8</v>
      </c>
      <c r="O203" s="19" t="s">
        <v>168</v>
      </c>
      <c r="P203" s="19" t="s">
        <v>72</v>
      </c>
      <c r="Q203" s="19" t="s">
        <v>91</v>
      </c>
      <c r="R203" s="19" t="s">
        <v>150</v>
      </c>
      <c r="S203" s="19"/>
      <c r="T203" s="19">
        <v>1</v>
      </c>
      <c r="U203" s="19">
        <f>IF(Actual_Data[[#This Row],[toss_winner]] = Actual_Data[[#This Row],[winner]],1,0)</f>
        <v>1</v>
      </c>
      <c r="V203" s="19">
        <f>IF(Actual_Data[[#This Row],[toss_decision]] = $I$2,1,0)</f>
        <v>1</v>
      </c>
      <c r="W203" s="19">
        <f t="shared" si="7"/>
        <v>1</v>
      </c>
      <c r="X203" s="53"/>
      <c r="Y203" s="53"/>
      <c r="Z203" s="53"/>
      <c r="AF203" s="52"/>
      <c r="AG203" s="54"/>
    </row>
    <row r="204" spans="1:33" x14ac:dyDescent="0.3">
      <c r="A204">
        <v>203</v>
      </c>
      <c r="B204" t="str">
        <f>Actual_Data[[#This Row],[season]]&amp;"-"&amp;COUNTIF($C$2:C204,C204)</f>
        <v>2011-28</v>
      </c>
      <c r="C204">
        <v>2011</v>
      </c>
      <c r="D204" s="19" t="s">
        <v>79</v>
      </c>
      <c r="E204" s="20">
        <v>40658</v>
      </c>
      <c r="F204" s="19" t="s">
        <v>44</v>
      </c>
      <c r="G204" s="19" t="s">
        <v>218</v>
      </c>
      <c r="H204" s="19" t="s">
        <v>218</v>
      </c>
      <c r="I204" s="19" t="s">
        <v>37</v>
      </c>
      <c r="J204" s="19" t="s">
        <v>38</v>
      </c>
      <c r="K204">
        <v>0</v>
      </c>
      <c r="L204" s="19" t="s">
        <v>44</v>
      </c>
      <c r="M204">
        <v>25</v>
      </c>
      <c r="N204">
        <v>0</v>
      </c>
      <c r="O204" s="19" t="s">
        <v>47</v>
      </c>
      <c r="P204" s="19" t="s">
        <v>81</v>
      </c>
      <c r="Q204" s="19" t="s">
        <v>56</v>
      </c>
      <c r="R204" s="19" t="s">
        <v>73</v>
      </c>
      <c r="S204" s="19"/>
      <c r="T204" s="19">
        <v>1</v>
      </c>
      <c r="U204" s="19">
        <f>IF(Actual_Data[[#This Row],[toss_winner]] = Actual_Data[[#This Row],[winner]],1,0)</f>
        <v>0</v>
      </c>
      <c r="V204" s="19">
        <f>IF(Actual_Data[[#This Row],[toss_decision]] = $I$2,1,0)</f>
        <v>1</v>
      </c>
      <c r="W204" s="19">
        <f t="shared" si="7"/>
        <v>0</v>
      </c>
      <c r="X204" s="53"/>
      <c r="Y204" s="53"/>
      <c r="Z204" s="53"/>
      <c r="AF204" s="52"/>
      <c r="AG204" s="54"/>
    </row>
    <row r="205" spans="1:33" x14ac:dyDescent="0.3">
      <c r="A205">
        <v>204</v>
      </c>
      <c r="B205" t="str">
        <f>Actual_Data[[#This Row],[season]]&amp;"-"&amp;COUNTIF($C$2:C205,C205)</f>
        <v>2011-29</v>
      </c>
      <c r="C205">
        <v>2011</v>
      </c>
      <c r="D205" s="19" t="s">
        <v>51</v>
      </c>
      <c r="E205" s="20">
        <v>40659</v>
      </c>
      <c r="F205" s="19" t="s">
        <v>53</v>
      </c>
      <c r="G205" s="19" t="s">
        <v>36</v>
      </c>
      <c r="H205" s="19" t="s">
        <v>36</v>
      </c>
      <c r="I205" s="19" t="s">
        <v>37</v>
      </c>
      <c r="J205" s="19" t="s">
        <v>38</v>
      </c>
      <c r="K205">
        <v>0</v>
      </c>
      <c r="L205" s="19" t="s">
        <v>36</v>
      </c>
      <c r="M205">
        <v>0</v>
      </c>
      <c r="N205">
        <v>3</v>
      </c>
      <c r="O205" s="19" t="s">
        <v>227</v>
      </c>
      <c r="P205" s="19" t="s">
        <v>55</v>
      </c>
      <c r="Q205" s="19" t="s">
        <v>141</v>
      </c>
      <c r="R205" s="19" t="s">
        <v>225</v>
      </c>
      <c r="S205" s="19"/>
      <c r="T205" s="19">
        <v>1</v>
      </c>
      <c r="U205" s="19">
        <f>IF(Actual_Data[[#This Row],[toss_winner]] = Actual_Data[[#This Row],[winner]],1,0)</f>
        <v>1</v>
      </c>
      <c r="V205" s="19">
        <f>IF(Actual_Data[[#This Row],[toss_decision]] = $I$2,1,0)</f>
        <v>1</v>
      </c>
      <c r="W205" s="19">
        <f t="shared" si="7"/>
        <v>1</v>
      </c>
      <c r="X205" s="53"/>
      <c r="Y205" s="53"/>
      <c r="Z205" s="53"/>
      <c r="AF205" s="52"/>
      <c r="AG205" s="54"/>
    </row>
    <row r="206" spans="1:33" x14ac:dyDescent="0.3">
      <c r="A206">
        <v>205</v>
      </c>
      <c r="B206" t="str">
        <f>Actual_Data[[#This Row],[season]]&amp;"-"&amp;COUNTIF($C$2:C206,C206)</f>
        <v>2011-30</v>
      </c>
      <c r="C206">
        <v>2011</v>
      </c>
      <c r="D206" s="19" t="s">
        <v>58</v>
      </c>
      <c r="E206" s="20">
        <v>40660</v>
      </c>
      <c r="F206" s="19" t="s">
        <v>218</v>
      </c>
      <c r="G206" s="19" t="s">
        <v>44</v>
      </c>
      <c r="H206" s="19" t="s">
        <v>218</v>
      </c>
      <c r="I206" s="19" t="s">
        <v>46</v>
      </c>
      <c r="J206" s="19" t="s">
        <v>38</v>
      </c>
      <c r="K206">
        <v>0</v>
      </c>
      <c r="L206" s="19" t="s">
        <v>44</v>
      </c>
      <c r="M206">
        <v>0</v>
      </c>
      <c r="N206">
        <v>8</v>
      </c>
      <c r="O206" s="19" t="s">
        <v>211</v>
      </c>
      <c r="P206" s="19" t="s">
        <v>87</v>
      </c>
      <c r="Q206" s="19" t="s">
        <v>41</v>
      </c>
      <c r="R206" s="19" t="s">
        <v>50</v>
      </c>
      <c r="S206" s="19"/>
      <c r="T206" s="19">
        <v>1</v>
      </c>
      <c r="U206" s="19">
        <f>IF(Actual_Data[[#This Row],[toss_winner]] = Actual_Data[[#This Row],[winner]],1,0)</f>
        <v>0</v>
      </c>
      <c r="V206" s="19">
        <f>IF(Actual_Data[[#This Row],[toss_decision]] = $I$2,1,0)</f>
        <v>0</v>
      </c>
      <c r="W206" s="19">
        <f t="shared" si="7"/>
        <v>0</v>
      </c>
      <c r="X206" s="53"/>
      <c r="Y206" s="53"/>
      <c r="Z206" s="53"/>
      <c r="AF206" s="52"/>
      <c r="AG206" s="54"/>
    </row>
    <row r="207" spans="1:33" x14ac:dyDescent="0.3">
      <c r="A207">
        <v>206</v>
      </c>
      <c r="B207" t="str">
        <f>Actual_Data[[#This Row],[season]]&amp;"-"&amp;COUNTIF($C$2:C207,C207)</f>
        <v>2011-31</v>
      </c>
      <c r="C207">
        <v>2011</v>
      </c>
      <c r="D207" s="19" t="s">
        <v>215</v>
      </c>
      <c r="E207" s="20">
        <v>40660</v>
      </c>
      <c r="F207" s="19" t="s">
        <v>65</v>
      </c>
      <c r="G207" s="19" t="s">
        <v>216</v>
      </c>
      <c r="H207" s="19" t="s">
        <v>216</v>
      </c>
      <c r="I207" s="19" t="s">
        <v>37</v>
      </c>
      <c r="J207" s="19" t="s">
        <v>38</v>
      </c>
      <c r="K207">
        <v>0</v>
      </c>
      <c r="L207" s="19" t="s">
        <v>65</v>
      </c>
      <c r="M207">
        <v>55</v>
      </c>
      <c r="N207">
        <v>0</v>
      </c>
      <c r="O207" s="19" t="s">
        <v>228</v>
      </c>
      <c r="P207" s="19" t="s">
        <v>217</v>
      </c>
      <c r="Q207" s="19" t="s">
        <v>139</v>
      </c>
      <c r="R207" s="19" t="s">
        <v>220</v>
      </c>
      <c r="S207" s="19"/>
      <c r="T207" s="19">
        <v>1</v>
      </c>
      <c r="U207" s="19">
        <f>IF(Actual_Data[[#This Row],[toss_winner]] = Actual_Data[[#This Row],[winner]],1,0)</f>
        <v>0</v>
      </c>
      <c r="V207" s="19">
        <f>IF(Actual_Data[[#This Row],[toss_decision]] = $I$2,1,0)</f>
        <v>1</v>
      </c>
      <c r="W207" s="19">
        <f t="shared" si="7"/>
        <v>0</v>
      </c>
      <c r="X207" s="53"/>
      <c r="Y207" s="53"/>
      <c r="Z207" s="53"/>
      <c r="AF207" s="52"/>
      <c r="AG207" s="54"/>
    </row>
    <row r="208" spans="1:33" x14ac:dyDescent="0.3">
      <c r="A208">
        <v>207</v>
      </c>
      <c r="B208" t="str">
        <f>Actual_Data[[#This Row],[season]]&amp;"-"&amp;COUNTIF($C$2:C208,C208)</f>
        <v>2011-32</v>
      </c>
      <c r="C208">
        <v>2011</v>
      </c>
      <c r="D208" s="19" t="s">
        <v>51</v>
      </c>
      <c r="E208" s="20">
        <v>40661</v>
      </c>
      <c r="F208" s="19" t="s">
        <v>35</v>
      </c>
      <c r="G208" s="19" t="s">
        <v>53</v>
      </c>
      <c r="H208" s="19" t="s">
        <v>53</v>
      </c>
      <c r="I208" s="19" t="s">
        <v>37</v>
      </c>
      <c r="J208" s="19" t="s">
        <v>38</v>
      </c>
      <c r="K208">
        <v>0</v>
      </c>
      <c r="L208" s="19" t="s">
        <v>35</v>
      </c>
      <c r="M208">
        <v>17</v>
      </c>
      <c r="N208">
        <v>0</v>
      </c>
      <c r="O208" s="19" t="s">
        <v>177</v>
      </c>
      <c r="P208" s="19" t="s">
        <v>55</v>
      </c>
      <c r="Q208" s="19" t="s">
        <v>213</v>
      </c>
      <c r="R208" s="19" t="s">
        <v>225</v>
      </c>
      <c r="S208" s="19"/>
      <c r="T208" s="19">
        <v>1</v>
      </c>
      <c r="U208" s="19">
        <f>IF(Actual_Data[[#This Row],[toss_winner]] = Actual_Data[[#This Row],[winner]],1,0)</f>
        <v>0</v>
      </c>
      <c r="V208" s="19">
        <f>IF(Actual_Data[[#This Row],[toss_decision]] = $I$2,1,0)</f>
        <v>1</v>
      </c>
      <c r="W208" s="19">
        <f t="shared" si="7"/>
        <v>0</v>
      </c>
      <c r="X208" s="53"/>
      <c r="Y208" s="53"/>
      <c r="Z208" s="53"/>
      <c r="AF208" s="52"/>
      <c r="AG208" s="54"/>
    </row>
    <row r="209" spans="1:33" x14ac:dyDescent="0.3">
      <c r="A209">
        <v>208</v>
      </c>
      <c r="B209" t="str">
        <f>Actual_Data[[#This Row],[season]]&amp;"-"&amp;COUNTIF($C$2:C209,C209)</f>
        <v>2011-33</v>
      </c>
      <c r="C209">
        <v>2011</v>
      </c>
      <c r="D209" s="19" t="s">
        <v>70</v>
      </c>
      <c r="E209" s="20">
        <v>40662</v>
      </c>
      <c r="F209" s="19" t="s">
        <v>59</v>
      </c>
      <c r="G209" s="19" t="s">
        <v>52</v>
      </c>
      <c r="H209" s="19" t="s">
        <v>52</v>
      </c>
      <c r="I209" s="19" t="s">
        <v>37</v>
      </c>
      <c r="J209" s="19" t="s">
        <v>38</v>
      </c>
      <c r="K209">
        <v>0</v>
      </c>
      <c r="L209" s="19" t="s">
        <v>52</v>
      </c>
      <c r="M209">
        <v>0</v>
      </c>
      <c r="N209">
        <v>7</v>
      </c>
      <c r="O209" s="19" t="s">
        <v>229</v>
      </c>
      <c r="P209" s="19" t="s">
        <v>72</v>
      </c>
      <c r="Q209" s="19" t="s">
        <v>41</v>
      </c>
      <c r="R209" s="19" t="s">
        <v>150</v>
      </c>
      <c r="S209" s="19"/>
      <c r="T209" s="19">
        <v>1</v>
      </c>
      <c r="U209" s="19">
        <f>IF(Actual_Data[[#This Row],[toss_winner]] = Actual_Data[[#This Row],[winner]],1,0)</f>
        <v>1</v>
      </c>
      <c r="V209" s="19">
        <f>IF(Actual_Data[[#This Row],[toss_decision]] = $I$2,1,0)</f>
        <v>1</v>
      </c>
      <c r="W209" s="19">
        <f t="shared" si="7"/>
        <v>1</v>
      </c>
      <c r="X209" s="53"/>
      <c r="Y209" s="53"/>
      <c r="Z209" s="53"/>
      <c r="AF209" s="52"/>
      <c r="AG209" s="54"/>
    </row>
    <row r="210" spans="1:33" x14ac:dyDescent="0.3">
      <c r="A210">
        <v>209</v>
      </c>
      <c r="B210" t="str">
        <f>Actual_Data[[#This Row],[season]]&amp;"-"&amp;COUNTIF($C$2:C210,C210)</f>
        <v>2011-34</v>
      </c>
      <c r="C210">
        <v>2011</v>
      </c>
      <c r="D210" s="19" t="s">
        <v>34</v>
      </c>
      <c r="E210" s="20">
        <v>40662</v>
      </c>
      <c r="F210" s="19" t="s">
        <v>36</v>
      </c>
      <c r="G210" s="19" t="s">
        <v>218</v>
      </c>
      <c r="H210" s="19" t="s">
        <v>218</v>
      </c>
      <c r="I210" s="19" t="s">
        <v>37</v>
      </c>
      <c r="J210" s="19" t="s">
        <v>38</v>
      </c>
      <c r="K210">
        <v>0</v>
      </c>
      <c r="L210" s="19" t="s">
        <v>36</v>
      </c>
      <c r="M210">
        <v>26</v>
      </c>
      <c r="N210">
        <v>0</v>
      </c>
      <c r="O210" s="19" t="s">
        <v>227</v>
      </c>
      <c r="P210" s="19" t="s">
        <v>40</v>
      </c>
      <c r="Q210" s="19" t="s">
        <v>56</v>
      </c>
      <c r="R210" s="19" t="s">
        <v>157</v>
      </c>
      <c r="S210" s="19"/>
      <c r="T210" s="19">
        <v>1</v>
      </c>
      <c r="U210" s="19">
        <f>IF(Actual_Data[[#This Row],[toss_winner]] = Actual_Data[[#This Row],[winner]],1,0)</f>
        <v>0</v>
      </c>
      <c r="V210" s="19">
        <f>IF(Actual_Data[[#This Row],[toss_decision]] = $I$2,1,0)</f>
        <v>1</v>
      </c>
      <c r="W210" s="19">
        <f t="shared" si="7"/>
        <v>0</v>
      </c>
      <c r="X210" s="53"/>
      <c r="Y210" s="53"/>
      <c r="Z210" s="53"/>
      <c r="AF210" s="52"/>
      <c r="AG210" s="54"/>
    </row>
    <row r="211" spans="1:33" x14ac:dyDescent="0.3">
      <c r="A211">
        <v>210</v>
      </c>
      <c r="B211" t="str">
        <f>Actual_Data[[#This Row],[season]]&amp;"-"&amp;COUNTIF($C$2:C211,C211)</f>
        <v>2011-35</v>
      </c>
      <c r="C211">
        <v>2011</v>
      </c>
      <c r="D211" s="19" t="s">
        <v>215</v>
      </c>
      <c r="E211" s="20">
        <v>40663</v>
      </c>
      <c r="F211" s="19" t="s">
        <v>53</v>
      </c>
      <c r="G211" s="19" t="s">
        <v>216</v>
      </c>
      <c r="H211" s="19" t="s">
        <v>53</v>
      </c>
      <c r="I211" s="19" t="s">
        <v>46</v>
      </c>
      <c r="J211" s="19" t="s">
        <v>38</v>
      </c>
      <c r="K211">
        <v>0</v>
      </c>
      <c r="L211" s="19" t="s">
        <v>53</v>
      </c>
      <c r="M211">
        <v>38</v>
      </c>
      <c r="N211">
        <v>0</v>
      </c>
      <c r="O211" s="19" t="s">
        <v>75</v>
      </c>
      <c r="P211" s="19" t="s">
        <v>217</v>
      </c>
      <c r="Q211" s="19" t="s">
        <v>139</v>
      </c>
      <c r="R211" s="19" t="s">
        <v>220</v>
      </c>
      <c r="S211" s="19"/>
      <c r="T211" s="19">
        <v>1</v>
      </c>
      <c r="U211" s="19">
        <f>IF(Actual_Data[[#This Row],[toss_winner]] = Actual_Data[[#This Row],[winner]],1,0)</f>
        <v>1</v>
      </c>
      <c r="V211" s="19">
        <f>IF(Actual_Data[[#This Row],[toss_decision]] = $I$2,1,0)</f>
        <v>0</v>
      </c>
      <c r="W211" s="19">
        <f t="shared" si="7"/>
        <v>0</v>
      </c>
      <c r="X211" s="53"/>
      <c r="Y211" s="53"/>
      <c r="Z211" s="53"/>
      <c r="AF211" s="52"/>
      <c r="AG211" s="54"/>
    </row>
    <row r="212" spans="1:33" x14ac:dyDescent="0.3">
      <c r="A212">
        <v>211</v>
      </c>
      <c r="B212" t="str">
        <f>Actual_Data[[#This Row],[season]]&amp;"-"&amp;COUNTIF($C$2:C212,C212)</f>
        <v>2011-36</v>
      </c>
      <c r="C212">
        <v>2011</v>
      </c>
      <c r="D212" s="19" t="s">
        <v>64</v>
      </c>
      <c r="E212" s="20">
        <v>40663</v>
      </c>
      <c r="F212" s="19" t="s">
        <v>45</v>
      </c>
      <c r="G212" s="19" t="s">
        <v>35</v>
      </c>
      <c r="H212" s="19" t="s">
        <v>35</v>
      </c>
      <c r="I212" s="19" t="s">
        <v>37</v>
      </c>
      <c r="J212" s="19" t="s">
        <v>38</v>
      </c>
      <c r="K212">
        <v>0</v>
      </c>
      <c r="L212" s="19" t="s">
        <v>35</v>
      </c>
      <c r="M212">
        <v>0</v>
      </c>
      <c r="N212">
        <v>8</v>
      </c>
      <c r="O212" s="19" t="s">
        <v>230</v>
      </c>
      <c r="P212" s="19" t="s">
        <v>67</v>
      </c>
      <c r="Q212" s="19" t="s">
        <v>78</v>
      </c>
      <c r="R212" s="19" t="s">
        <v>50</v>
      </c>
      <c r="S212" s="19"/>
      <c r="T212" s="19">
        <v>1</v>
      </c>
      <c r="U212" s="19">
        <f>IF(Actual_Data[[#This Row],[toss_winner]] = Actual_Data[[#This Row],[winner]],1,0)</f>
        <v>1</v>
      </c>
      <c r="V212" s="19">
        <f>IF(Actual_Data[[#This Row],[toss_decision]] = $I$2,1,0)</f>
        <v>1</v>
      </c>
      <c r="W212" s="19">
        <f t="shared" si="7"/>
        <v>1</v>
      </c>
      <c r="X212" s="53"/>
      <c r="Y212" s="53"/>
      <c r="Z212" s="53"/>
      <c r="AF212" s="52"/>
      <c r="AG212" s="54"/>
    </row>
    <row r="213" spans="1:33" x14ac:dyDescent="0.3">
      <c r="A213">
        <v>212</v>
      </c>
      <c r="B213" t="str">
        <f>Actual_Data[[#This Row],[season]]&amp;"-"&amp;COUNTIF($C$2:C213,C213)</f>
        <v>2011-37</v>
      </c>
      <c r="C213">
        <v>2011</v>
      </c>
      <c r="D213" s="19" t="s">
        <v>70</v>
      </c>
      <c r="E213" s="20">
        <v>40664</v>
      </c>
      <c r="F213" s="19" t="s">
        <v>218</v>
      </c>
      <c r="G213" s="19" t="s">
        <v>52</v>
      </c>
      <c r="H213" s="19" t="s">
        <v>52</v>
      </c>
      <c r="I213" s="19" t="s">
        <v>37</v>
      </c>
      <c r="J213" s="19" t="s">
        <v>38</v>
      </c>
      <c r="K213">
        <v>0</v>
      </c>
      <c r="L213" s="19" t="s">
        <v>52</v>
      </c>
      <c r="M213">
        <v>0</v>
      </c>
      <c r="N213">
        <v>6</v>
      </c>
      <c r="O213" s="19" t="s">
        <v>165</v>
      </c>
      <c r="P213" s="19" t="s">
        <v>72</v>
      </c>
      <c r="Q213" s="19" t="s">
        <v>150</v>
      </c>
      <c r="R213" s="19" t="s">
        <v>129</v>
      </c>
      <c r="S213" s="19"/>
      <c r="T213" s="19">
        <v>1</v>
      </c>
      <c r="U213" s="19">
        <f>IF(Actual_Data[[#This Row],[toss_winner]] = Actual_Data[[#This Row],[winner]],1,0)</f>
        <v>1</v>
      </c>
      <c r="V213" s="19">
        <f>IF(Actual_Data[[#This Row],[toss_decision]] = $I$2,1,0)</f>
        <v>1</v>
      </c>
      <c r="W213" s="19">
        <f t="shared" si="7"/>
        <v>1</v>
      </c>
      <c r="X213" s="53"/>
      <c r="Y213" s="53"/>
      <c r="Z213" s="53"/>
      <c r="AF213" s="52"/>
      <c r="AG213" s="54"/>
    </row>
    <row r="214" spans="1:33" x14ac:dyDescent="0.3">
      <c r="A214">
        <v>213</v>
      </c>
      <c r="B214" t="str">
        <f>Actual_Data[[#This Row],[season]]&amp;"-"&amp;COUNTIF($C$2:C214,C214)</f>
        <v>2011-38</v>
      </c>
      <c r="C214">
        <v>2011</v>
      </c>
      <c r="D214" s="19" t="s">
        <v>79</v>
      </c>
      <c r="E214" s="20">
        <v>40664</v>
      </c>
      <c r="F214" s="19" t="s">
        <v>44</v>
      </c>
      <c r="G214" s="19" t="s">
        <v>65</v>
      </c>
      <c r="H214" s="19" t="s">
        <v>44</v>
      </c>
      <c r="I214" s="19" t="s">
        <v>46</v>
      </c>
      <c r="J214" s="19" t="s">
        <v>38</v>
      </c>
      <c r="K214">
        <v>0</v>
      </c>
      <c r="L214" s="19" t="s">
        <v>44</v>
      </c>
      <c r="M214">
        <v>19</v>
      </c>
      <c r="N214">
        <v>0</v>
      </c>
      <c r="O214" s="19" t="s">
        <v>115</v>
      </c>
      <c r="P214" s="19" t="s">
        <v>81</v>
      </c>
      <c r="Q214" s="19" t="s">
        <v>56</v>
      </c>
      <c r="R214" s="19" t="s">
        <v>73</v>
      </c>
      <c r="S214" s="19"/>
      <c r="T214" s="19">
        <v>1</v>
      </c>
      <c r="U214" s="19">
        <f>IF(Actual_Data[[#This Row],[toss_winner]] = Actual_Data[[#This Row],[winner]],1,0)</f>
        <v>1</v>
      </c>
      <c r="V214" s="19">
        <f>IF(Actual_Data[[#This Row],[toss_decision]] = $I$2,1,0)</f>
        <v>0</v>
      </c>
      <c r="W214" s="19">
        <f t="shared" si="7"/>
        <v>0</v>
      </c>
      <c r="X214" s="53"/>
      <c r="Y214" s="53"/>
      <c r="Z214" s="53"/>
      <c r="AF214" s="52"/>
      <c r="AG214" s="54"/>
    </row>
    <row r="215" spans="1:33" x14ac:dyDescent="0.3">
      <c r="A215">
        <v>214</v>
      </c>
      <c r="B215" t="str">
        <f>Actual_Data[[#This Row],[season]]&amp;"-"&amp;COUNTIF($C$2:C215,C215)</f>
        <v>2011-39</v>
      </c>
      <c r="C215">
        <v>2011</v>
      </c>
      <c r="D215" s="19" t="s">
        <v>58</v>
      </c>
      <c r="E215" s="20">
        <v>40665</v>
      </c>
      <c r="F215" s="19" t="s">
        <v>59</v>
      </c>
      <c r="G215" s="19" t="s">
        <v>45</v>
      </c>
      <c r="H215" s="19" t="s">
        <v>45</v>
      </c>
      <c r="I215" s="19" t="s">
        <v>37</v>
      </c>
      <c r="J215" s="19" t="s">
        <v>38</v>
      </c>
      <c r="K215">
        <v>0</v>
      </c>
      <c r="L215" s="19" t="s">
        <v>59</v>
      </c>
      <c r="M215">
        <v>23</v>
      </c>
      <c r="N215">
        <v>0</v>
      </c>
      <c r="O215" s="19" t="s">
        <v>204</v>
      </c>
      <c r="P215" s="19" t="s">
        <v>61</v>
      </c>
      <c r="Q215" s="19" t="s">
        <v>139</v>
      </c>
      <c r="R215" s="19" t="s">
        <v>213</v>
      </c>
      <c r="S215" s="19"/>
      <c r="T215" s="19">
        <v>1</v>
      </c>
      <c r="U215" s="19">
        <f>IF(Actual_Data[[#This Row],[toss_winner]] = Actual_Data[[#This Row],[winner]],1,0)</f>
        <v>0</v>
      </c>
      <c r="V215" s="19">
        <f>IF(Actual_Data[[#This Row],[toss_decision]] = $I$2,1,0)</f>
        <v>1</v>
      </c>
      <c r="W215" s="19">
        <f t="shared" si="7"/>
        <v>0</v>
      </c>
      <c r="X215" s="53"/>
      <c r="Y215" s="53"/>
      <c r="Z215" s="53"/>
      <c r="AF215" s="52"/>
      <c r="AG215" s="54"/>
    </row>
    <row r="216" spans="1:33" x14ac:dyDescent="0.3">
      <c r="A216">
        <v>215</v>
      </c>
      <c r="B216" t="str">
        <f>Actual_Data[[#This Row],[season]]&amp;"-"&amp;COUNTIF($C$2:C216,C216)</f>
        <v>2011-40</v>
      </c>
      <c r="C216">
        <v>2011</v>
      </c>
      <c r="D216" s="19" t="s">
        <v>51</v>
      </c>
      <c r="E216" s="20">
        <v>40665</v>
      </c>
      <c r="F216" s="19" t="s">
        <v>53</v>
      </c>
      <c r="G216" s="19" t="s">
        <v>216</v>
      </c>
      <c r="H216" s="19" t="s">
        <v>216</v>
      </c>
      <c r="I216" s="19" t="s">
        <v>37</v>
      </c>
      <c r="J216" s="19" t="s">
        <v>38</v>
      </c>
      <c r="K216">
        <v>0</v>
      </c>
      <c r="L216" s="19" t="s">
        <v>216</v>
      </c>
      <c r="M216">
        <v>0</v>
      </c>
      <c r="N216">
        <v>7</v>
      </c>
      <c r="O216" s="19" t="s">
        <v>231</v>
      </c>
      <c r="P216" s="19" t="s">
        <v>55</v>
      </c>
      <c r="Q216" s="19" t="s">
        <v>41</v>
      </c>
      <c r="R216" s="19" t="s">
        <v>50</v>
      </c>
      <c r="S216" s="19"/>
      <c r="T216" s="19">
        <v>1</v>
      </c>
      <c r="U216" s="19">
        <f>IF(Actual_Data[[#This Row],[toss_winner]] = Actual_Data[[#This Row],[winner]],1,0)</f>
        <v>1</v>
      </c>
      <c r="V216" s="19">
        <f>IF(Actual_Data[[#This Row],[toss_decision]] = $I$2,1,0)</f>
        <v>1</v>
      </c>
      <c r="W216" s="19">
        <f t="shared" si="7"/>
        <v>1</v>
      </c>
      <c r="X216" s="53"/>
      <c r="Y216" s="53"/>
      <c r="Z216" s="53"/>
      <c r="AF216" s="52"/>
      <c r="AG216" s="54"/>
    </row>
    <row r="217" spans="1:33" x14ac:dyDescent="0.3">
      <c r="A217">
        <v>216</v>
      </c>
      <c r="B217" t="str">
        <f>Actual_Data[[#This Row],[season]]&amp;"-"&amp;COUNTIF($C$2:C217,C217)</f>
        <v>2011-41</v>
      </c>
      <c r="C217">
        <v>2011</v>
      </c>
      <c r="D217" s="19" t="s">
        <v>74</v>
      </c>
      <c r="E217" s="20">
        <v>40666</v>
      </c>
      <c r="F217" s="19" t="s">
        <v>35</v>
      </c>
      <c r="G217" s="19" t="s">
        <v>65</v>
      </c>
      <c r="H217" s="19" t="s">
        <v>65</v>
      </c>
      <c r="I217" s="19" t="s">
        <v>37</v>
      </c>
      <c r="J217" s="19" t="s">
        <v>38</v>
      </c>
      <c r="K217">
        <v>0</v>
      </c>
      <c r="L217" s="19" t="s">
        <v>35</v>
      </c>
      <c r="M217">
        <v>20</v>
      </c>
      <c r="N217">
        <v>0</v>
      </c>
      <c r="O217" s="19" t="s">
        <v>82</v>
      </c>
      <c r="P217" s="19" t="s">
        <v>76</v>
      </c>
      <c r="Q217" s="19" t="s">
        <v>141</v>
      </c>
      <c r="R217" s="19" t="s">
        <v>225</v>
      </c>
      <c r="S217" s="19"/>
      <c r="T217" s="19">
        <v>1</v>
      </c>
      <c r="U217" s="19">
        <f>IF(Actual_Data[[#This Row],[toss_winner]] = Actual_Data[[#This Row],[winner]],1,0)</f>
        <v>0</v>
      </c>
      <c r="V217" s="19">
        <f>IF(Actual_Data[[#This Row],[toss_decision]] = $I$2,1,0)</f>
        <v>1</v>
      </c>
      <c r="W217" s="19">
        <f t="shared" si="7"/>
        <v>0</v>
      </c>
      <c r="X217" s="53"/>
      <c r="Y217" s="53"/>
      <c r="Z217" s="53"/>
      <c r="AF217" s="52"/>
      <c r="AG217" s="54"/>
    </row>
    <row r="218" spans="1:33" x14ac:dyDescent="0.3">
      <c r="A218">
        <v>217</v>
      </c>
      <c r="B218" t="str">
        <f>Actual_Data[[#This Row],[season]]&amp;"-"&amp;COUNTIF($C$2:C218,C218)</f>
        <v>2011-42</v>
      </c>
      <c r="C218">
        <v>2011</v>
      </c>
      <c r="D218" s="19" t="s">
        <v>79</v>
      </c>
      <c r="E218" s="20">
        <v>40667</v>
      </c>
      <c r="F218" s="19" t="s">
        <v>52</v>
      </c>
      <c r="G218" s="19" t="s">
        <v>44</v>
      </c>
      <c r="H218" s="19" t="s">
        <v>52</v>
      </c>
      <c r="I218" s="19" t="s">
        <v>46</v>
      </c>
      <c r="J218" s="19" t="s">
        <v>38</v>
      </c>
      <c r="K218">
        <v>0</v>
      </c>
      <c r="L218" s="19" t="s">
        <v>44</v>
      </c>
      <c r="M218">
        <v>0</v>
      </c>
      <c r="N218">
        <v>8</v>
      </c>
      <c r="O218" s="19" t="s">
        <v>47</v>
      </c>
      <c r="P218" s="19" t="s">
        <v>81</v>
      </c>
      <c r="Q218" s="19" t="s">
        <v>157</v>
      </c>
      <c r="R218" s="19" t="s">
        <v>73</v>
      </c>
      <c r="S218" s="19"/>
      <c r="T218" s="19">
        <v>1</v>
      </c>
      <c r="U218" s="19">
        <f>IF(Actual_Data[[#This Row],[toss_winner]] = Actual_Data[[#This Row],[winner]],1,0)</f>
        <v>0</v>
      </c>
      <c r="V218" s="19">
        <f>IF(Actual_Data[[#This Row],[toss_decision]] = $I$2,1,0)</f>
        <v>0</v>
      </c>
      <c r="W218" s="19">
        <f t="shared" si="7"/>
        <v>0</v>
      </c>
      <c r="X218" s="53"/>
      <c r="Y218" s="53"/>
      <c r="Z218" s="53"/>
      <c r="AF218" s="52"/>
      <c r="AG218" s="54"/>
    </row>
    <row r="219" spans="1:33" x14ac:dyDescent="0.3">
      <c r="A219">
        <v>218</v>
      </c>
      <c r="B219" t="str">
        <f>Actual_Data[[#This Row],[season]]&amp;"-"&amp;COUNTIF($C$2:C219,C219)</f>
        <v>2011-43</v>
      </c>
      <c r="C219">
        <v>2011</v>
      </c>
      <c r="D219" s="19" t="s">
        <v>58</v>
      </c>
      <c r="E219" s="20">
        <v>40667</v>
      </c>
      <c r="F219" s="19" t="s">
        <v>59</v>
      </c>
      <c r="G219" s="19" t="s">
        <v>218</v>
      </c>
      <c r="H219" s="19" t="s">
        <v>218</v>
      </c>
      <c r="I219" s="19" t="s">
        <v>37</v>
      </c>
      <c r="J219" s="19" t="s">
        <v>38</v>
      </c>
      <c r="K219">
        <v>0</v>
      </c>
      <c r="L219" s="19" t="s">
        <v>59</v>
      </c>
      <c r="M219">
        <v>21</v>
      </c>
      <c r="N219">
        <v>0</v>
      </c>
      <c r="O219" s="19" t="s">
        <v>232</v>
      </c>
      <c r="P219" s="19" t="s">
        <v>87</v>
      </c>
      <c r="Q219" s="19" t="s">
        <v>139</v>
      </c>
      <c r="R219" s="19" t="s">
        <v>129</v>
      </c>
      <c r="S219" s="19"/>
      <c r="T219" s="19">
        <v>1</v>
      </c>
      <c r="U219" s="19">
        <f>IF(Actual_Data[[#This Row],[toss_winner]] = Actual_Data[[#This Row],[winner]],1,0)</f>
        <v>0</v>
      </c>
      <c r="V219" s="19">
        <f>IF(Actual_Data[[#This Row],[toss_decision]] = $I$2,1,0)</f>
        <v>1</v>
      </c>
      <c r="W219" s="19">
        <f t="shared" si="7"/>
        <v>0</v>
      </c>
      <c r="X219" s="53"/>
      <c r="Y219" s="53"/>
      <c r="Z219" s="53"/>
      <c r="AF219" s="52"/>
      <c r="AG219" s="54"/>
    </row>
    <row r="220" spans="1:33" x14ac:dyDescent="0.3">
      <c r="A220">
        <v>219</v>
      </c>
      <c r="B220" t="str">
        <f>Actual_Data[[#This Row],[season]]&amp;"-"&amp;COUNTIF($C$2:C220,C220)</f>
        <v>2011-44</v>
      </c>
      <c r="C220">
        <v>2011</v>
      </c>
      <c r="D220" s="19" t="s">
        <v>215</v>
      </c>
      <c r="E220" s="20">
        <v>40668</v>
      </c>
      <c r="F220" s="19" t="s">
        <v>216</v>
      </c>
      <c r="G220" s="19" t="s">
        <v>35</v>
      </c>
      <c r="H220" s="19" t="s">
        <v>35</v>
      </c>
      <c r="I220" s="19" t="s">
        <v>37</v>
      </c>
      <c r="J220" s="19" t="s">
        <v>38</v>
      </c>
      <c r="K220">
        <v>0</v>
      </c>
      <c r="L220" s="19" t="s">
        <v>216</v>
      </c>
      <c r="M220">
        <v>17</v>
      </c>
      <c r="N220">
        <v>0</v>
      </c>
      <c r="O220" s="19" t="s">
        <v>172</v>
      </c>
      <c r="P220" s="19" t="s">
        <v>217</v>
      </c>
      <c r="Q220" s="19" t="s">
        <v>152</v>
      </c>
      <c r="R220" s="19" t="s">
        <v>225</v>
      </c>
      <c r="S220" s="19"/>
      <c r="T220" s="19">
        <v>1</v>
      </c>
      <c r="U220" s="19">
        <f>IF(Actual_Data[[#This Row],[toss_winner]] = Actual_Data[[#This Row],[winner]],1,0)</f>
        <v>0</v>
      </c>
      <c r="V220" s="19">
        <f>IF(Actual_Data[[#This Row],[toss_decision]] = $I$2,1,0)</f>
        <v>1</v>
      </c>
      <c r="W220" s="19">
        <f t="shared" si="7"/>
        <v>0</v>
      </c>
      <c r="X220" s="53"/>
      <c r="Y220" s="53"/>
      <c r="Z220" s="53"/>
      <c r="AF220" s="52"/>
      <c r="AG220" s="54"/>
    </row>
    <row r="221" spans="1:33" x14ac:dyDescent="0.3">
      <c r="A221">
        <v>220</v>
      </c>
      <c r="B221" t="str">
        <f>Actual_Data[[#This Row],[season]]&amp;"-"&amp;COUNTIF($C$2:C221,C221)</f>
        <v>2011-45</v>
      </c>
      <c r="C221">
        <v>2011</v>
      </c>
      <c r="D221" s="19" t="s">
        <v>74</v>
      </c>
      <c r="E221" s="20">
        <v>40668</v>
      </c>
      <c r="F221" s="19" t="s">
        <v>65</v>
      </c>
      <c r="G221" s="19" t="s">
        <v>53</v>
      </c>
      <c r="H221" s="19" t="s">
        <v>53</v>
      </c>
      <c r="I221" s="19" t="s">
        <v>37</v>
      </c>
      <c r="J221" s="19" t="s">
        <v>38</v>
      </c>
      <c r="K221">
        <v>0</v>
      </c>
      <c r="L221" s="19" t="s">
        <v>53</v>
      </c>
      <c r="M221">
        <v>0</v>
      </c>
      <c r="N221">
        <v>4</v>
      </c>
      <c r="O221" s="19" t="s">
        <v>75</v>
      </c>
      <c r="P221" s="19" t="s">
        <v>76</v>
      </c>
      <c r="Q221" s="19" t="s">
        <v>41</v>
      </c>
      <c r="R221" s="19" t="s">
        <v>78</v>
      </c>
      <c r="S221" s="19"/>
      <c r="T221" s="19">
        <v>1</v>
      </c>
      <c r="U221" s="19">
        <f>IF(Actual_Data[[#This Row],[toss_winner]] = Actual_Data[[#This Row],[winner]],1,0)</f>
        <v>1</v>
      </c>
      <c r="V221" s="19">
        <f>IF(Actual_Data[[#This Row],[toss_decision]] = $I$2,1,0)</f>
        <v>1</v>
      </c>
      <c r="W221" s="19">
        <f t="shared" si="7"/>
        <v>1</v>
      </c>
      <c r="X221" s="53"/>
      <c r="Y221" s="53"/>
      <c r="Z221" s="53"/>
      <c r="AF221" s="52"/>
      <c r="AG221" s="54"/>
    </row>
    <row r="222" spans="1:33" x14ac:dyDescent="0.3">
      <c r="A222">
        <v>221</v>
      </c>
      <c r="B222" t="str">
        <f>Actual_Data[[#This Row],[season]]&amp;"-"&amp;COUNTIF($C$2:C222,C222)</f>
        <v>2011-46</v>
      </c>
      <c r="C222">
        <v>2011</v>
      </c>
      <c r="D222" s="19" t="s">
        <v>34</v>
      </c>
      <c r="E222" s="20">
        <v>40669</v>
      </c>
      <c r="F222" s="19" t="s">
        <v>36</v>
      </c>
      <c r="G222" s="19" t="s">
        <v>45</v>
      </c>
      <c r="H222" s="19" t="s">
        <v>45</v>
      </c>
      <c r="I222" s="19" t="s">
        <v>37</v>
      </c>
      <c r="J222" s="19" t="s">
        <v>38</v>
      </c>
      <c r="K222">
        <v>0</v>
      </c>
      <c r="L222" s="19" t="s">
        <v>36</v>
      </c>
      <c r="M222">
        <v>85</v>
      </c>
      <c r="N222">
        <v>0</v>
      </c>
      <c r="O222" s="19" t="s">
        <v>131</v>
      </c>
      <c r="P222" s="19" t="s">
        <v>40</v>
      </c>
      <c r="Q222" s="19" t="s">
        <v>56</v>
      </c>
      <c r="R222" s="19" t="s">
        <v>73</v>
      </c>
      <c r="S222" s="19"/>
      <c r="T222" s="19">
        <v>1</v>
      </c>
      <c r="U222" s="19">
        <f>IF(Actual_Data[[#This Row],[toss_winner]] = Actual_Data[[#This Row],[winner]],1,0)</f>
        <v>0</v>
      </c>
      <c r="V222" s="19">
        <f>IF(Actual_Data[[#This Row],[toss_decision]] = $I$2,1,0)</f>
        <v>1</v>
      </c>
      <c r="W222" s="19">
        <f t="shared" si="7"/>
        <v>0</v>
      </c>
      <c r="X222" s="53"/>
      <c r="Y222" s="53"/>
      <c r="Z222" s="53"/>
      <c r="AF222" s="52"/>
      <c r="AG222" s="54"/>
    </row>
    <row r="223" spans="1:33" x14ac:dyDescent="0.3">
      <c r="A223">
        <v>222</v>
      </c>
      <c r="B223" t="str">
        <f>Actual_Data[[#This Row],[season]]&amp;"-"&amp;COUNTIF($C$2:C223,C223)</f>
        <v>2011-47</v>
      </c>
      <c r="C223">
        <v>2011</v>
      </c>
      <c r="D223" s="19" t="s">
        <v>64</v>
      </c>
      <c r="E223" s="20">
        <v>40670</v>
      </c>
      <c r="F223" s="19" t="s">
        <v>44</v>
      </c>
      <c r="G223" s="19" t="s">
        <v>35</v>
      </c>
      <c r="H223" s="19" t="s">
        <v>44</v>
      </c>
      <c r="I223" s="19" t="s">
        <v>46</v>
      </c>
      <c r="J223" s="19" t="s">
        <v>38</v>
      </c>
      <c r="K223">
        <v>1</v>
      </c>
      <c r="L223" s="19" t="s">
        <v>35</v>
      </c>
      <c r="M223">
        <v>10</v>
      </c>
      <c r="N223">
        <v>0</v>
      </c>
      <c r="O223" s="19" t="s">
        <v>230</v>
      </c>
      <c r="P223" s="19" t="s">
        <v>67</v>
      </c>
      <c r="Q223" s="19" t="s">
        <v>41</v>
      </c>
      <c r="R223" s="19" t="s">
        <v>213</v>
      </c>
      <c r="S223" s="19"/>
      <c r="T223" s="19">
        <v>1</v>
      </c>
      <c r="U223" s="19">
        <f>IF(Actual_Data[[#This Row],[toss_winner]] = Actual_Data[[#This Row],[winner]],1,0)</f>
        <v>0</v>
      </c>
      <c r="V223" s="19">
        <f>IF(Actual_Data[[#This Row],[toss_decision]] = $I$2,1,0)</f>
        <v>0</v>
      </c>
      <c r="W223" s="19">
        <f t="shared" si="7"/>
        <v>0</v>
      </c>
      <c r="X223" s="53"/>
      <c r="Y223" s="53"/>
      <c r="Z223" s="53"/>
      <c r="AF223" s="52"/>
      <c r="AG223" s="54"/>
    </row>
    <row r="224" spans="1:33" x14ac:dyDescent="0.3">
      <c r="A224">
        <v>223</v>
      </c>
      <c r="B224" t="str">
        <f>Actual_Data[[#This Row],[season]]&amp;"-"&amp;COUNTIF($C$2:C224,C224)</f>
        <v>2011-48</v>
      </c>
      <c r="C224">
        <v>2011</v>
      </c>
      <c r="D224" s="19" t="s">
        <v>58</v>
      </c>
      <c r="E224" s="20">
        <v>40670</v>
      </c>
      <c r="F224" s="19" t="s">
        <v>59</v>
      </c>
      <c r="G224" s="19" t="s">
        <v>53</v>
      </c>
      <c r="H224" s="19" t="s">
        <v>53</v>
      </c>
      <c r="I224" s="19" t="s">
        <v>37</v>
      </c>
      <c r="J224" s="19" t="s">
        <v>38</v>
      </c>
      <c r="K224">
        <v>0</v>
      </c>
      <c r="L224" s="19" t="s">
        <v>59</v>
      </c>
      <c r="M224">
        <v>32</v>
      </c>
      <c r="N224">
        <v>0</v>
      </c>
      <c r="O224" s="19" t="s">
        <v>195</v>
      </c>
      <c r="P224" s="19" t="s">
        <v>61</v>
      </c>
      <c r="Q224" s="19" t="s">
        <v>69</v>
      </c>
      <c r="R224" s="19" t="s">
        <v>129</v>
      </c>
      <c r="S224" s="19"/>
      <c r="T224" s="19">
        <v>1</v>
      </c>
      <c r="U224" s="19">
        <f>IF(Actual_Data[[#This Row],[toss_winner]] = Actual_Data[[#This Row],[winner]],1,0)</f>
        <v>0</v>
      </c>
      <c r="V224" s="19">
        <f>IF(Actual_Data[[#This Row],[toss_decision]] = $I$2,1,0)</f>
        <v>1</v>
      </c>
      <c r="W224" s="19">
        <f t="shared" si="7"/>
        <v>0</v>
      </c>
      <c r="X224" s="53"/>
      <c r="Y224" s="53"/>
      <c r="Z224" s="53"/>
      <c r="AF224" s="52"/>
      <c r="AG224" s="54"/>
    </row>
    <row r="225" spans="1:33" x14ac:dyDescent="0.3">
      <c r="A225">
        <v>224</v>
      </c>
      <c r="B225" t="str">
        <f>Actual_Data[[#This Row],[season]]&amp;"-"&amp;COUNTIF($C$2:C225,C225)</f>
        <v>2011-49</v>
      </c>
      <c r="C225">
        <v>2011</v>
      </c>
      <c r="D225" s="19" t="s">
        <v>34</v>
      </c>
      <c r="E225" s="20">
        <v>40671</v>
      </c>
      <c r="F225" s="19" t="s">
        <v>216</v>
      </c>
      <c r="G225" s="19" t="s">
        <v>36</v>
      </c>
      <c r="H225" s="19" t="s">
        <v>216</v>
      </c>
      <c r="I225" s="19" t="s">
        <v>46</v>
      </c>
      <c r="J225" s="19" t="s">
        <v>38</v>
      </c>
      <c r="K225">
        <v>0</v>
      </c>
      <c r="L225" s="19" t="s">
        <v>36</v>
      </c>
      <c r="M225">
        <v>0</v>
      </c>
      <c r="N225">
        <v>9</v>
      </c>
      <c r="O225" s="19" t="s">
        <v>131</v>
      </c>
      <c r="P225" s="19" t="s">
        <v>40</v>
      </c>
      <c r="Q225" s="19" t="s">
        <v>56</v>
      </c>
      <c r="R225" s="19" t="s">
        <v>157</v>
      </c>
      <c r="S225" s="19"/>
      <c r="T225" s="19">
        <v>1</v>
      </c>
      <c r="U225" s="19">
        <f>IF(Actual_Data[[#This Row],[toss_winner]] = Actual_Data[[#This Row],[winner]],1,0)</f>
        <v>0</v>
      </c>
      <c r="V225" s="19">
        <f>IF(Actual_Data[[#This Row],[toss_decision]] = $I$2,1,0)</f>
        <v>0</v>
      </c>
      <c r="W225" s="19">
        <f t="shared" si="7"/>
        <v>0</v>
      </c>
      <c r="X225" s="53"/>
      <c r="Y225" s="53"/>
      <c r="Z225" s="53"/>
      <c r="AF225" s="52"/>
      <c r="AG225" s="54"/>
    </row>
    <row r="226" spans="1:33" x14ac:dyDescent="0.3">
      <c r="A226">
        <v>225</v>
      </c>
      <c r="B226" t="str">
        <f>Actual_Data[[#This Row],[season]]&amp;"-"&amp;COUNTIF($C$2:C226,C226)</f>
        <v>2011-50</v>
      </c>
      <c r="C226">
        <v>2011</v>
      </c>
      <c r="D226" s="19" t="s">
        <v>43</v>
      </c>
      <c r="E226" s="20">
        <v>40671</v>
      </c>
      <c r="F226" s="19" t="s">
        <v>45</v>
      </c>
      <c r="G226" s="19" t="s">
        <v>218</v>
      </c>
      <c r="H226" s="19" t="s">
        <v>45</v>
      </c>
      <c r="I226" s="19" t="s">
        <v>46</v>
      </c>
      <c r="J226" s="19" t="s">
        <v>38</v>
      </c>
      <c r="K226">
        <v>0</v>
      </c>
      <c r="L226" s="19" t="s">
        <v>218</v>
      </c>
      <c r="M226">
        <v>0</v>
      </c>
      <c r="N226">
        <v>5</v>
      </c>
      <c r="O226" s="19" t="s">
        <v>232</v>
      </c>
      <c r="P226" s="19" t="s">
        <v>48</v>
      </c>
      <c r="Q226" s="19" t="s">
        <v>150</v>
      </c>
      <c r="R226" s="19" t="s">
        <v>225</v>
      </c>
      <c r="S226" s="19"/>
      <c r="T226" s="19">
        <v>1</v>
      </c>
      <c r="U226" s="19">
        <f>IF(Actual_Data[[#This Row],[toss_winner]] = Actual_Data[[#This Row],[winner]],1,0)</f>
        <v>0</v>
      </c>
      <c r="V226" s="19">
        <f>IF(Actual_Data[[#This Row],[toss_decision]] = $I$2,1,0)</f>
        <v>0</v>
      </c>
      <c r="W226" s="19">
        <f t="shared" si="7"/>
        <v>0</v>
      </c>
      <c r="X226" s="53"/>
      <c r="Y226" s="53"/>
      <c r="Z226" s="53"/>
      <c r="AF226" s="52"/>
      <c r="AG226" s="54"/>
    </row>
    <row r="227" spans="1:33" x14ac:dyDescent="0.3">
      <c r="A227">
        <v>226</v>
      </c>
      <c r="B227" t="str">
        <f>Actual_Data[[#This Row],[season]]&amp;"-"&amp;COUNTIF($C$2:C227,C227)</f>
        <v>2011-51</v>
      </c>
      <c r="C227">
        <v>2011</v>
      </c>
      <c r="D227" s="19" t="s">
        <v>70</v>
      </c>
      <c r="E227" s="20">
        <v>40672</v>
      </c>
      <c r="F227" s="19" t="s">
        <v>44</v>
      </c>
      <c r="G227" s="19" t="s">
        <v>52</v>
      </c>
      <c r="H227" s="19" t="s">
        <v>52</v>
      </c>
      <c r="I227" s="19" t="s">
        <v>37</v>
      </c>
      <c r="J227" s="19" t="s">
        <v>38</v>
      </c>
      <c r="K227">
        <v>0</v>
      </c>
      <c r="L227" s="19" t="s">
        <v>44</v>
      </c>
      <c r="M227">
        <v>63</v>
      </c>
      <c r="N227">
        <v>0</v>
      </c>
      <c r="O227" s="19" t="s">
        <v>193</v>
      </c>
      <c r="P227" s="19" t="s">
        <v>72</v>
      </c>
      <c r="Q227" s="19" t="s">
        <v>69</v>
      </c>
      <c r="R227" s="19" t="s">
        <v>129</v>
      </c>
      <c r="S227" s="19"/>
      <c r="T227" s="19">
        <v>1</v>
      </c>
      <c r="U227" s="19">
        <f>IF(Actual_Data[[#This Row],[toss_winner]] = Actual_Data[[#This Row],[winner]],1,0)</f>
        <v>0</v>
      </c>
      <c r="V227" s="19">
        <f>IF(Actual_Data[[#This Row],[toss_decision]] = $I$2,1,0)</f>
        <v>1</v>
      </c>
      <c r="W227" s="19">
        <f t="shared" si="7"/>
        <v>0</v>
      </c>
      <c r="X227" s="53"/>
      <c r="Y227" s="53"/>
      <c r="Z227" s="53"/>
      <c r="AF227" s="52"/>
      <c r="AG227" s="54"/>
    </row>
    <row r="228" spans="1:33" x14ac:dyDescent="0.3">
      <c r="A228">
        <v>227</v>
      </c>
      <c r="B228" t="str">
        <f>Actual_Data[[#This Row],[season]]&amp;"-"&amp;COUNTIF($C$2:C228,C228)</f>
        <v>2011-52</v>
      </c>
      <c r="C228">
        <v>2011</v>
      </c>
      <c r="D228" s="19" t="s">
        <v>74</v>
      </c>
      <c r="E228" s="20">
        <v>40673</v>
      </c>
      <c r="F228" s="19" t="s">
        <v>65</v>
      </c>
      <c r="G228" s="19" t="s">
        <v>218</v>
      </c>
      <c r="H228" s="19" t="s">
        <v>65</v>
      </c>
      <c r="I228" s="19" t="s">
        <v>46</v>
      </c>
      <c r="J228" s="19" t="s">
        <v>38</v>
      </c>
      <c r="K228">
        <v>0</v>
      </c>
      <c r="L228" s="19" t="s">
        <v>218</v>
      </c>
      <c r="M228">
        <v>0</v>
      </c>
      <c r="N228">
        <v>6</v>
      </c>
      <c r="O228" s="19" t="s">
        <v>233</v>
      </c>
      <c r="P228" s="19" t="s">
        <v>76</v>
      </c>
      <c r="Q228" s="19" t="s">
        <v>41</v>
      </c>
      <c r="R228" s="19" t="s">
        <v>78</v>
      </c>
      <c r="S228" s="19"/>
      <c r="T228" s="19">
        <v>1</v>
      </c>
      <c r="U228" s="19">
        <f>IF(Actual_Data[[#This Row],[toss_winner]] = Actual_Data[[#This Row],[winner]],1,0)</f>
        <v>0</v>
      </c>
      <c r="V228" s="19">
        <f>IF(Actual_Data[[#This Row],[toss_decision]] = $I$2,1,0)</f>
        <v>0</v>
      </c>
      <c r="W228" s="19">
        <f t="shared" si="7"/>
        <v>0</v>
      </c>
      <c r="X228" s="53"/>
      <c r="Y228" s="53"/>
      <c r="Z228" s="53"/>
      <c r="AF228" s="52"/>
      <c r="AG228" s="54"/>
    </row>
    <row r="229" spans="1:33" x14ac:dyDescent="0.3">
      <c r="A229">
        <v>228</v>
      </c>
      <c r="B229" t="str">
        <f>Actual_Data[[#This Row],[season]]&amp;"-"&amp;COUNTIF($C$2:C229,C229)</f>
        <v>2011-53</v>
      </c>
      <c r="C229">
        <v>2011</v>
      </c>
      <c r="D229" s="19" t="s">
        <v>43</v>
      </c>
      <c r="E229" s="20">
        <v>40673</v>
      </c>
      <c r="F229" s="19" t="s">
        <v>45</v>
      </c>
      <c r="G229" s="19" t="s">
        <v>59</v>
      </c>
      <c r="H229" s="19" t="s">
        <v>59</v>
      </c>
      <c r="I229" s="19" t="s">
        <v>37</v>
      </c>
      <c r="J229" s="19" t="s">
        <v>38</v>
      </c>
      <c r="K229">
        <v>0</v>
      </c>
      <c r="L229" s="19" t="s">
        <v>45</v>
      </c>
      <c r="M229">
        <v>76</v>
      </c>
      <c r="N229">
        <v>0</v>
      </c>
      <c r="O229" s="19" t="s">
        <v>234</v>
      </c>
      <c r="P229" s="19" t="s">
        <v>48</v>
      </c>
      <c r="Q229" s="19" t="s">
        <v>150</v>
      </c>
      <c r="R229" s="19" t="s">
        <v>225</v>
      </c>
      <c r="S229" s="19"/>
      <c r="T229" s="19">
        <v>1</v>
      </c>
      <c r="U229" s="19">
        <f>IF(Actual_Data[[#This Row],[toss_winner]] = Actual_Data[[#This Row],[winner]],1,0)</f>
        <v>0</v>
      </c>
      <c r="V229" s="19">
        <f>IF(Actual_Data[[#This Row],[toss_decision]] = $I$2,1,0)</f>
        <v>1</v>
      </c>
      <c r="W229" s="19">
        <f t="shared" si="7"/>
        <v>0</v>
      </c>
      <c r="X229" s="53"/>
      <c r="Y229" s="53"/>
      <c r="Z229" s="53"/>
      <c r="AF229" s="52"/>
      <c r="AG229" s="54"/>
    </row>
    <row r="230" spans="1:33" x14ac:dyDescent="0.3">
      <c r="A230">
        <v>229</v>
      </c>
      <c r="B230" t="str">
        <f>Actual_Data[[#This Row],[season]]&amp;"-"&amp;COUNTIF($C$2:C230,C230)</f>
        <v>2011-54</v>
      </c>
      <c r="C230">
        <v>2011</v>
      </c>
      <c r="D230" s="19" t="s">
        <v>70</v>
      </c>
      <c r="E230" s="20">
        <v>40674</v>
      </c>
      <c r="F230" s="19" t="s">
        <v>52</v>
      </c>
      <c r="G230" s="19" t="s">
        <v>36</v>
      </c>
      <c r="H230" s="19" t="s">
        <v>36</v>
      </c>
      <c r="I230" s="19" t="s">
        <v>37</v>
      </c>
      <c r="J230" s="19" t="s">
        <v>38</v>
      </c>
      <c r="K230">
        <v>0</v>
      </c>
      <c r="L230" s="19" t="s">
        <v>36</v>
      </c>
      <c r="M230">
        <v>0</v>
      </c>
      <c r="N230">
        <v>9</v>
      </c>
      <c r="O230" s="19" t="s">
        <v>235</v>
      </c>
      <c r="P230" s="19" t="s">
        <v>72</v>
      </c>
      <c r="Q230" s="19" t="s">
        <v>139</v>
      </c>
      <c r="R230" s="19" t="s">
        <v>69</v>
      </c>
      <c r="S230" s="19"/>
      <c r="T230" s="19">
        <v>1</v>
      </c>
      <c r="U230" s="19">
        <f>IF(Actual_Data[[#This Row],[toss_winner]] = Actual_Data[[#This Row],[winner]],1,0)</f>
        <v>1</v>
      </c>
      <c r="V230" s="19">
        <f>IF(Actual_Data[[#This Row],[toss_decision]] = $I$2,1,0)</f>
        <v>1</v>
      </c>
      <c r="W230" s="19">
        <f t="shared" si="7"/>
        <v>1</v>
      </c>
      <c r="X230" s="53"/>
      <c r="Y230" s="53"/>
      <c r="Z230" s="53"/>
      <c r="AF230" s="52"/>
      <c r="AG230" s="54"/>
    </row>
    <row r="231" spans="1:33" x14ac:dyDescent="0.3">
      <c r="A231">
        <v>230</v>
      </c>
      <c r="B231" t="str">
        <f>Actual_Data[[#This Row],[season]]&amp;"-"&amp;COUNTIF($C$2:C231,C231)</f>
        <v>2011-55</v>
      </c>
      <c r="C231">
        <v>2011</v>
      </c>
      <c r="D231" s="19" t="s">
        <v>79</v>
      </c>
      <c r="E231" s="20">
        <v>40675</v>
      </c>
      <c r="F231" s="19" t="s">
        <v>44</v>
      </c>
      <c r="G231" s="19" t="s">
        <v>53</v>
      </c>
      <c r="H231" s="19" t="s">
        <v>44</v>
      </c>
      <c r="I231" s="19" t="s">
        <v>46</v>
      </c>
      <c r="J231" s="19" t="s">
        <v>38</v>
      </c>
      <c r="K231">
        <v>0</v>
      </c>
      <c r="L231" s="19" t="s">
        <v>44</v>
      </c>
      <c r="M231">
        <v>18</v>
      </c>
      <c r="N231">
        <v>0</v>
      </c>
      <c r="O231" s="19" t="s">
        <v>90</v>
      </c>
      <c r="P231" s="19" t="s">
        <v>81</v>
      </c>
      <c r="Q231" s="19" t="s">
        <v>78</v>
      </c>
      <c r="R231" s="19" t="s">
        <v>50</v>
      </c>
      <c r="S231" s="19"/>
      <c r="T231" s="19">
        <v>1</v>
      </c>
      <c r="U231" s="19">
        <f>IF(Actual_Data[[#This Row],[toss_winner]] = Actual_Data[[#This Row],[winner]],1,0)</f>
        <v>1</v>
      </c>
      <c r="V231" s="19">
        <f>IF(Actual_Data[[#This Row],[toss_decision]] = $I$2,1,0)</f>
        <v>0</v>
      </c>
      <c r="W231" s="19">
        <f t="shared" si="7"/>
        <v>0</v>
      </c>
      <c r="X231" s="53"/>
      <c r="Y231" s="53"/>
      <c r="Z231" s="53"/>
      <c r="AF231" s="52"/>
      <c r="AG231" s="54"/>
    </row>
    <row r="232" spans="1:33" x14ac:dyDescent="0.3">
      <c r="A232">
        <v>231</v>
      </c>
      <c r="B232" t="str">
        <f>Actual_Data[[#This Row],[season]]&amp;"-"&amp;COUNTIF($C$2:C232,C232)</f>
        <v>2011-56</v>
      </c>
      <c r="C232">
        <v>2011</v>
      </c>
      <c r="D232" s="19" t="s">
        <v>236</v>
      </c>
      <c r="E232" s="20">
        <v>40676</v>
      </c>
      <c r="F232" s="19" t="s">
        <v>216</v>
      </c>
      <c r="G232" s="19" t="s">
        <v>45</v>
      </c>
      <c r="H232" s="19" t="s">
        <v>45</v>
      </c>
      <c r="I232" s="19" t="s">
        <v>37</v>
      </c>
      <c r="J232" s="19" t="s">
        <v>38</v>
      </c>
      <c r="K232">
        <v>0</v>
      </c>
      <c r="L232" s="19" t="s">
        <v>45</v>
      </c>
      <c r="M232">
        <v>0</v>
      </c>
      <c r="N232">
        <v>6</v>
      </c>
      <c r="O232" s="19" t="s">
        <v>114</v>
      </c>
      <c r="P232" s="19" t="s">
        <v>237</v>
      </c>
      <c r="Q232" s="19" t="s">
        <v>141</v>
      </c>
      <c r="R232" s="19" t="s">
        <v>225</v>
      </c>
      <c r="S232" s="19"/>
      <c r="T232" s="19">
        <v>1</v>
      </c>
      <c r="U232" s="19">
        <f>IF(Actual_Data[[#This Row],[toss_winner]] = Actual_Data[[#This Row],[winner]],1,0)</f>
        <v>1</v>
      </c>
      <c r="V232" s="19">
        <f>IF(Actual_Data[[#This Row],[toss_decision]] = $I$2,1,0)</f>
        <v>1</v>
      </c>
      <c r="W232" s="19">
        <f t="shared" si="7"/>
        <v>1</v>
      </c>
      <c r="X232" s="53"/>
      <c r="Y232" s="53"/>
      <c r="Z232" s="53"/>
      <c r="AF232" s="52"/>
      <c r="AG232" s="54"/>
    </row>
    <row r="233" spans="1:33" x14ac:dyDescent="0.3">
      <c r="A233">
        <v>232</v>
      </c>
      <c r="B233" t="str">
        <f>Actual_Data[[#This Row],[season]]&amp;"-"&amp;COUNTIF($C$2:C233,C233)</f>
        <v>2011-57</v>
      </c>
      <c r="C233">
        <v>2011</v>
      </c>
      <c r="D233" s="19" t="s">
        <v>34</v>
      </c>
      <c r="E233" s="20">
        <v>40677</v>
      </c>
      <c r="F233" s="19" t="s">
        <v>35</v>
      </c>
      <c r="G233" s="19" t="s">
        <v>36</v>
      </c>
      <c r="H233" s="19" t="s">
        <v>36</v>
      </c>
      <c r="I233" s="19" t="s">
        <v>37</v>
      </c>
      <c r="J233" s="19" t="s">
        <v>38</v>
      </c>
      <c r="K233">
        <v>1</v>
      </c>
      <c r="L233" s="19" t="s">
        <v>36</v>
      </c>
      <c r="M233">
        <v>0</v>
      </c>
      <c r="N233">
        <v>4</v>
      </c>
      <c r="O233" s="19" t="s">
        <v>131</v>
      </c>
      <c r="P233" s="19" t="s">
        <v>40</v>
      </c>
      <c r="Q233" s="19" t="s">
        <v>42</v>
      </c>
      <c r="R233" s="19" t="s">
        <v>73</v>
      </c>
      <c r="S233" s="19"/>
      <c r="T233" s="19">
        <v>1</v>
      </c>
      <c r="U233" s="19">
        <f>IF(Actual_Data[[#This Row],[toss_winner]] = Actual_Data[[#This Row],[winner]],1,0)</f>
        <v>1</v>
      </c>
      <c r="V233" s="19">
        <f>IF(Actual_Data[[#This Row],[toss_decision]] = $I$2,1,0)</f>
        <v>1</v>
      </c>
      <c r="W233" s="19">
        <f t="shared" si="7"/>
        <v>1</v>
      </c>
      <c r="X233" s="53"/>
      <c r="Y233" s="53"/>
      <c r="Z233" s="53"/>
      <c r="AF233" s="52"/>
      <c r="AG233" s="54"/>
    </row>
    <row r="234" spans="1:33" x14ac:dyDescent="0.3">
      <c r="A234">
        <v>233</v>
      </c>
      <c r="B234" t="str">
        <f>Actual_Data[[#This Row],[season]]&amp;"-"&amp;COUNTIF($C$2:C234,C234)</f>
        <v>2011-58</v>
      </c>
      <c r="C234">
        <v>2011</v>
      </c>
      <c r="D234" s="19" t="s">
        <v>58</v>
      </c>
      <c r="E234" s="20">
        <v>40677</v>
      </c>
      <c r="F234" s="19" t="s">
        <v>65</v>
      </c>
      <c r="G234" s="19" t="s">
        <v>59</v>
      </c>
      <c r="H234" s="19" t="s">
        <v>65</v>
      </c>
      <c r="I234" s="19" t="s">
        <v>46</v>
      </c>
      <c r="J234" s="19" t="s">
        <v>38</v>
      </c>
      <c r="K234">
        <v>0</v>
      </c>
      <c r="L234" s="19" t="s">
        <v>65</v>
      </c>
      <c r="M234">
        <v>10</v>
      </c>
      <c r="N234">
        <v>0</v>
      </c>
      <c r="O234" s="19" t="s">
        <v>107</v>
      </c>
      <c r="P234" s="19" t="s">
        <v>61</v>
      </c>
      <c r="Q234" s="19" t="s">
        <v>152</v>
      </c>
      <c r="R234" s="19" t="s">
        <v>150</v>
      </c>
      <c r="S234" s="19"/>
      <c r="T234" s="19">
        <v>1</v>
      </c>
      <c r="U234" s="19">
        <f>IF(Actual_Data[[#This Row],[toss_winner]] = Actual_Data[[#This Row],[winner]],1,0)</f>
        <v>1</v>
      </c>
      <c r="V234" s="19">
        <f>IF(Actual_Data[[#This Row],[toss_decision]] = $I$2,1,0)</f>
        <v>0</v>
      </c>
      <c r="W234" s="19">
        <f t="shared" si="7"/>
        <v>0</v>
      </c>
      <c r="X234" s="53"/>
      <c r="Y234" s="53"/>
      <c r="Z234" s="53"/>
      <c r="AF234" s="52"/>
      <c r="AG234" s="54"/>
    </row>
    <row r="235" spans="1:33" x14ac:dyDescent="0.3">
      <c r="A235">
        <v>234</v>
      </c>
      <c r="B235" t="str">
        <f>Actual_Data[[#This Row],[season]]&amp;"-"&amp;COUNTIF($C$2:C235,C235)</f>
        <v>2011-59</v>
      </c>
      <c r="C235">
        <v>2011</v>
      </c>
      <c r="D235" s="19" t="s">
        <v>206</v>
      </c>
      <c r="E235" s="20">
        <v>40678</v>
      </c>
      <c r="F235" s="19" t="s">
        <v>45</v>
      </c>
      <c r="G235" s="19" t="s">
        <v>53</v>
      </c>
      <c r="H235" s="19" t="s">
        <v>53</v>
      </c>
      <c r="I235" s="19" t="s">
        <v>37</v>
      </c>
      <c r="J235" s="19" t="s">
        <v>38</v>
      </c>
      <c r="K235">
        <v>0</v>
      </c>
      <c r="L235" s="19" t="s">
        <v>45</v>
      </c>
      <c r="M235">
        <v>29</v>
      </c>
      <c r="N235">
        <v>0</v>
      </c>
      <c r="O235" s="19" t="s">
        <v>202</v>
      </c>
      <c r="P235" s="19" t="s">
        <v>207</v>
      </c>
      <c r="Q235" s="19" t="s">
        <v>41</v>
      </c>
      <c r="R235" s="19" t="s">
        <v>50</v>
      </c>
      <c r="S235" s="19"/>
      <c r="T235" s="19">
        <v>1</v>
      </c>
      <c r="U235" s="19">
        <f>IF(Actual_Data[[#This Row],[toss_winner]] = Actual_Data[[#This Row],[winner]],1,0)</f>
        <v>0</v>
      </c>
      <c r="V235" s="19">
        <f>IF(Actual_Data[[#This Row],[toss_decision]] = $I$2,1,0)</f>
        <v>1</v>
      </c>
      <c r="W235" s="19">
        <f t="shared" si="7"/>
        <v>0</v>
      </c>
      <c r="X235" s="53"/>
      <c r="Y235" s="53"/>
      <c r="Z235" s="53"/>
      <c r="AF235" s="52"/>
      <c r="AG235" s="54"/>
    </row>
    <row r="236" spans="1:33" x14ac:dyDescent="0.3">
      <c r="A236">
        <v>235</v>
      </c>
      <c r="B236" t="str">
        <f>Actual_Data[[#This Row],[season]]&amp;"-"&amp;COUNTIF($C$2:C236,C236)</f>
        <v>2011-60</v>
      </c>
      <c r="C236">
        <v>2011</v>
      </c>
      <c r="D236" s="19" t="s">
        <v>236</v>
      </c>
      <c r="E236" s="20">
        <v>40678</v>
      </c>
      <c r="F236" s="19" t="s">
        <v>52</v>
      </c>
      <c r="G236" s="19" t="s">
        <v>216</v>
      </c>
      <c r="H236" s="19" t="s">
        <v>216</v>
      </c>
      <c r="I236" s="19" t="s">
        <v>37</v>
      </c>
      <c r="J236" s="19" t="s">
        <v>38</v>
      </c>
      <c r="K236">
        <v>0</v>
      </c>
      <c r="L236" s="19" t="s">
        <v>216</v>
      </c>
      <c r="M236">
        <v>0</v>
      </c>
      <c r="N236">
        <v>8</v>
      </c>
      <c r="O236" s="19" t="s">
        <v>172</v>
      </c>
      <c r="P236" s="19" t="s">
        <v>237</v>
      </c>
      <c r="Q236" s="19" t="s">
        <v>213</v>
      </c>
      <c r="R236" s="19" t="s">
        <v>225</v>
      </c>
      <c r="S236" s="19"/>
      <c r="T236" s="19">
        <v>1</v>
      </c>
      <c r="U236" s="19">
        <f>IF(Actual_Data[[#This Row],[toss_winner]] = Actual_Data[[#This Row],[winner]],1,0)</f>
        <v>1</v>
      </c>
      <c r="V236" s="19">
        <f>IF(Actual_Data[[#This Row],[toss_decision]] = $I$2,1,0)</f>
        <v>1</v>
      </c>
      <c r="W236" s="19">
        <f t="shared" si="7"/>
        <v>1</v>
      </c>
      <c r="X236" s="53"/>
      <c r="Y236" s="53"/>
      <c r="Z236" s="53"/>
      <c r="AF236" s="52"/>
      <c r="AG236" s="54"/>
    </row>
    <row r="237" spans="1:33" x14ac:dyDescent="0.3">
      <c r="A237">
        <v>236</v>
      </c>
      <c r="B237" t="str">
        <f>Actual_Data[[#This Row],[season]]&amp;"-"&amp;COUNTIF($C$2:C237,C237)</f>
        <v>2011-61</v>
      </c>
      <c r="C237">
        <v>2011</v>
      </c>
      <c r="D237" s="19" t="s">
        <v>58</v>
      </c>
      <c r="E237" s="20">
        <v>40679</v>
      </c>
      <c r="F237" s="19" t="s">
        <v>218</v>
      </c>
      <c r="G237" s="19" t="s">
        <v>65</v>
      </c>
      <c r="H237" s="19" t="s">
        <v>65</v>
      </c>
      <c r="I237" s="19" t="s">
        <v>37</v>
      </c>
      <c r="J237" s="19" t="s">
        <v>38</v>
      </c>
      <c r="K237">
        <v>0</v>
      </c>
      <c r="L237" s="19" t="s">
        <v>65</v>
      </c>
      <c r="M237">
        <v>0</v>
      </c>
      <c r="N237">
        <v>6</v>
      </c>
      <c r="O237" s="19" t="s">
        <v>107</v>
      </c>
      <c r="P237" s="19" t="s">
        <v>87</v>
      </c>
      <c r="Q237" s="19" t="s">
        <v>152</v>
      </c>
      <c r="R237" s="19" t="s">
        <v>150</v>
      </c>
      <c r="S237" s="19"/>
      <c r="T237" s="19">
        <v>1</v>
      </c>
      <c r="U237" s="19">
        <f>IF(Actual_Data[[#This Row],[toss_winner]] = Actual_Data[[#This Row],[winner]],1,0)</f>
        <v>1</v>
      </c>
      <c r="V237" s="19">
        <f>IF(Actual_Data[[#This Row],[toss_decision]] = $I$2,1,0)</f>
        <v>1</v>
      </c>
      <c r="W237" s="19">
        <f t="shared" si="7"/>
        <v>1</v>
      </c>
      <c r="X237" s="53"/>
      <c r="Y237" s="53"/>
      <c r="Z237" s="53"/>
      <c r="AF237" s="52"/>
      <c r="AG237" s="54"/>
    </row>
    <row r="238" spans="1:33" x14ac:dyDescent="0.3">
      <c r="A238">
        <v>237</v>
      </c>
      <c r="B238" t="str">
        <f>Actual_Data[[#This Row],[season]]&amp;"-"&amp;COUNTIF($C$2:C238,C238)</f>
        <v>2011-62</v>
      </c>
      <c r="C238">
        <v>2011</v>
      </c>
      <c r="D238" s="19" t="s">
        <v>206</v>
      </c>
      <c r="E238" s="20">
        <v>40680</v>
      </c>
      <c r="F238" s="19" t="s">
        <v>45</v>
      </c>
      <c r="G238" s="19" t="s">
        <v>36</v>
      </c>
      <c r="H238" s="19" t="s">
        <v>45</v>
      </c>
      <c r="I238" s="19" t="s">
        <v>46</v>
      </c>
      <c r="J238" s="19" t="s">
        <v>38</v>
      </c>
      <c r="K238">
        <v>0</v>
      </c>
      <c r="L238" s="19" t="s">
        <v>45</v>
      </c>
      <c r="M238">
        <v>111</v>
      </c>
      <c r="N238">
        <v>0</v>
      </c>
      <c r="O238" s="19" t="s">
        <v>86</v>
      </c>
      <c r="P238" s="19" t="s">
        <v>207</v>
      </c>
      <c r="Q238" s="19" t="s">
        <v>41</v>
      </c>
      <c r="R238" s="19" t="s">
        <v>78</v>
      </c>
      <c r="S238" s="19"/>
      <c r="T238" s="19">
        <v>1</v>
      </c>
      <c r="U238" s="19">
        <f>IF(Actual_Data[[#This Row],[toss_winner]] = Actual_Data[[#This Row],[winner]],1,0)</f>
        <v>1</v>
      </c>
      <c r="V238" s="19">
        <f>IF(Actual_Data[[#This Row],[toss_decision]] = $I$2,1,0)</f>
        <v>0</v>
      </c>
      <c r="W238" s="19">
        <f t="shared" si="7"/>
        <v>0</v>
      </c>
      <c r="X238" s="53"/>
      <c r="Y238" s="53"/>
      <c r="Z238" s="53"/>
      <c r="AF238" s="52"/>
      <c r="AG238" s="54"/>
    </row>
    <row r="239" spans="1:33" x14ac:dyDescent="0.3">
      <c r="A239">
        <v>238</v>
      </c>
      <c r="B239" t="str">
        <f>Actual_Data[[#This Row],[season]]&amp;"-"&amp;COUNTIF($C$2:C239,C239)</f>
        <v>2011-63</v>
      </c>
      <c r="C239">
        <v>2011</v>
      </c>
      <c r="D239" s="19" t="s">
        <v>79</v>
      </c>
      <c r="E239" s="20">
        <v>40681</v>
      </c>
      <c r="F239" s="19" t="s">
        <v>44</v>
      </c>
      <c r="G239" s="19" t="s">
        <v>216</v>
      </c>
      <c r="H239" s="19" t="s">
        <v>44</v>
      </c>
      <c r="I239" s="19" t="s">
        <v>46</v>
      </c>
      <c r="J239" s="19" t="s">
        <v>38</v>
      </c>
      <c r="K239">
        <v>0</v>
      </c>
      <c r="L239" s="19" t="s">
        <v>44</v>
      </c>
      <c r="M239">
        <v>11</v>
      </c>
      <c r="N239">
        <v>0</v>
      </c>
      <c r="O239" s="19" t="s">
        <v>238</v>
      </c>
      <c r="P239" s="19" t="s">
        <v>81</v>
      </c>
      <c r="Q239" s="19" t="s">
        <v>139</v>
      </c>
      <c r="R239" s="19" t="s">
        <v>42</v>
      </c>
      <c r="S239" s="19"/>
      <c r="T239" s="19">
        <v>1</v>
      </c>
      <c r="U239" s="19">
        <f>IF(Actual_Data[[#This Row],[toss_winner]] = Actual_Data[[#This Row],[winner]],1,0)</f>
        <v>1</v>
      </c>
      <c r="V239" s="19">
        <f>IF(Actual_Data[[#This Row],[toss_decision]] = $I$2,1,0)</f>
        <v>0</v>
      </c>
      <c r="W239" s="19">
        <f t="shared" si="7"/>
        <v>0</v>
      </c>
      <c r="X239" s="53"/>
      <c r="Y239" s="53"/>
      <c r="Z239" s="53"/>
      <c r="AF239" s="52"/>
      <c r="AG239" s="54"/>
    </row>
    <row r="240" spans="1:33" x14ac:dyDescent="0.3">
      <c r="A240">
        <v>239</v>
      </c>
      <c r="B240" t="str">
        <f>Actual_Data[[#This Row],[season]]&amp;"-"&amp;COUNTIF($C$2:C240,C240)</f>
        <v>2011-64</v>
      </c>
      <c r="C240">
        <v>2011</v>
      </c>
      <c r="D240" s="19" t="s">
        <v>58</v>
      </c>
      <c r="E240" s="20">
        <v>40682</v>
      </c>
      <c r="F240" s="19" t="s">
        <v>218</v>
      </c>
      <c r="G240" s="19" t="s">
        <v>35</v>
      </c>
      <c r="H240" s="19" t="s">
        <v>35</v>
      </c>
      <c r="I240" s="19" t="s">
        <v>37</v>
      </c>
      <c r="J240" s="19" t="s">
        <v>38</v>
      </c>
      <c r="K240">
        <v>0</v>
      </c>
      <c r="L240" s="19" t="s">
        <v>35</v>
      </c>
      <c r="M240">
        <v>0</v>
      </c>
      <c r="N240">
        <v>7</v>
      </c>
      <c r="O240" s="19" t="s">
        <v>82</v>
      </c>
      <c r="P240" s="19" t="s">
        <v>87</v>
      </c>
      <c r="Q240" s="19" t="s">
        <v>152</v>
      </c>
      <c r="R240" s="19" t="s">
        <v>129</v>
      </c>
      <c r="S240" s="19"/>
      <c r="T240" s="19">
        <v>1</v>
      </c>
      <c r="U240" s="19">
        <f>IF(Actual_Data[[#This Row],[toss_winner]] = Actual_Data[[#This Row],[winner]],1,0)</f>
        <v>1</v>
      </c>
      <c r="V240" s="19">
        <f>IF(Actual_Data[[#This Row],[toss_decision]] = $I$2,1,0)</f>
        <v>1</v>
      </c>
      <c r="W240" s="19">
        <f t="shared" si="7"/>
        <v>1</v>
      </c>
      <c r="X240" s="53"/>
      <c r="Y240" s="53"/>
      <c r="Z240" s="53"/>
      <c r="AF240" s="52"/>
      <c r="AG240" s="54"/>
    </row>
    <row r="241" spans="1:33" x14ac:dyDescent="0.3">
      <c r="A241">
        <v>240</v>
      </c>
      <c r="B241" t="str">
        <f>Actual_Data[[#This Row],[season]]&amp;"-"&amp;COUNTIF($C$2:C241,C241)</f>
        <v>2011-65</v>
      </c>
      <c r="C241">
        <v>2011</v>
      </c>
      <c r="D241" s="19" t="s">
        <v>58</v>
      </c>
      <c r="E241" s="20">
        <v>40683</v>
      </c>
      <c r="F241" s="19" t="s">
        <v>59</v>
      </c>
      <c r="G241" s="19" t="s">
        <v>52</v>
      </c>
      <c r="H241" s="19" t="s">
        <v>59</v>
      </c>
      <c r="I241" s="19" t="s">
        <v>46</v>
      </c>
      <c r="J241" s="19" t="s">
        <v>38</v>
      </c>
      <c r="K241">
        <v>0</v>
      </c>
      <c r="L241" s="19" t="s">
        <v>52</v>
      </c>
      <c r="M241">
        <v>0</v>
      </c>
      <c r="N241">
        <v>10</v>
      </c>
      <c r="O241" s="19" t="s">
        <v>71</v>
      </c>
      <c r="P241" s="19" t="s">
        <v>61</v>
      </c>
      <c r="Q241" s="19" t="s">
        <v>42</v>
      </c>
      <c r="R241" s="19" t="s">
        <v>213</v>
      </c>
      <c r="S241" s="19"/>
      <c r="T241" s="19">
        <v>1</v>
      </c>
      <c r="U241" s="19">
        <f>IF(Actual_Data[[#This Row],[toss_winner]] = Actual_Data[[#This Row],[winner]],1,0)</f>
        <v>0</v>
      </c>
      <c r="V241" s="19">
        <f>IF(Actual_Data[[#This Row],[toss_decision]] = $I$2,1,0)</f>
        <v>0</v>
      </c>
      <c r="W241" s="19">
        <f t="shared" si="7"/>
        <v>0</v>
      </c>
      <c r="X241" s="53"/>
      <c r="Y241" s="53"/>
      <c r="Z241" s="53"/>
      <c r="AF241" s="52"/>
      <c r="AG241" s="54"/>
    </row>
    <row r="242" spans="1:33" x14ac:dyDescent="0.3">
      <c r="A242">
        <v>241</v>
      </c>
      <c r="B242" t="str">
        <f>Actual_Data[[#This Row],[season]]&amp;"-"&amp;COUNTIF($C$2:C242,C242)</f>
        <v>2011-66</v>
      </c>
      <c r="C242">
        <v>2011</v>
      </c>
      <c r="D242" s="19" t="s">
        <v>206</v>
      </c>
      <c r="E242" s="20">
        <v>40684</v>
      </c>
      <c r="F242" s="19" t="s">
        <v>65</v>
      </c>
      <c r="G242" s="19" t="s">
        <v>45</v>
      </c>
      <c r="H242" s="19" t="s">
        <v>45</v>
      </c>
      <c r="I242" s="19" t="s">
        <v>37</v>
      </c>
      <c r="J242" s="19" t="s">
        <v>38</v>
      </c>
      <c r="K242">
        <v>0</v>
      </c>
      <c r="L242" s="19" t="s">
        <v>65</v>
      </c>
      <c r="M242">
        <v>82</v>
      </c>
      <c r="N242">
        <v>0</v>
      </c>
      <c r="O242" s="19" t="s">
        <v>239</v>
      </c>
      <c r="P242" s="19" t="s">
        <v>207</v>
      </c>
      <c r="Q242" s="19" t="s">
        <v>41</v>
      </c>
      <c r="R242" s="19" t="s">
        <v>78</v>
      </c>
      <c r="S242" s="19"/>
      <c r="T242" s="19">
        <v>1</v>
      </c>
      <c r="U242" s="19">
        <f>IF(Actual_Data[[#This Row],[toss_winner]] = Actual_Data[[#This Row],[winner]],1,0)</f>
        <v>0</v>
      </c>
      <c r="V242" s="19">
        <f>IF(Actual_Data[[#This Row],[toss_decision]] = $I$2,1,0)</f>
        <v>1</v>
      </c>
      <c r="W242" s="19">
        <f t="shared" si="7"/>
        <v>0</v>
      </c>
      <c r="X242" s="53"/>
      <c r="Y242" s="53"/>
      <c r="Z242" s="53"/>
      <c r="AF242" s="52"/>
      <c r="AG242" s="54"/>
    </row>
    <row r="243" spans="1:33" x14ac:dyDescent="0.3">
      <c r="A243">
        <v>242</v>
      </c>
      <c r="B243" t="str">
        <f>Actual_Data[[#This Row],[season]]&amp;"-"&amp;COUNTIF($C$2:C243,C243)</f>
        <v>2011-67</v>
      </c>
      <c r="C243">
        <v>2011</v>
      </c>
      <c r="D243" s="19" t="s">
        <v>51</v>
      </c>
      <c r="E243" s="20">
        <v>40684</v>
      </c>
      <c r="F243" s="19" t="s">
        <v>53</v>
      </c>
      <c r="G243" s="19" t="s">
        <v>218</v>
      </c>
      <c r="H243" s="19" t="s">
        <v>53</v>
      </c>
      <c r="I243" s="19" t="s">
        <v>46</v>
      </c>
      <c r="J243" s="19" t="s">
        <v>240</v>
      </c>
      <c r="K243">
        <v>0</v>
      </c>
      <c r="L243" s="19"/>
      <c r="M243">
        <v>0</v>
      </c>
      <c r="N243">
        <v>0</v>
      </c>
      <c r="O243" s="19"/>
      <c r="P243" s="19" t="s">
        <v>55</v>
      </c>
      <c r="Q243" s="19" t="s">
        <v>157</v>
      </c>
      <c r="R243" s="19" t="s">
        <v>225</v>
      </c>
      <c r="S243" s="19"/>
      <c r="T243" s="19">
        <v>1</v>
      </c>
      <c r="U243" s="19">
        <f>IF(Actual_Data[[#This Row],[toss_winner]] = Actual_Data[[#This Row],[winner]],1,0)</f>
        <v>0</v>
      </c>
      <c r="V243" s="19">
        <f>IF(Actual_Data[[#This Row],[toss_decision]] = $I$2,1,0)</f>
        <v>0</v>
      </c>
      <c r="W243" s="19">
        <f t="shared" si="7"/>
        <v>0</v>
      </c>
      <c r="X243" s="53"/>
      <c r="Y243" s="53"/>
      <c r="Z243" s="53"/>
      <c r="AF243" s="52"/>
      <c r="AG243" s="54"/>
    </row>
    <row r="244" spans="1:33" x14ac:dyDescent="0.3">
      <c r="A244">
        <v>243</v>
      </c>
      <c r="B244" t="str">
        <f>Actual_Data[[#This Row],[season]]&amp;"-"&amp;COUNTIF($C$2:C244,C244)</f>
        <v>2011-68</v>
      </c>
      <c r="C244">
        <v>2011</v>
      </c>
      <c r="D244" s="19" t="s">
        <v>34</v>
      </c>
      <c r="E244" s="20">
        <v>40685</v>
      </c>
      <c r="F244" s="19" t="s">
        <v>44</v>
      </c>
      <c r="G244" s="19" t="s">
        <v>36</v>
      </c>
      <c r="H244" s="19" t="s">
        <v>36</v>
      </c>
      <c r="I244" s="19" t="s">
        <v>37</v>
      </c>
      <c r="J244" s="19" t="s">
        <v>38</v>
      </c>
      <c r="K244">
        <v>0</v>
      </c>
      <c r="L244" s="19" t="s">
        <v>36</v>
      </c>
      <c r="M244">
        <v>0</v>
      </c>
      <c r="N244">
        <v>8</v>
      </c>
      <c r="O244" s="19" t="s">
        <v>131</v>
      </c>
      <c r="P244" s="19" t="s">
        <v>40</v>
      </c>
      <c r="Q244" s="19" t="s">
        <v>69</v>
      </c>
      <c r="R244" s="19" t="s">
        <v>42</v>
      </c>
      <c r="S244" s="19"/>
      <c r="T244" s="19">
        <v>1</v>
      </c>
      <c r="U244" s="19">
        <f>IF(Actual_Data[[#This Row],[toss_winner]] = Actual_Data[[#This Row],[winner]],1,0)</f>
        <v>1</v>
      </c>
      <c r="V244" s="19">
        <f>IF(Actual_Data[[#This Row],[toss_decision]] = $I$2,1,0)</f>
        <v>1</v>
      </c>
      <c r="W244" s="19">
        <f t="shared" si="7"/>
        <v>1</v>
      </c>
      <c r="X244" s="53"/>
      <c r="Y244" s="53"/>
      <c r="Z244" s="53"/>
      <c r="AF244" s="52"/>
      <c r="AG244" s="54"/>
    </row>
    <row r="245" spans="1:33" x14ac:dyDescent="0.3">
      <c r="A245">
        <v>244</v>
      </c>
      <c r="B245" t="str">
        <f>Actual_Data[[#This Row],[season]]&amp;"-"&amp;COUNTIF($C$2:C245,C245)</f>
        <v>2011-69</v>
      </c>
      <c r="C245">
        <v>2011</v>
      </c>
      <c r="D245" s="19" t="s">
        <v>64</v>
      </c>
      <c r="E245" s="20">
        <v>40685</v>
      </c>
      <c r="F245" s="19" t="s">
        <v>35</v>
      </c>
      <c r="G245" s="19" t="s">
        <v>59</v>
      </c>
      <c r="H245" s="19" t="s">
        <v>59</v>
      </c>
      <c r="I245" s="19" t="s">
        <v>37</v>
      </c>
      <c r="J245" s="19" t="s">
        <v>38</v>
      </c>
      <c r="K245">
        <v>0</v>
      </c>
      <c r="L245" s="19" t="s">
        <v>59</v>
      </c>
      <c r="M245">
        <v>0</v>
      </c>
      <c r="N245">
        <v>5</v>
      </c>
      <c r="O245" s="19" t="s">
        <v>241</v>
      </c>
      <c r="P245" s="19" t="s">
        <v>67</v>
      </c>
      <c r="Q245" s="19" t="s">
        <v>150</v>
      </c>
      <c r="R245" s="19" t="s">
        <v>129</v>
      </c>
      <c r="S245" s="19"/>
      <c r="T245" s="19">
        <v>1</v>
      </c>
      <c r="U245" s="19">
        <f>IF(Actual_Data[[#This Row],[toss_winner]] = Actual_Data[[#This Row],[winner]],1,0)</f>
        <v>1</v>
      </c>
      <c r="V245" s="19">
        <f>IF(Actual_Data[[#This Row],[toss_decision]] = $I$2,1,0)</f>
        <v>1</v>
      </c>
      <c r="W245" s="19">
        <f t="shared" si="7"/>
        <v>1</v>
      </c>
      <c r="X245" s="53"/>
      <c r="Y245" s="53"/>
      <c r="Z245" s="53"/>
      <c r="AF245" s="52"/>
      <c r="AG245" s="54"/>
    </row>
    <row r="246" spans="1:33" x14ac:dyDescent="0.3">
      <c r="A246">
        <v>245</v>
      </c>
      <c r="B246" t="str">
        <f>Actual_Data[[#This Row],[season]]&amp;"-"&amp;COUNTIF($C$2:C246,C246)</f>
        <v>2011-70</v>
      </c>
      <c r="C246">
        <v>2011</v>
      </c>
      <c r="D246" s="19" t="s">
        <v>58</v>
      </c>
      <c r="E246" s="20">
        <v>40687</v>
      </c>
      <c r="F246" s="19" t="s">
        <v>36</v>
      </c>
      <c r="G246" s="19" t="s">
        <v>44</v>
      </c>
      <c r="H246" s="19" t="s">
        <v>44</v>
      </c>
      <c r="I246" s="19" t="s">
        <v>37</v>
      </c>
      <c r="J246" s="19" t="s">
        <v>38</v>
      </c>
      <c r="K246">
        <v>0</v>
      </c>
      <c r="L246" s="19" t="s">
        <v>44</v>
      </c>
      <c r="M246">
        <v>0</v>
      </c>
      <c r="N246">
        <v>6</v>
      </c>
      <c r="O246" s="19" t="s">
        <v>118</v>
      </c>
      <c r="P246" s="19" t="s">
        <v>61</v>
      </c>
      <c r="Q246" s="19" t="s">
        <v>41</v>
      </c>
      <c r="R246" s="19" t="s">
        <v>129</v>
      </c>
      <c r="S246" s="19"/>
      <c r="T246" s="19">
        <v>1</v>
      </c>
      <c r="U246" s="19">
        <f>IF(Actual_Data[[#This Row],[toss_winner]] = Actual_Data[[#This Row],[winner]],1,0)</f>
        <v>1</v>
      </c>
      <c r="V246" s="19">
        <f>IF(Actual_Data[[#This Row],[toss_decision]] = $I$2,1,0)</f>
        <v>1</v>
      </c>
      <c r="W246" s="19">
        <f t="shared" si="7"/>
        <v>1</v>
      </c>
      <c r="X246" s="53"/>
      <c r="Y246" s="53"/>
      <c r="Z246" s="53"/>
      <c r="AF246" s="52"/>
      <c r="AG246" s="54"/>
    </row>
    <row r="247" spans="1:33" x14ac:dyDescent="0.3">
      <c r="A247">
        <v>246</v>
      </c>
      <c r="B247" t="str">
        <f>Actual_Data[[#This Row],[season]]&amp;"-"&amp;COUNTIF($C$2:C247,C247)</f>
        <v>2011-71</v>
      </c>
      <c r="C247">
        <v>2011</v>
      </c>
      <c r="D247" s="19" t="s">
        <v>58</v>
      </c>
      <c r="E247" s="20">
        <v>40688</v>
      </c>
      <c r="F247" s="19" t="s">
        <v>35</v>
      </c>
      <c r="G247" s="19" t="s">
        <v>59</v>
      </c>
      <c r="H247" s="19" t="s">
        <v>59</v>
      </c>
      <c r="I247" s="19" t="s">
        <v>37</v>
      </c>
      <c r="J247" s="19" t="s">
        <v>38</v>
      </c>
      <c r="K247">
        <v>0</v>
      </c>
      <c r="L247" s="19" t="s">
        <v>59</v>
      </c>
      <c r="M247">
        <v>0</v>
      </c>
      <c r="N247">
        <v>4</v>
      </c>
      <c r="O247" s="19" t="s">
        <v>226</v>
      </c>
      <c r="P247" s="19" t="s">
        <v>61</v>
      </c>
      <c r="Q247" s="19" t="s">
        <v>41</v>
      </c>
      <c r="R247" s="19" t="s">
        <v>129</v>
      </c>
      <c r="S247" s="19"/>
      <c r="T247" s="19">
        <v>1</v>
      </c>
      <c r="U247" s="19">
        <f>IF(Actual_Data[[#This Row],[toss_winner]] = Actual_Data[[#This Row],[winner]],1,0)</f>
        <v>1</v>
      </c>
      <c r="V247" s="19">
        <f>IF(Actual_Data[[#This Row],[toss_decision]] = $I$2,1,0)</f>
        <v>1</v>
      </c>
      <c r="W247" s="19">
        <f t="shared" si="7"/>
        <v>1</v>
      </c>
      <c r="X247" s="53"/>
      <c r="Y247" s="53"/>
      <c r="Z247" s="53"/>
      <c r="AF247" s="52"/>
      <c r="AG247" s="54"/>
    </row>
    <row r="248" spans="1:33" x14ac:dyDescent="0.3">
      <c r="A248">
        <v>247</v>
      </c>
      <c r="B248" t="str">
        <f>Actual_Data[[#This Row],[season]]&amp;"-"&amp;COUNTIF($C$2:C248,C248)</f>
        <v>2011-72</v>
      </c>
      <c r="C248">
        <v>2011</v>
      </c>
      <c r="D248" s="19" t="s">
        <v>79</v>
      </c>
      <c r="E248" s="20">
        <v>40690</v>
      </c>
      <c r="F248" s="19" t="s">
        <v>36</v>
      </c>
      <c r="G248" s="19" t="s">
        <v>59</v>
      </c>
      <c r="H248" s="19" t="s">
        <v>59</v>
      </c>
      <c r="I248" s="19" t="s">
        <v>37</v>
      </c>
      <c r="J248" s="19" t="s">
        <v>38</v>
      </c>
      <c r="K248">
        <v>0</v>
      </c>
      <c r="L248" s="19" t="s">
        <v>36</v>
      </c>
      <c r="M248">
        <v>43</v>
      </c>
      <c r="N248">
        <v>0</v>
      </c>
      <c r="O248" s="19" t="s">
        <v>131</v>
      </c>
      <c r="P248" s="19" t="s">
        <v>81</v>
      </c>
      <c r="Q248" s="19" t="s">
        <v>41</v>
      </c>
      <c r="R248" s="19" t="s">
        <v>129</v>
      </c>
      <c r="S248" s="19"/>
      <c r="T248" s="19">
        <v>1</v>
      </c>
      <c r="U248" s="19">
        <f>IF(Actual_Data[[#This Row],[toss_winner]] = Actual_Data[[#This Row],[winner]],1,0)</f>
        <v>0</v>
      </c>
      <c r="V248" s="19">
        <f>IF(Actual_Data[[#This Row],[toss_decision]] = $I$2,1,0)</f>
        <v>1</v>
      </c>
      <c r="W248" s="19">
        <f t="shared" si="7"/>
        <v>0</v>
      </c>
      <c r="X248" s="53"/>
      <c r="Y248" s="53"/>
      <c r="Z248" s="53"/>
      <c r="AF248" s="52"/>
      <c r="AG248" s="54"/>
    </row>
    <row r="249" spans="1:33" x14ac:dyDescent="0.3">
      <c r="A249">
        <v>248</v>
      </c>
      <c r="B249" t="str">
        <f>Actual_Data[[#This Row],[season]]&amp;"-"&amp;COUNTIF($C$2:C249,C249)</f>
        <v>2011-73</v>
      </c>
      <c r="C249">
        <v>2011</v>
      </c>
      <c r="D249" s="19" t="s">
        <v>79</v>
      </c>
      <c r="E249" s="20">
        <v>40691</v>
      </c>
      <c r="F249" s="19" t="s">
        <v>44</v>
      </c>
      <c r="G249" s="19" t="s">
        <v>36</v>
      </c>
      <c r="H249" s="19" t="s">
        <v>44</v>
      </c>
      <c r="I249" s="19" t="s">
        <v>46</v>
      </c>
      <c r="J249" s="19" t="s">
        <v>38</v>
      </c>
      <c r="K249">
        <v>0</v>
      </c>
      <c r="L249" s="19" t="s">
        <v>44</v>
      </c>
      <c r="M249">
        <v>58</v>
      </c>
      <c r="N249">
        <v>0</v>
      </c>
      <c r="O249" s="19" t="s">
        <v>193</v>
      </c>
      <c r="P249" s="19" t="s">
        <v>81</v>
      </c>
      <c r="Q249" s="19" t="s">
        <v>41</v>
      </c>
      <c r="R249" s="19" t="s">
        <v>129</v>
      </c>
      <c r="S249" s="19"/>
      <c r="T249" s="19">
        <v>1</v>
      </c>
      <c r="U249" s="19">
        <f>IF(Actual_Data[[#This Row],[toss_winner]] = Actual_Data[[#This Row],[winner]],1,0)</f>
        <v>1</v>
      </c>
      <c r="V249" s="19">
        <f>IF(Actual_Data[[#This Row],[toss_decision]] = $I$2,1,0)</f>
        <v>0</v>
      </c>
      <c r="W249" s="19">
        <f t="shared" si="7"/>
        <v>0</v>
      </c>
      <c r="X249" s="53"/>
      <c r="Y249" s="53"/>
      <c r="Z249" s="53"/>
      <c r="AF249" s="52"/>
      <c r="AG249" s="54"/>
    </row>
    <row r="250" spans="1:33" x14ac:dyDescent="0.3">
      <c r="A250">
        <v>249</v>
      </c>
      <c r="B250" t="str">
        <f>Actual_Data[[#This Row],[season]]&amp;"-"&amp;COUNTIF($C$2:C250,C250)</f>
        <v>2012-1</v>
      </c>
      <c r="C250">
        <v>2012</v>
      </c>
      <c r="D250" s="19" t="s">
        <v>79</v>
      </c>
      <c r="E250" s="20">
        <v>41003</v>
      </c>
      <c r="F250" s="19" t="s">
        <v>44</v>
      </c>
      <c r="G250" s="19" t="s">
        <v>59</v>
      </c>
      <c r="H250" s="19" t="s">
        <v>59</v>
      </c>
      <c r="I250" s="19" t="s">
        <v>37</v>
      </c>
      <c r="J250" s="19" t="s">
        <v>38</v>
      </c>
      <c r="K250">
        <v>0</v>
      </c>
      <c r="L250" s="19" t="s">
        <v>59</v>
      </c>
      <c r="M250">
        <v>0</v>
      </c>
      <c r="N250">
        <v>8</v>
      </c>
      <c r="O250" s="19" t="s">
        <v>242</v>
      </c>
      <c r="P250" s="19" t="s">
        <v>81</v>
      </c>
      <c r="Q250" s="19" t="s">
        <v>243</v>
      </c>
      <c r="R250" s="19" t="s">
        <v>129</v>
      </c>
      <c r="S250" s="19"/>
      <c r="T250" s="19">
        <v>1</v>
      </c>
      <c r="U250" s="19">
        <f>IF(Actual_Data[[#This Row],[toss_winner]] = Actual_Data[[#This Row],[winner]],1,0)</f>
        <v>1</v>
      </c>
      <c r="V250" s="19">
        <f>IF(Actual_Data[[#This Row],[toss_decision]] = $I$2,1,0)</f>
        <v>1</v>
      </c>
      <c r="W250" s="19">
        <f t="shared" si="7"/>
        <v>1</v>
      </c>
      <c r="X250" s="53"/>
      <c r="Y250" s="53"/>
      <c r="Z250" s="53"/>
      <c r="AF250" s="52"/>
      <c r="AG250" s="54"/>
    </row>
    <row r="251" spans="1:33" x14ac:dyDescent="0.3">
      <c r="A251">
        <v>250</v>
      </c>
      <c r="B251" t="str">
        <f>Actual_Data[[#This Row],[season]]&amp;"-"&amp;COUNTIF($C$2:C251,C251)</f>
        <v>2012-2</v>
      </c>
      <c r="C251">
        <v>2012</v>
      </c>
      <c r="D251" s="19" t="s">
        <v>64</v>
      </c>
      <c r="E251" s="20">
        <v>41004</v>
      </c>
      <c r="F251" s="19" t="s">
        <v>35</v>
      </c>
      <c r="G251" s="19" t="s">
        <v>53</v>
      </c>
      <c r="H251" s="19" t="s">
        <v>53</v>
      </c>
      <c r="I251" s="19" t="s">
        <v>37</v>
      </c>
      <c r="J251" s="19" t="s">
        <v>38</v>
      </c>
      <c r="K251">
        <v>0</v>
      </c>
      <c r="L251" s="19" t="s">
        <v>53</v>
      </c>
      <c r="M251">
        <v>0</v>
      </c>
      <c r="N251">
        <v>8</v>
      </c>
      <c r="O251" s="19" t="s">
        <v>97</v>
      </c>
      <c r="P251" s="19" t="s">
        <v>67</v>
      </c>
      <c r="Q251" s="19" t="s">
        <v>141</v>
      </c>
      <c r="R251" s="19" t="s">
        <v>139</v>
      </c>
      <c r="S251" s="19"/>
      <c r="T251" s="19">
        <v>1</v>
      </c>
      <c r="U251" s="19">
        <f>IF(Actual_Data[[#This Row],[toss_winner]] = Actual_Data[[#This Row],[winner]],1,0)</f>
        <v>1</v>
      </c>
      <c r="V251" s="19">
        <f>IF(Actual_Data[[#This Row],[toss_decision]] = $I$2,1,0)</f>
        <v>1</v>
      </c>
      <c r="W251" s="19">
        <f t="shared" si="7"/>
        <v>1</v>
      </c>
      <c r="X251" s="53"/>
      <c r="Y251" s="53"/>
      <c r="Z251" s="53"/>
      <c r="AF251" s="52"/>
      <c r="AG251" s="54"/>
    </row>
    <row r="252" spans="1:33" x14ac:dyDescent="0.3">
      <c r="A252">
        <v>251</v>
      </c>
      <c r="B252" t="str">
        <f>Actual_Data[[#This Row],[season]]&amp;"-"&amp;COUNTIF($C$2:C252,C252)</f>
        <v>2012-3</v>
      </c>
      <c r="C252">
        <v>2012</v>
      </c>
      <c r="D252" s="19" t="s">
        <v>58</v>
      </c>
      <c r="E252" s="20">
        <v>41005</v>
      </c>
      <c r="F252" s="19" t="s">
        <v>218</v>
      </c>
      <c r="G252" s="19" t="s">
        <v>59</v>
      </c>
      <c r="H252" s="19" t="s">
        <v>59</v>
      </c>
      <c r="I252" s="19" t="s">
        <v>37</v>
      </c>
      <c r="J252" s="19" t="s">
        <v>38</v>
      </c>
      <c r="K252">
        <v>0</v>
      </c>
      <c r="L252" s="19" t="s">
        <v>218</v>
      </c>
      <c r="M252">
        <v>28</v>
      </c>
      <c r="N252">
        <v>0</v>
      </c>
      <c r="O252" s="19" t="s">
        <v>244</v>
      </c>
      <c r="P252" s="19" t="s">
        <v>61</v>
      </c>
      <c r="Q252" s="19" t="s">
        <v>245</v>
      </c>
      <c r="R252" s="19" t="s">
        <v>129</v>
      </c>
      <c r="S252" s="19"/>
      <c r="T252" s="19">
        <v>1</v>
      </c>
      <c r="U252" s="19">
        <f>IF(Actual_Data[[#This Row],[toss_winner]] = Actual_Data[[#This Row],[winner]],1,0)</f>
        <v>0</v>
      </c>
      <c r="V252" s="19">
        <f>IF(Actual_Data[[#This Row],[toss_decision]] = $I$2,1,0)</f>
        <v>1</v>
      </c>
      <c r="W252" s="19">
        <f t="shared" si="7"/>
        <v>0</v>
      </c>
      <c r="X252" s="53"/>
      <c r="Y252" s="53"/>
      <c r="Z252" s="53"/>
      <c r="AF252" s="52"/>
      <c r="AG252" s="54"/>
    </row>
    <row r="253" spans="1:33" x14ac:dyDescent="0.3">
      <c r="A253">
        <v>252</v>
      </c>
      <c r="B253" t="str">
        <f>Actual_Data[[#This Row],[season]]&amp;"-"&amp;COUNTIF($C$2:C253,C253)</f>
        <v>2012-4</v>
      </c>
      <c r="C253">
        <v>2012</v>
      </c>
      <c r="D253" s="19" t="s">
        <v>70</v>
      </c>
      <c r="E253" s="20">
        <v>41005</v>
      </c>
      <c r="F253" s="19" t="s">
        <v>52</v>
      </c>
      <c r="G253" s="19" t="s">
        <v>45</v>
      </c>
      <c r="H253" s="19" t="s">
        <v>45</v>
      </c>
      <c r="I253" s="19" t="s">
        <v>37</v>
      </c>
      <c r="J253" s="19" t="s">
        <v>38</v>
      </c>
      <c r="K253">
        <v>0</v>
      </c>
      <c r="L253" s="19" t="s">
        <v>52</v>
      </c>
      <c r="M253">
        <v>31</v>
      </c>
      <c r="N253">
        <v>0</v>
      </c>
      <c r="O253" s="19" t="s">
        <v>246</v>
      </c>
      <c r="P253" s="19" t="s">
        <v>72</v>
      </c>
      <c r="Q253" s="19" t="s">
        <v>68</v>
      </c>
      <c r="R253" s="19" t="s">
        <v>150</v>
      </c>
      <c r="S253" s="19"/>
      <c r="T253" s="19">
        <v>1</v>
      </c>
      <c r="U253" s="19">
        <f>IF(Actual_Data[[#This Row],[toss_winner]] = Actual_Data[[#This Row],[winner]],1,0)</f>
        <v>0</v>
      </c>
      <c r="V253" s="19">
        <f>IF(Actual_Data[[#This Row],[toss_decision]] = $I$2,1,0)</f>
        <v>1</v>
      </c>
      <c r="W253" s="19">
        <f t="shared" si="7"/>
        <v>0</v>
      </c>
      <c r="X253" s="53"/>
      <c r="Y253" s="53"/>
      <c r="Z253" s="53"/>
      <c r="AF253" s="52"/>
      <c r="AG253" s="54"/>
    </row>
    <row r="254" spans="1:33" x14ac:dyDescent="0.3">
      <c r="A254">
        <v>253</v>
      </c>
      <c r="B254" t="str">
        <f>Actual_Data[[#This Row],[season]]&amp;"-"&amp;COUNTIF($C$2:C254,C254)</f>
        <v>2012-5</v>
      </c>
      <c r="C254">
        <v>2012</v>
      </c>
      <c r="D254" s="19" t="s">
        <v>34</v>
      </c>
      <c r="E254" s="20">
        <v>41006</v>
      </c>
      <c r="F254" s="19" t="s">
        <v>36</v>
      </c>
      <c r="G254" s="19" t="s">
        <v>53</v>
      </c>
      <c r="H254" s="19" t="s">
        <v>53</v>
      </c>
      <c r="I254" s="19" t="s">
        <v>37</v>
      </c>
      <c r="J254" s="19" t="s">
        <v>38</v>
      </c>
      <c r="K254">
        <v>0</v>
      </c>
      <c r="L254" s="19" t="s">
        <v>36</v>
      </c>
      <c r="M254">
        <v>20</v>
      </c>
      <c r="N254">
        <v>0</v>
      </c>
      <c r="O254" s="19" t="s">
        <v>134</v>
      </c>
      <c r="P254" s="19" t="s">
        <v>40</v>
      </c>
      <c r="Q254" s="19" t="s">
        <v>141</v>
      </c>
      <c r="R254" s="19" t="s">
        <v>152</v>
      </c>
      <c r="S254" s="19"/>
      <c r="T254" s="19">
        <v>1</v>
      </c>
      <c r="U254" s="19">
        <f>IF(Actual_Data[[#This Row],[toss_winner]] = Actual_Data[[#This Row],[winner]],1,0)</f>
        <v>0</v>
      </c>
      <c r="V254" s="19">
        <f>IF(Actual_Data[[#This Row],[toss_decision]] = $I$2,1,0)</f>
        <v>1</v>
      </c>
      <c r="W254" s="19">
        <f t="shared" si="7"/>
        <v>0</v>
      </c>
      <c r="X254" s="53"/>
      <c r="Y254" s="53"/>
      <c r="Z254" s="53"/>
      <c r="AF254" s="52"/>
      <c r="AG254" s="54"/>
    </row>
    <row r="255" spans="1:33" x14ac:dyDescent="0.3">
      <c r="A255">
        <v>254</v>
      </c>
      <c r="B255" t="str">
        <f>Actual_Data[[#This Row],[season]]&amp;"-"&amp;COUNTIF($C$2:C255,C255)</f>
        <v>2012-6</v>
      </c>
      <c r="C255">
        <v>2012</v>
      </c>
      <c r="D255" s="19" t="s">
        <v>247</v>
      </c>
      <c r="E255" s="20">
        <v>41006</v>
      </c>
      <c r="F255" s="19" t="s">
        <v>44</v>
      </c>
      <c r="G255" s="19" t="s">
        <v>65</v>
      </c>
      <c r="H255" s="19" t="s">
        <v>65</v>
      </c>
      <c r="I255" s="19" t="s">
        <v>37</v>
      </c>
      <c r="J255" s="19" t="s">
        <v>38</v>
      </c>
      <c r="K255">
        <v>0</v>
      </c>
      <c r="L255" s="19" t="s">
        <v>44</v>
      </c>
      <c r="M255">
        <v>74</v>
      </c>
      <c r="N255">
        <v>0</v>
      </c>
      <c r="O255" s="19" t="s">
        <v>248</v>
      </c>
      <c r="P255" s="19" t="s">
        <v>249</v>
      </c>
      <c r="Q255" s="19" t="s">
        <v>243</v>
      </c>
      <c r="R255" s="19" t="s">
        <v>139</v>
      </c>
      <c r="S255" s="19"/>
      <c r="T255" s="19">
        <v>1</v>
      </c>
      <c r="U255" s="19">
        <f>IF(Actual_Data[[#This Row],[toss_winner]] = Actual_Data[[#This Row],[winner]],1,0)</f>
        <v>0</v>
      </c>
      <c r="V255" s="19">
        <f>IF(Actual_Data[[#This Row],[toss_decision]] = $I$2,1,0)</f>
        <v>1</v>
      </c>
      <c r="W255" s="19">
        <f t="shared" si="7"/>
        <v>0</v>
      </c>
      <c r="X255" s="53"/>
      <c r="Y255" s="53"/>
      <c r="Z255" s="53"/>
      <c r="AF255" s="52"/>
      <c r="AG255" s="54"/>
    </row>
    <row r="256" spans="1:33" x14ac:dyDescent="0.3">
      <c r="A256">
        <v>255</v>
      </c>
      <c r="B256" t="str">
        <f>Actual_Data[[#This Row],[season]]&amp;"-"&amp;COUNTIF($C$2:C256,C256)</f>
        <v>2012-7</v>
      </c>
      <c r="C256">
        <v>2012</v>
      </c>
      <c r="D256" s="19" t="s">
        <v>70</v>
      </c>
      <c r="E256" s="20">
        <v>41007</v>
      </c>
      <c r="F256" s="19" t="s">
        <v>52</v>
      </c>
      <c r="G256" s="19" t="s">
        <v>35</v>
      </c>
      <c r="H256" s="19" t="s">
        <v>35</v>
      </c>
      <c r="I256" s="19" t="s">
        <v>37</v>
      </c>
      <c r="J256" s="19" t="s">
        <v>38</v>
      </c>
      <c r="K256">
        <v>0</v>
      </c>
      <c r="L256" s="19" t="s">
        <v>52</v>
      </c>
      <c r="M256">
        <v>22</v>
      </c>
      <c r="N256">
        <v>0</v>
      </c>
      <c r="O256" s="19" t="s">
        <v>172</v>
      </c>
      <c r="P256" s="19" t="s">
        <v>72</v>
      </c>
      <c r="Q256" s="19" t="s">
        <v>68</v>
      </c>
      <c r="R256" s="19" t="s">
        <v>250</v>
      </c>
      <c r="S256" s="19"/>
      <c r="T256" s="19">
        <v>1</v>
      </c>
      <c r="U256" s="19">
        <f>IF(Actual_Data[[#This Row],[toss_winner]] = Actual_Data[[#This Row],[winner]],1,0)</f>
        <v>0</v>
      </c>
      <c r="V256" s="19">
        <f>IF(Actual_Data[[#This Row],[toss_decision]] = $I$2,1,0)</f>
        <v>1</v>
      </c>
      <c r="W256" s="19">
        <f t="shared" si="7"/>
        <v>0</v>
      </c>
      <c r="X256" s="53"/>
      <c r="Y256" s="53"/>
      <c r="Z256" s="53"/>
      <c r="AF256" s="52"/>
      <c r="AG256" s="54"/>
    </row>
    <row r="257" spans="1:33" x14ac:dyDescent="0.3">
      <c r="A257">
        <v>256</v>
      </c>
      <c r="B257" t="str">
        <f>Actual_Data[[#This Row],[season]]&amp;"-"&amp;COUNTIF($C$2:C257,C257)</f>
        <v>2012-8</v>
      </c>
      <c r="C257">
        <v>2012</v>
      </c>
      <c r="D257" s="19" t="s">
        <v>251</v>
      </c>
      <c r="E257" s="20">
        <v>41007</v>
      </c>
      <c r="F257" s="19" t="s">
        <v>218</v>
      </c>
      <c r="G257" s="19" t="s">
        <v>45</v>
      </c>
      <c r="H257" s="19" t="s">
        <v>218</v>
      </c>
      <c r="I257" s="19" t="s">
        <v>46</v>
      </c>
      <c r="J257" s="19" t="s">
        <v>38</v>
      </c>
      <c r="K257">
        <v>0</v>
      </c>
      <c r="L257" s="19" t="s">
        <v>218</v>
      </c>
      <c r="M257">
        <v>22</v>
      </c>
      <c r="N257">
        <v>0</v>
      </c>
      <c r="O257" s="19" t="s">
        <v>252</v>
      </c>
      <c r="P257" s="19" t="s">
        <v>253</v>
      </c>
      <c r="Q257" s="19" t="s">
        <v>181</v>
      </c>
      <c r="R257" s="19" t="s">
        <v>129</v>
      </c>
      <c r="S257" s="19"/>
      <c r="T257" s="19">
        <v>1</v>
      </c>
      <c r="U257" s="19">
        <f>IF(Actual_Data[[#This Row],[toss_winner]] = Actual_Data[[#This Row],[winner]],1,0)</f>
        <v>1</v>
      </c>
      <c r="V257" s="19">
        <f>IF(Actual_Data[[#This Row],[toss_decision]] = $I$2,1,0)</f>
        <v>0</v>
      </c>
      <c r="W257" s="19">
        <f t="shared" si="7"/>
        <v>0</v>
      </c>
      <c r="X257" s="53"/>
      <c r="Y257" s="53"/>
      <c r="Z257" s="53"/>
      <c r="AF257" s="52"/>
      <c r="AG257" s="54"/>
    </row>
    <row r="258" spans="1:33" x14ac:dyDescent="0.3">
      <c r="A258">
        <v>257</v>
      </c>
      <c r="B258" t="str">
        <f>Actual_Data[[#This Row],[season]]&amp;"-"&amp;COUNTIF($C$2:C258,C258)</f>
        <v>2012-9</v>
      </c>
      <c r="C258">
        <v>2012</v>
      </c>
      <c r="D258" s="19" t="s">
        <v>247</v>
      </c>
      <c r="E258" s="20">
        <v>41008</v>
      </c>
      <c r="F258" s="19" t="s">
        <v>65</v>
      </c>
      <c r="G258" s="19" t="s">
        <v>59</v>
      </c>
      <c r="H258" s="19" t="s">
        <v>65</v>
      </c>
      <c r="I258" s="19" t="s">
        <v>46</v>
      </c>
      <c r="J258" s="19" t="s">
        <v>38</v>
      </c>
      <c r="K258">
        <v>0</v>
      </c>
      <c r="L258" s="19" t="s">
        <v>59</v>
      </c>
      <c r="M258">
        <v>0</v>
      </c>
      <c r="N258">
        <v>5</v>
      </c>
      <c r="O258" s="19" t="s">
        <v>159</v>
      </c>
      <c r="P258" s="19" t="s">
        <v>249</v>
      </c>
      <c r="Q258" s="19" t="s">
        <v>245</v>
      </c>
      <c r="R258" s="19" t="s">
        <v>243</v>
      </c>
      <c r="S258" s="19"/>
      <c r="T258" s="19">
        <v>1</v>
      </c>
      <c r="U258" s="19">
        <f>IF(Actual_Data[[#This Row],[toss_winner]] = Actual_Data[[#This Row],[winner]],1,0)</f>
        <v>0</v>
      </c>
      <c r="V258" s="19">
        <f>IF(Actual_Data[[#This Row],[toss_decision]] = $I$2,1,0)</f>
        <v>0</v>
      </c>
      <c r="W258" s="19">
        <f t="shared" si="7"/>
        <v>0</v>
      </c>
      <c r="X258" s="53"/>
      <c r="Y258" s="53"/>
      <c r="Z258" s="53"/>
      <c r="AF258" s="52"/>
      <c r="AG258" s="54"/>
    </row>
    <row r="259" spans="1:33" x14ac:dyDescent="0.3">
      <c r="A259">
        <v>258</v>
      </c>
      <c r="B259" t="str">
        <f>Actual_Data[[#This Row],[season]]&amp;"-"&amp;COUNTIF($C$2:C259,C259)</f>
        <v>2012-10</v>
      </c>
      <c r="C259">
        <v>2012</v>
      </c>
      <c r="D259" s="19" t="s">
        <v>34</v>
      </c>
      <c r="E259" s="20">
        <v>41009</v>
      </c>
      <c r="F259" s="19" t="s">
        <v>35</v>
      </c>
      <c r="G259" s="19" t="s">
        <v>36</v>
      </c>
      <c r="H259" s="19" t="s">
        <v>36</v>
      </c>
      <c r="I259" s="19" t="s">
        <v>37</v>
      </c>
      <c r="J259" s="19" t="s">
        <v>38</v>
      </c>
      <c r="K259">
        <v>0</v>
      </c>
      <c r="L259" s="19" t="s">
        <v>35</v>
      </c>
      <c r="M259">
        <v>42</v>
      </c>
      <c r="N259">
        <v>0</v>
      </c>
      <c r="O259" s="19" t="s">
        <v>104</v>
      </c>
      <c r="P259" s="19" t="s">
        <v>40</v>
      </c>
      <c r="Q259" s="19" t="s">
        <v>152</v>
      </c>
      <c r="R259" s="19" t="s">
        <v>225</v>
      </c>
      <c r="S259" s="19"/>
      <c r="T259" s="19">
        <v>1</v>
      </c>
      <c r="U259" s="19">
        <f>IF(Actual_Data[[#This Row],[toss_winner]] = Actual_Data[[#This Row],[winner]],1,0)</f>
        <v>0</v>
      </c>
      <c r="V259" s="19">
        <f>IF(Actual_Data[[#This Row],[toss_decision]] = $I$2,1,0)</f>
        <v>1</v>
      </c>
      <c r="W259" s="19">
        <f t="shared" ref="W259:W322" si="8">IF(U259+V259=2,1,0)</f>
        <v>0</v>
      </c>
      <c r="X259" s="53"/>
      <c r="Y259" s="53"/>
      <c r="Z259" s="53"/>
      <c r="AF259" s="52"/>
      <c r="AG259" s="54"/>
    </row>
    <row r="260" spans="1:33" x14ac:dyDescent="0.3">
      <c r="A260">
        <v>259</v>
      </c>
      <c r="B260" t="str">
        <f>Actual_Data[[#This Row],[season]]&amp;"-"&amp;COUNTIF($C$2:C260,C260)</f>
        <v>2012-11</v>
      </c>
      <c r="C260">
        <v>2012</v>
      </c>
      <c r="D260" s="19" t="s">
        <v>51</v>
      </c>
      <c r="E260" s="20">
        <v>41009</v>
      </c>
      <c r="F260" s="19" t="s">
        <v>44</v>
      </c>
      <c r="G260" s="19" t="s">
        <v>53</v>
      </c>
      <c r="H260" s="19" t="s">
        <v>53</v>
      </c>
      <c r="I260" s="19" t="s">
        <v>37</v>
      </c>
      <c r="J260" s="19" t="s">
        <v>38</v>
      </c>
      <c r="K260">
        <v>0</v>
      </c>
      <c r="L260" s="19" t="s">
        <v>53</v>
      </c>
      <c r="M260">
        <v>0</v>
      </c>
      <c r="N260">
        <v>8</v>
      </c>
      <c r="O260" s="19" t="s">
        <v>254</v>
      </c>
      <c r="P260" s="19" t="s">
        <v>55</v>
      </c>
      <c r="Q260" s="19" t="s">
        <v>41</v>
      </c>
      <c r="R260" s="19" t="s">
        <v>150</v>
      </c>
      <c r="S260" s="19"/>
      <c r="T260" s="19">
        <v>1</v>
      </c>
      <c r="U260" s="19">
        <f>IF(Actual_Data[[#This Row],[toss_winner]] = Actual_Data[[#This Row],[winner]],1,0)</f>
        <v>1</v>
      </c>
      <c r="V260" s="19">
        <f>IF(Actual_Data[[#This Row],[toss_decision]] = $I$2,1,0)</f>
        <v>1</v>
      </c>
      <c r="W260" s="19">
        <f t="shared" si="8"/>
        <v>1</v>
      </c>
      <c r="X260" s="53"/>
      <c r="Y260" s="53"/>
      <c r="Z260" s="53"/>
      <c r="AF260" s="52"/>
      <c r="AG260" s="54"/>
    </row>
    <row r="261" spans="1:33" x14ac:dyDescent="0.3">
      <c r="A261">
        <v>260</v>
      </c>
      <c r="B261" t="str">
        <f>Actual_Data[[#This Row],[season]]&amp;"-"&amp;COUNTIF($C$2:C261,C261)</f>
        <v>2012-12</v>
      </c>
      <c r="C261">
        <v>2012</v>
      </c>
      <c r="D261" s="19" t="s">
        <v>58</v>
      </c>
      <c r="E261" s="20">
        <v>41010</v>
      </c>
      <c r="F261" s="19" t="s">
        <v>59</v>
      </c>
      <c r="G261" s="19" t="s">
        <v>52</v>
      </c>
      <c r="H261" s="19" t="s">
        <v>52</v>
      </c>
      <c r="I261" s="19" t="s">
        <v>37</v>
      </c>
      <c r="J261" s="19" t="s">
        <v>38</v>
      </c>
      <c r="K261">
        <v>0</v>
      </c>
      <c r="L261" s="19" t="s">
        <v>59</v>
      </c>
      <c r="M261">
        <v>27</v>
      </c>
      <c r="N261">
        <v>0</v>
      </c>
      <c r="O261" s="19" t="s">
        <v>204</v>
      </c>
      <c r="P261" s="19" t="s">
        <v>61</v>
      </c>
      <c r="Q261" s="19" t="s">
        <v>56</v>
      </c>
      <c r="R261" s="19" t="s">
        <v>255</v>
      </c>
      <c r="S261" s="19"/>
      <c r="T261" s="19">
        <v>1</v>
      </c>
      <c r="U261" s="19">
        <f>IF(Actual_Data[[#This Row],[toss_winner]] = Actual_Data[[#This Row],[winner]],1,0)</f>
        <v>0</v>
      </c>
      <c r="V261" s="19">
        <f>IF(Actual_Data[[#This Row],[toss_decision]] = $I$2,1,0)</f>
        <v>1</v>
      </c>
      <c r="W261" s="19">
        <f t="shared" si="8"/>
        <v>0</v>
      </c>
      <c r="X261" s="53"/>
      <c r="Y261" s="53"/>
      <c r="Z261" s="53"/>
      <c r="AF261" s="52"/>
      <c r="AG261" s="54"/>
    </row>
    <row r="262" spans="1:33" x14ac:dyDescent="0.3">
      <c r="A262">
        <v>261</v>
      </c>
      <c r="B262" t="str">
        <f>Actual_Data[[#This Row],[season]]&amp;"-"&amp;COUNTIF($C$2:C262,C262)</f>
        <v>2012-13</v>
      </c>
      <c r="C262">
        <v>2012</v>
      </c>
      <c r="D262" s="19" t="s">
        <v>79</v>
      </c>
      <c r="E262" s="20">
        <v>41011</v>
      </c>
      <c r="F262" s="19" t="s">
        <v>36</v>
      </c>
      <c r="G262" s="19" t="s">
        <v>44</v>
      </c>
      <c r="H262" s="19" t="s">
        <v>36</v>
      </c>
      <c r="I262" s="19" t="s">
        <v>46</v>
      </c>
      <c r="J262" s="19" t="s">
        <v>38</v>
      </c>
      <c r="K262">
        <v>0</v>
      </c>
      <c r="L262" s="19" t="s">
        <v>44</v>
      </c>
      <c r="M262">
        <v>0</v>
      </c>
      <c r="N262">
        <v>5</v>
      </c>
      <c r="O262" s="19" t="s">
        <v>256</v>
      </c>
      <c r="P262" s="19" t="s">
        <v>81</v>
      </c>
      <c r="Q262" s="19" t="s">
        <v>139</v>
      </c>
      <c r="R262" s="19" t="s">
        <v>225</v>
      </c>
      <c r="S262" s="19"/>
      <c r="T262" s="19">
        <v>1</v>
      </c>
      <c r="U262" s="19">
        <f>IF(Actual_Data[[#This Row],[toss_winner]] = Actual_Data[[#This Row],[winner]],1,0)</f>
        <v>0</v>
      </c>
      <c r="V262" s="19">
        <f>IF(Actual_Data[[#This Row],[toss_decision]] = $I$2,1,0)</f>
        <v>0</v>
      </c>
      <c r="W262" s="19">
        <f t="shared" si="8"/>
        <v>0</v>
      </c>
      <c r="X262" s="53"/>
      <c r="Y262" s="53"/>
      <c r="Z262" s="53"/>
      <c r="AF262" s="52"/>
      <c r="AG262" s="54"/>
    </row>
    <row r="263" spans="1:33" x14ac:dyDescent="0.3">
      <c r="A263">
        <v>262</v>
      </c>
      <c r="B263" t="str">
        <f>Actual_Data[[#This Row],[season]]&amp;"-"&amp;COUNTIF($C$2:C263,C263)</f>
        <v>2012-14</v>
      </c>
      <c r="C263">
        <v>2012</v>
      </c>
      <c r="D263" s="19" t="s">
        <v>43</v>
      </c>
      <c r="E263" s="20">
        <v>41011</v>
      </c>
      <c r="F263" s="19" t="s">
        <v>218</v>
      </c>
      <c r="G263" s="19" t="s">
        <v>45</v>
      </c>
      <c r="H263" s="19" t="s">
        <v>45</v>
      </c>
      <c r="I263" s="19" t="s">
        <v>37</v>
      </c>
      <c r="J263" s="19" t="s">
        <v>38</v>
      </c>
      <c r="K263">
        <v>0</v>
      </c>
      <c r="L263" s="19" t="s">
        <v>45</v>
      </c>
      <c r="M263">
        <v>0</v>
      </c>
      <c r="N263">
        <v>7</v>
      </c>
      <c r="O263" s="19" t="s">
        <v>257</v>
      </c>
      <c r="P263" s="19" t="s">
        <v>48</v>
      </c>
      <c r="Q263" s="19" t="s">
        <v>250</v>
      </c>
      <c r="R263" s="19" t="s">
        <v>150</v>
      </c>
      <c r="S263" s="19"/>
      <c r="T263" s="19">
        <v>1</v>
      </c>
      <c r="U263" s="19">
        <f>IF(Actual_Data[[#This Row],[toss_winner]] = Actual_Data[[#This Row],[winner]],1,0)</f>
        <v>1</v>
      </c>
      <c r="V263" s="19">
        <f>IF(Actual_Data[[#This Row],[toss_decision]] = $I$2,1,0)</f>
        <v>1</v>
      </c>
      <c r="W263" s="19">
        <f t="shared" si="8"/>
        <v>1</v>
      </c>
      <c r="X263" s="53"/>
      <c r="Y263" s="53"/>
      <c r="Z263" s="53"/>
      <c r="AF263" s="52"/>
      <c r="AG263" s="54"/>
    </row>
    <row r="264" spans="1:33" x14ac:dyDescent="0.3">
      <c r="A264">
        <v>263</v>
      </c>
      <c r="B264" t="str">
        <f>Actual_Data[[#This Row],[season]]&amp;"-"&amp;COUNTIF($C$2:C264,C264)</f>
        <v>2012-15</v>
      </c>
      <c r="C264">
        <v>2012</v>
      </c>
      <c r="D264" s="19" t="s">
        <v>64</v>
      </c>
      <c r="E264" s="20">
        <v>41012</v>
      </c>
      <c r="F264" s="19" t="s">
        <v>52</v>
      </c>
      <c r="G264" s="19" t="s">
        <v>35</v>
      </c>
      <c r="H264" s="19" t="s">
        <v>52</v>
      </c>
      <c r="I264" s="19" t="s">
        <v>46</v>
      </c>
      <c r="J264" s="19" t="s">
        <v>38</v>
      </c>
      <c r="K264">
        <v>0</v>
      </c>
      <c r="L264" s="19" t="s">
        <v>35</v>
      </c>
      <c r="M264">
        <v>0</v>
      </c>
      <c r="N264">
        <v>5</v>
      </c>
      <c r="O264" s="19" t="s">
        <v>258</v>
      </c>
      <c r="P264" s="19" t="s">
        <v>67</v>
      </c>
      <c r="Q264" s="19" t="s">
        <v>41</v>
      </c>
      <c r="R264" s="19" t="s">
        <v>141</v>
      </c>
      <c r="S264" s="19"/>
      <c r="T264" s="19">
        <v>1</v>
      </c>
      <c r="U264" s="19">
        <f>IF(Actual_Data[[#This Row],[toss_winner]] = Actual_Data[[#This Row],[winner]],1,0)</f>
        <v>0</v>
      </c>
      <c r="V264" s="19">
        <f>IF(Actual_Data[[#This Row],[toss_decision]] = $I$2,1,0)</f>
        <v>0</v>
      </c>
      <c r="W264" s="19">
        <f t="shared" si="8"/>
        <v>0</v>
      </c>
      <c r="X264" s="53"/>
      <c r="Y264" s="53"/>
      <c r="Z264" s="53"/>
      <c r="AF264" s="52"/>
      <c r="AG264" s="54"/>
    </row>
    <row r="265" spans="1:33" x14ac:dyDescent="0.3">
      <c r="A265">
        <v>264</v>
      </c>
      <c r="B265" t="str">
        <f>Actual_Data[[#This Row],[season]]&amp;"-"&amp;COUNTIF($C$2:C265,C265)</f>
        <v>2012-16</v>
      </c>
      <c r="C265">
        <v>2012</v>
      </c>
      <c r="D265" s="19" t="s">
        <v>51</v>
      </c>
      <c r="E265" s="20">
        <v>41018</v>
      </c>
      <c r="F265" s="19" t="s">
        <v>65</v>
      </c>
      <c r="G265" s="19" t="s">
        <v>53</v>
      </c>
      <c r="H265" s="19" t="s">
        <v>65</v>
      </c>
      <c r="I265" s="19" t="s">
        <v>46</v>
      </c>
      <c r="J265" s="19" t="s">
        <v>38</v>
      </c>
      <c r="K265">
        <v>0</v>
      </c>
      <c r="L265" s="19" t="s">
        <v>53</v>
      </c>
      <c r="M265">
        <v>0</v>
      </c>
      <c r="N265">
        <v>5</v>
      </c>
      <c r="O265" s="19" t="s">
        <v>194</v>
      </c>
      <c r="P265" s="19" t="s">
        <v>55</v>
      </c>
      <c r="Q265" s="19" t="s">
        <v>68</v>
      </c>
      <c r="R265" s="19" t="s">
        <v>150</v>
      </c>
      <c r="S265" s="19"/>
      <c r="T265" s="19">
        <v>1</v>
      </c>
      <c r="U265" s="19">
        <f>IF(Actual_Data[[#This Row],[toss_winner]] = Actual_Data[[#This Row],[winner]],1,0)</f>
        <v>0</v>
      </c>
      <c r="V265" s="19">
        <f>IF(Actual_Data[[#This Row],[toss_decision]] = $I$2,1,0)</f>
        <v>0</v>
      </c>
      <c r="W265" s="19">
        <f t="shared" si="8"/>
        <v>0</v>
      </c>
      <c r="X265" s="53"/>
      <c r="Y265" s="53"/>
      <c r="Z265" s="53"/>
      <c r="AF265" s="52"/>
      <c r="AG265" s="54"/>
    </row>
    <row r="266" spans="1:33" x14ac:dyDescent="0.3">
      <c r="A266">
        <v>265</v>
      </c>
      <c r="B266" t="str">
        <f>Actual_Data[[#This Row],[season]]&amp;"-"&amp;COUNTIF($C$2:C266,C266)</f>
        <v>2012-17</v>
      </c>
      <c r="C266">
        <v>2012</v>
      </c>
      <c r="D266" s="19" t="s">
        <v>251</v>
      </c>
      <c r="E266" s="20">
        <v>41013</v>
      </c>
      <c r="F266" s="19" t="s">
        <v>44</v>
      </c>
      <c r="G266" s="19" t="s">
        <v>218</v>
      </c>
      <c r="H266" s="19" t="s">
        <v>44</v>
      </c>
      <c r="I266" s="19" t="s">
        <v>46</v>
      </c>
      <c r="J266" s="19" t="s">
        <v>38</v>
      </c>
      <c r="K266">
        <v>0</v>
      </c>
      <c r="L266" s="19" t="s">
        <v>218</v>
      </c>
      <c r="M266">
        <v>0</v>
      </c>
      <c r="N266">
        <v>7</v>
      </c>
      <c r="O266" s="19" t="s">
        <v>259</v>
      </c>
      <c r="P266" s="19" t="s">
        <v>253</v>
      </c>
      <c r="Q266" s="19" t="s">
        <v>56</v>
      </c>
      <c r="R266" s="19" t="s">
        <v>255</v>
      </c>
      <c r="S266" s="19"/>
      <c r="T266" s="19">
        <v>1</v>
      </c>
      <c r="U266" s="19">
        <f>IF(Actual_Data[[#This Row],[toss_winner]] = Actual_Data[[#This Row],[winner]],1,0)</f>
        <v>0</v>
      </c>
      <c r="V266" s="19">
        <f>IF(Actual_Data[[#This Row],[toss_decision]] = $I$2,1,0)</f>
        <v>0</v>
      </c>
      <c r="W266" s="19">
        <f t="shared" si="8"/>
        <v>0</v>
      </c>
      <c r="X266" s="53"/>
      <c r="Y266" s="53"/>
      <c r="Z266" s="53"/>
      <c r="AF266" s="52"/>
      <c r="AG266" s="54"/>
    </row>
    <row r="267" spans="1:33" x14ac:dyDescent="0.3">
      <c r="A267">
        <v>266</v>
      </c>
      <c r="B267" t="str">
        <f>Actual_Data[[#This Row],[season]]&amp;"-"&amp;COUNTIF($C$2:C267,C267)</f>
        <v>2012-18</v>
      </c>
      <c r="C267">
        <v>2012</v>
      </c>
      <c r="D267" s="19" t="s">
        <v>64</v>
      </c>
      <c r="E267" s="20">
        <v>41014</v>
      </c>
      <c r="F267" s="19" t="s">
        <v>45</v>
      </c>
      <c r="G267" s="19" t="s">
        <v>35</v>
      </c>
      <c r="H267" s="19" t="s">
        <v>35</v>
      </c>
      <c r="I267" s="19" t="s">
        <v>37</v>
      </c>
      <c r="J267" s="19" t="s">
        <v>38</v>
      </c>
      <c r="K267">
        <v>0</v>
      </c>
      <c r="L267" s="19" t="s">
        <v>45</v>
      </c>
      <c r="M267">
        <v>2</v>
      </c>
      <c r="N267">
        <v>0</v>
      </c>
      <c r="O267" s="19" t="s">
        <v>260</v>
      </c>
      <c r="P267" s="19" t="s">
        <v>67</v>
      </c>
      <c r="Q267" s="19" t="s">
        <v>41</v>
      </c>
      <c r="R267" s="19" t="s">
        <v>141</v>
      </c>
      <c r="S267" s="19"/>
      <c r="T267" s="19">
        <v>1</v>
      </c>
      <c r="U267" s="19">
        <f>IF(Actual_Data[[#This Row],[toss_winner]] = Actual_Data[[#This Row],[winner]],1,0)</f>
        <v>0</v>
      </c>
      <c r="V267" s="19">
        <f>IF(Actual_Data[[#This Row],[toss_decision]] = $I$2,1,0)</f>
        <v>1</v>
      </c>
      <c r="W267" s="19">
        <f t="shared" si="8"/>
        <v>0</v>
      </c>
      <c r="X267" s="53"/>
      <c r="Y267" s="53"/>
      <c r="Z267" s="53"/>
      <c r="AF267" s="52"/>
      <c r="AG267" s="54"/>
    </row>
    <row r="268" spans="1:33" x14ac:dyDescent="0.3">
      <c r="A268">
        <v>267</v>
      </c>
      <c r="B268" t="str">
        <f>Actual_Data[[#This Row],[season]]&amp;"-"&amp;COUNTIF($C$2:C268,C268)</f>
        <v>2012-19</v>
      </c>
      <c r="C268">
        <v>2012</v>
      </c>
      <c r="D268" s="19" t="s">
        <v>34</v>
      </c>
      <c r="E268" s="20">
        <v>41014</v>
      </c>
      <c r="F268" s="19" t="s">
        <v>52</v>
      </c>
      <c r="G268" s="19" t="s">
        <v>36</v>
      </c>
      <c r="H268" s="19" t="s">
        <v>52</v>
      </c>
      <c r="I268" s="19" t="s">
        <v>46</v>
      </c>
      <c r="J268" s="19" t="s">
        <v>38</v>
      </c>
      <c r="K268">
        <v>0</v>
      </c>
      <c r="L268" s="19" t="s">
        <v>52</v>
      </c>
      <c r="M268">
        <v>59</v>
      </c>
      <c r="N268">
        <v>0</v>
      </c>
      <c r="O268" s="19" t="s">
        <v>246</v>
      </c>
      <c r="P268" s="19" t="s">
        <v>40</v>
      </c>
      <c r="Q268" s="19" t="s">
        <v>243</v>
      </c>
      <c r="R268" s="19" t="s">
        <v>225</v>
      </c>
      <c r="S268" s="19"/>
      <c r="T268" s="19">
        <v>1</v>
      </c>
      <c r="U268" s="19">
        <f>IF(Actual_Data[[#This Row],[toss_winner]] = Actual_Data[[#This Row],[winner]],1,0)</f>
        <v>1</v>
      </c>
      <c r="V268" s="19">
        <f>IF(Actual_Data[[#This Row],[toss_decision]] = $I$2,1,0)</f>
        <v>0</v>
      </c>
      <c r="W268" s="19">
        <f t="shared" si="8"/>
        <v>0</v>
      </c>
      <c r="X268" s="53"/>
      <c r="Y268" s="53"/>
      <c r="Z268" s="53"/>
      <c r="AF268" s="52"/>
      <c r="AG268" s="54"/>
    </row>
    <row r="269" spans="1:33" x14ac:dyDescent="0.3">
      <c r="A269">
        <v>268</v>
      </c>
      <c r="B269" t="str">
        <f>Actual_Data[[#This Row],[season]]&amp;"-"&amp;COUNTIF($C$2:C269,C269)</f>
        <v>2012-20</v>
      </c>
      <c r="C269">
        <v>2012</v>
      </c>
      <c r="D269" s="19" t="s">
        <v>58</v>
      </c>
      <c r="E269" s="20">
        <v>41015</v>
      </c>
      <c r="F269" s="19" t="s">
        <v>59</v>
      </c>
      <c r="G269" s="19" t="s">
        <v>53</v>
      </c>
      <c r="H269" s="19" t="s">
        <v>53</v>
      </c>
      <c r="I269" s="19" t="s">
        <v>37</v>
      </c>
      <c r="J269" s="19" t="s">
        <v>38</v>
      </c>
      <c r="K269">
        <v>0</v>
      </c>
      <c r="L269" s="19" t="s">
        <v>53</v>
      </c>
      <c r="M269">
        <v>0</v>
      </c>
      <c r="N269">
        <v>7</v>
      </c>
      <c r="O269" s="19" t="s">
        <v>261</v>
      </c>
      <c r="P269" s="19" t="s">
        <v>61</v>
      </c>
      <c r="Q269" s="19" t="s">
        <v>68</v>
      </c>
      <c r="R269" s="19" t="s">
        <v>150</v>
      </c>
      <c r="S269" s="19"/>
      <c r="T269" s="19">
        <v>1</v>
      </c>
      <c r="U269" s="19">
        <f>IF(Actual_Data[[#This Row],[toss_winner]] = Actual_Data[[#This Row],[winner]],1,0)</f>
        <v>1</v>
      </c>
      <c r="V269" s="19">
        <f>IF(Actual_Data[[#This Row],[toss_decision]] = $I$2,1,0)</f>
        <v>1</v>
      </c>
      <c r="W269" s="19">
        <f t="shared" si="8"/>
        <v>1</v>
      </c>
      <c r="X269" s="53"/>
      <c r="Y269" s="53"/>
      <c r="Z269" s="53"/>
      <c r="AF269" s="52"/>
      <c r="AG269" s="54"/>
    </row>
    <row r="270" spans="1:33" x14ac:dyDescent="0.3">
      <c r="A270">
        <v>269</v>
      </c>
      <c r="B270" t="str">
        <f>Actual_Data[[#This Row],[season]]&amp;"-"&amp;COUNTIF($C$2:C270,C270)</f>
        <v>2012-21</v>
      </c>
      <c r="C270">
        <v>2012</v>
      </c>
      <c r="D270" s="19" t="s">
        <v>70</v>
      </c>
      <c r="E270" s="20">
        <v>41016</v>
      </c>
      <c r="F270" s="19" t="s">
        <v>65</v>
      </c>
      <c r="G270" s="19" t="s">
        <v>52</v>
      </c>
      <c r="H270" s="19" t="s">
        <v>65</v>
      </c>
      <c r="I270" s="19" t="s">
        <v>46</v>
      </c>
      <c r="J270" s="19" t="s">
        <v>38</v>
      </c>
      <c r="K270">
        <v>0</v>
      </c>
      <c r="L270" s="19" t="s">
        <v>52</v>
      </c>
      <c r="M270">
        <v>0</v>
      </c>
      <c r="N270">
        <v>5</v>
      </c>
      <c r="O270" s="19" t="s">
        <v>172</v>
      </c>
      <c r="P270" s="19" t="s">
        <v>72</v>
      </c>
      <c r="Q270" s="19" t="s">
        <v>56</v>
      </c>
      <c r="R270" s="19" t="s">
        <v>255</v>
      </c>
      <c r="S270" s="19"/>
      <c r="T270" s="19">
        <v>1</v>
      </c>
      <c r="U270" s="19">
        <f>IF(Actual_Data[[#This Row],[toss_winner]] = Actual_Data[[#This Row],[winner]],1,0)</f>
        <v>0</v>
      </c>
      <c r="V270" s="19">
        <f>IF(Actual_Data[[#This Row],[toss_decision]] = $I$2,1,0)</f>
        <v>0</v>
      </c>
      <c r="W270" s="19">
        <f t="shared" si="8"/>
        <v>0</v>
      </c>
      <c r="X270" s="53"/>
      <c r="Y270" s="53"/>
      <c r="Z270" s="53"/>
      <c r="AF270" s="52"/>
      <c r="AG270" s="54"/>
    </row>
    <row r="271" spans="1:33" x14ac:dyDescent="0.3">
      <c r="A271">
        <v>270</v>
      </c>
      <c r="B271" t="str">
        <f>Actual_Data[[#This Row],[season]]&amp;"-"&amp;COUNTIF($C$2:C271,C271)</f>
        <v>2012-22</v>
      </c>
      <c r="C271">
        <v>2012</v>
      </c>
      <c r="D271" s="19" t="s">
        <v>34</v>
      </c>
      <c r="E271" s="20">
        <v>41016</v>
      </c>
      <c r="F271" s="19" t="s">
        <v>218</v>
      </c>
      <c r="G271" s="19" t="s">
        <v>36</v>
      </c>
      <c r="H271" s="19" t="s">
        <v>218</v>
      </c>
      <c r="I271" s="19" t="s">
        <v>46</v>
      </c>
      <c r="J271" s="19" t="s">
        <v>38</v>
      </c>
      <c r="K271">
        <v>0</v>
      </c>
      <c r="L271" s="19" t="s">
        <v>36</v>
      </c>
      <c r="M271">
        <v>0</v>
      </c>
      <c r="N271">
        <v>6</v>
      </c>
      <c r="O271" s="19" t="s">
        <v>131</v>
      </c>
      <c r="P271" s="19" t="s">
        <v>40</v>
      </c>
      <c r="Q271" s="19" t="s">
        <v>141</v>
      </c>
      <c r="R271" s="19" t="s">
        <v>181</v>
      </c>
      <c r="S271" s="19"/>
      <c r="T271" s="19">
        <v>1</v>
      </c>
      <c r="U271" s="19">
        <f>IF(Actual_Data[[#This Row],[toss_winner]] = Actual_Data[[#This Row],[winner]],1,0)</f>
        <v>0</v>
      </c>
      <c r="V271" s="19">
        <f>IF(Actual_Data[[#This Row],[toss_decision]] = $I$2,1,0)</f>
        <v>0</v>
      </c>
      <c r="W271" s="19">
        <f t="shared" si="8"/>
        <v>0</v>
      </c>
      <c r="X271" s="53"/>
      <c r="Y271" s="53"/>
      <c r="Z271" s="53"/>
      <c r="AF271" s="52"/>
      <c r="AG271" s="54"/>
    </row>
    <row r="272" spans="1:33" x14ac:dyDescent="0.3">
      <c r="A272">
        <v>271</v>
      </c>
      <c r="B272" t="str">
        <f>Actual_Data[[#This Row],[season]]&amp;"-"&amp;COUNTIF($C$2:C272,C272)</f>
        <v>2012-23</v>
      </c>
      <c r="C272">
        <v>2012</v>
      </c>
      <c r="D272" s="19" t="s">
        <v>43</v>
      </c>
      <c r="E272" s="20">
        <v>41017</v>
      </c>
      <c r="F272" s="19" t="s">
        <v>45</v>
      </c>
      <c r="G272" s="19" t="s">
        <v>35</v>
      </c>
      <c r="H272" s="19" t="s">
        <v>45</v>
      </c>
      <c r="I272" s="19" t="s">
        <v>46</v>
      </c>
      <c r="J272" s="19" t="s">
        <v>38</v>
      </c>
      <c r="K272">
        <v>0</v>
      </c>
      <c r="L272" s="19" t="s">
        <v>35</v>
      </c>
      <c r="M272">
        <v>0</v>
      </c>
      <c r="N272">
        <v>8</v>
      </c>
      <c r="O272" s="19" t="s">
        <v>158</v>
      </c>
      <c r="P272" s="19" t="s">
        <v>48</v>
      </c>
      <c r="Q272" s="19" t="s">
        <v>243</v>
      </c>
      <c r="R272" s="19" t="s">
        <v>225</v>
      </c>
      <c r="S272" s="19"/>
      <c r="T272" s="19">
        <v>1</v>
      </c>
      <c r="U272" s="19">
        <f>IF(Actual_Data[[#This Row],[toss_winner]] = Actual_Data[[#This Row],[winner]],1,0)</f>
        <v>0</v>
      </c>
      <c r="V272" s="19">
        <f>IF(Actual_Data[[#This Row],[toss_decision]] = $I$2,1,0)</f>
        <v>0</v>
      </c>
      <c r="W272" s="19">
        <f t="shared" si="8"/>
        <v>0</v>
      </c>
      <c r="X272" s="53"/>
      <c r="Y272" s="53"/>
      <c r="Z272" s="53"/>
      <c r="AF272" s="52"/>
      <c r="AG272" s="54"/>
    </row>
    <row r="273" spans="1:33" x14ac:dyDescent="0.3">
      <c r="A273">
        <v>272</v>
      </c>
      <c r="B273" t="str">
        <f>Actual_Data[[#This Row],[season]]&amp;"-"&amp;COUNTIF($C$2:C273,C273)</f>
        <v>2012-24</v>
      </c>
      <c r="C273">
        <v>2012</v>
      </c>
      <c r="D273" s="19" t="s">
        <v>74</v>
      </c>
      <c r="E273" s="20">
        <v>41039</v>
      </c>
      <c r="F273" s="19" t="s">
        <v>65</v>
      </c>
      <c r="G273" s="19" t="s">
        <v>53</v>
      </c>
      <c r="H273" s="19" t="s">
        <v>65</v>
      </c>
      <c r="I273" s="19" t="s">
        <v>46</v>
      </c>
      <c r="J273" s="19" t="s">
        <v>38</v>
      </c>
      <c r="K273">
        <v>0</v>
      </c>
      <c r="L273" s="19" t="s">
        <v>53</v>
      </c>
      <c r="M273">
        <v>0</v>
      </c>
      <c r="N273">
        <v>9</v>
      </c>
      <c r="O273" s="19" t="s">
        <v>191</v>
      </c>
      <c r="P273" s="19" t="s">
        <v>76</v>
      </c>
      <c r="Q273" s="19" t="s">
        <v>243</v>
      </c>
      <c r="R273" s="19" t="s">
        <v>129</v>
      </c>
      <c r="S273" s="19"/>
      <c r="T273" s="19">
        <v>1</v>
      </c>
      <c r="U273" s="19">
        <f>IF(Actual_Data[[#This Row],[toss_winner]] = Actual_Data[[#This Row],[winner]],1,0)</f>
        <v>0</v>
      </c>
      <c r="V273" s="19">
        <f>IF(Actual_Data[[#This Row],[toss_decision]] = $I$2,1,0)</f>
        <v>0</v>
      </c>
      <c r="W273" s="19">
        <f t="shared" si="8"/>
        <v>0</v>
      </c>
      <c r="X273" s="53"/>
      <c r="Y273" s="53"/>
      <c r="Z273" s="53"/>
      <c r="AF273" s="52"/>
      <c r="AG273" s="54"/>
    </row>
    <row r="274" spans="1:33" x14ac:dyDescent="0.3">
      <c r="A274">
        <v>273</v>
      </c>
      <c r="B274" t="str">
        <f>Actual_Data[[#This Row],[season]]&amp;"-"&amp;COUNTIF($C$2:C274,C274)</f>
        <v>2012-25</v>
      </c>
      <c r="C274">
        <v>2012</v>
      </c>
      <c r="D274" s="19" t="s">
        <v>79</v>
      </c>
      <c r="E274" s="20">
        <v>41018</v>
      </c>
      <c r="F274" s="19" t="s">
        <v>44</v>
      </c>
      <c r="G274" s="19" t="s">
        <v>218</v>
      </c>
      <c r="H274" s="19" t="s">
        <v>218</v>
      </c>
      <c r="I274" s="19" t="s">
        <v>37</v>
      </c>
      <c r="J274" s="19" t="s">
        <v>38</v>
      </c>
      <c r="K274">
        <v>0</v>
      </c>
      <c r="L274" s="19" t="s">
        <v>44</v>
      </c>
      <c r="M274">
        <v>13</v>
      </c>
      <c r="N274">
        <v>0</v>
      </c>
      <c r="O274" s="19" t="s">
        <v>262</v>
      </c>
      <c r="P274" s="19" t="s">
        <v>81</v>
      </c>
      <c r="Q274" s="19" t="s">
        <v>41</v>
      </c>
      <c r="R274" s="19" t="s">
        <v>181</v>
      </c>
      <c r="S274" s="19"/>
      <c r="T274" s="19">
        <v>1</v>
      </c>
      <c r="U274" s="19">
        <f>IF(Actual_Data[[#This Row],[toss_winner]] = Actual_Data[[#This Row],[winner]],1,0)</f>
        <v>0</v>
      </c>
      <c r="V274" s="19">
        <f>IF(Actual_Data[[#This Row],[toss_decision]] = $I$2,1,0)</f>
        <v>1</v>
      </c>
      <c r="W274" s="19">
        <f t="shared" si="8"/>
        <v>0</v>
      </c>
      <c r="X274" s="53"/>
      <c r="Y274" s="53"/>
      <c r="Z274" s="53"/>
      <c r="AF274" s="52"/>
      <c r="AG274" s="54"/>
    </row>
    <row r="275" spans="1:33" x14ac:dyDescent="0.3">
      <c r="A275">
        <v>274</v>
      </c>
      <c r="B275" t="str">
        <f>Actual_Data[[#This Row],[season]]&amp;"-"&amp;COUNTIF($C$2:C275,C275)</f>
        <v>2012-26</v>
      </c>
      <c r="C275">
        <v>2012</v>
      </c>
      <c r="D275" s="19" t="s">
        <v>43</v>
      </c>
      <c r="E275" s="20">
        <v>41019</v>
      </c>
      <c r="F275" s="19" t="s">
        <v>45</v>
      </c>
      <c r="G275" s="19" t="s">
        <v>36</v>
      </c>
      <c r="H275" s="19" t="s">
        <v>36</v>
      </c>
      <c r="I275" s="19" t="s">
        <v>37</v>
      </c>
      <c r="J275" s="19" t="s">
        <v>38</v>
      </c>
      <c r="K275">
        <v>0</v>
      </c>
      <c r="L275" s="19" t="s">
        <v>36</v>
      </c>
      <c r="M275">
        <v>0</v>
      </c>
      <c r="N275">
        <v>5</v>
      </c>
      <c r="O275" s="19" t="s">
        <v>131</v>
      </c>
      <c r="P275" s="19" t="s">
        <v>48</v>
      </c>
      <c r="Q275" s="19" t="s">
        <v>152</v>
      </c>
      <c r="R275" s="19" t="s">
        <v>225</v>
      </c>
      <c r="S275" s="19"/>
      <c r="T275" s="19">
        <v>1</v>
      </c>
      <c r="U275" s="19">
        <f>IF(Actual_Data[[#This Row],[toss_winner]] = Actual_Data[[#This Row],[winner]],1,0)</f>
        <v>1</v>
      </c>
      <c r="V275" s="19">
        <f>IF(Actual_Data[[#This Row],[toss_decision]] = $I$2,1,0)</f>
        <v>1</v>
      </c>
      <c r="W275" s="19">
        <f t="shared" si="8"/>
        <v>1</v>
      </c>
      <c r="X275" s="53"/>
      <c r="Y275" s="53"/>
      <c r="Z275" s="53"/>
      <c r="AF275" s="52"/>
      <c r="AG275" s="54"/>
    </row>
    <row r="276" spans="1:33" x14ac:dyDescent="0.3">
      <c r="A276">
        <v>275</v>
      </c>
      <c r="B276" t="str">
        <f>Actual_Data[[#This Row],[season]]&amp;"-"&amp;COUNTIF($C$2:C276,C276)</f>
        <v>2012-27</v>
      </c>
      <c r="C276">
        <v>2012</v>
      </c>
      <c r="D276" s="19" t="s">
        <v>79</v>
      </c>
      <c r="E276" s="20">
        <v>41020</v>
      </c>
      <c r="F276" s="19" t="s">
        <v>52</v>
      </c>
      <c r="G276" s="19" t="s">
        <v>44</v>
      </c>
      <c r="H276" s="19" t="s">
        <v>52</v>
      </c>
      <c r="I276" s="19" t="s">
        <v>46</v>
      </c>
      <c r="J276" s="19" t="s">
        <v>38</v>
      </c>
      <c r="K276">
        <v>0</v>
      </c>
      <c r="L276" s="19" t="s">
        <v>44</v>
      </c>
      <c r="M276">
        <v>0</v>
      </c>
      <c r="N276">
        <v>7</v>
      </c>
      <c r="O276" s="19" t="s">
        <v>256</v>
      </c>
      <c r="P276" s="19" t="s">
        <v>81</v>
      </c>
      <c r="Q276" s="19" t="s">
        <v>56</v>
      </c>
      <c r="R276" s="19" t="s">
        <v>255</v>
      </c>
      <c r="S276" s="19"/>
      <c r="T276" s="19">
        <v>1</v>
      </c>
      <c r="U276" s="19">
        <f>IF(Actual_Data[[#This Row],[toss_winner]] = Actual_Data[[#This Row],[winner]],1,0)</f>
        <v>0</v>
      </c>
      <c r="V276" s="19">
        <f>IF(Actual_Data[[#This Row],[toss_decision]] = $I$2,1,0)</f>
        <v>0</v>
      </c>
      <c r="W276" s="19">
        <f t="shared" si="8"/>
        <v>0</v>
      </c>
      <c r="X276" s="53"/>
      <c r="Y276" s="53"/>
      <c r="Z276" s="53"/>
      <c r="AF276" s="52"/>
      <c r="AG276" s="54"/>
    </row>
    <row r="277" spans="1:33" x14ac:dyDescent="0.3">
      <c r="A277">
        <v>276</v>
      </c>
      <c r="B277" t="str">
        <f>Actual_Data[[#This Row],[season]]&amp;"-"&amp;COUNTIF($C$2:C277,C277)</f>
        <v>2012-28</v>
      </c>
      <c r="C277">
        <v>2012</v>
      </c>
      <c r="D277" s="19" t="s">
        <v>51</v>
      </c>
      <c r="E277" s="20">
        <v>41020</v>
      </c>
      <c r="F277" s="19" t="s">
        <v>218</v>
      </c>
      <c r="G277" s="19" t="s">
        <v>53</v>
      </c>
      <c r="H277" s="19" t="s">
        <v>53</v>
      </c>
      <c r="I277" s="19" t="s">
        <v>37</v>
      </c>
      <c r="J277" s="19" t="s">
        <v>38</v>
      </c>
      <c r="K277">
        <v>0</v>
      </c>
      <c r="L277" s="19" t="s">
        <v>218</v>
      </c>
      <c r="M277">
        <v>20</v>
      </c>
      <c r="N277">
        <v>0</v>
      </c>
      <c r="O277" s="19" t="s">
        <v>102</v>
      </c>
      <c r="P277" s="19" t="s">
        <v>55</v>
      </c>
      <c r="Q277" s="19" t="s">
        <v>41</v>
      </c>
      <c r="R277" s="19" t="s">
        <v>181</v>
      </c>
      <c r="S277" s="19"/>
      <c r="T277" s="19">
        <v>1</v>
      </c>
      <c r="U277" s="19">
        <f>IF(Actual_Data[[#This Row],[toss_winner]] = Actual_Data[[#This Row],[winner]],1,0)</f>
        <v>0</v>
      </c>
      <c r="V277" s="19">
        <f>IF(Actual_Data[[#This Row],[toss_decision]] = $I$2,1,0)</f>
        <v>1</v>
      </c>
      <c r="W277" s="19">
        <f t="shared" si="8"/>
        <v>0</v>
      </c>
      <c r="X277" s="53"/>
      <c r="Y277" s="53"/>
      <c r="Z277" s="53"/>
      <c r="AF277" s="52"/>
      <c r="AG277" s="54"/>
    </row>
    <row r="278" spans="1:33" x14ac:dyDescent="0.3">
      <c r="A278">
        <v>277</v>
      </c>
      <c r="B278" t="str">
        <f>Actual_Data[[#This Row],[season]]&amp;"-"&amp;COUNTIF($C$2:C278,C278)</f>
        <v>2012-29</v>
      </c>
      <c r="C278">
        <v>2012</v>
      </c>
      <c r="D278" s="19" t="s">
        <v>58</v>
      </c>
      <c r="E278" s="20">
        <v>41021</v>
      </c>
      <c r="F278" s="19" t="s">
        <v>59</v>
      </c>
      <c r="G278" s="19" t="s">
        <v>45</v>
      </c>
      <c r="H278" s="19" t="s">
        <v>59</v>
      </c>
      <c r="I278" s="19" t="s">
        <v>46</v>
      </c>
      <c r="J278" s="19" t="s">
        <v>38</v>
      </c>
      <c r="K278">
        <v>0</v>
      </c>
      <c r="L278" s="19" t="s">
        <v>45</v>
      </c>
      <c r="M278">
        <v>0</v>
      </c>
      <c r="N278">
        <v>6</v>
      </c>
      <c r="O278" s="19" t="s">
        <v>94</v>
      </c>
      <c r="P278" s="19" t="s">
        <v>61</v>
      </c>
      <c r="Q278" s="19" t="s">
        <v>152</v>
      </c>
      <c r="R278" s="19" t="s">
        <v>225</v>
      </c>
      <c r="S278" s="19"/>
      <c r="T278" s="19">
        <v>1</v>
      </c>
      <c r="U278" s="19">
        <f>IF(Actual_Data[[#This Row],[toss_winner]] = Actual_Data[[#This Row],[winner]],1,0)</f>
        <v>0</v>
      </c>
      <c r="V278" s="19">
        <f>IF(Actual_Data[[#This Row],[toss_decision]] = $I$2,1,0)</f>
        <v>0</v>
      </c>
      <c r="W278" s="19">
        <f t="shared" si="8"/>
        <v>0</v>
      </c>
      <c r="X278" s="53"/>
      <c r="Y278" s="53"/>
      <c r="Z278" s="53"/>
      <c r="AF278" s="52"/>
      <c r="AG278" s="54"/>
    </row>
    <row r="279" spans="1:33" x14ac:dyDescent="0.3">
      <c r="A279">
        <v>278</v>
      </c>
      <c r="B279" t="str">
        <f>Actual_Data[[#This Row],[season]]&amp;"-"&amp;COUNTIF($C$2:C279,C279)</f>
        <v>2012-30</v>
      </c>
      <c r="C279">
        <v>2012</v>
      </c>
      <c r="D279" s="19" t="s">
        <v>182</v>
      </c>
      <c r="E279" s="20">
        <v>41021</v>
      </c>
      <c r="F279" s="19" t="s">
        <v>65</v>
      </c>
      <c r="G279" s="19" t="s">
        <v>35</v>
      </c>
      <c r="H279" s="19" t="s">
        <v>35</v>
      </c>
      <c r="I279" s="19" t="s">
        <v>37</v>
      </c>
      <c r="J279" s="19" t="s">
        <v>38</v>
      </c>
      <c r="K279">
        <v>0</v>
      </c>
      <c r="L279" s="19" t="s">
        <v>35</v>
      </c>
      <c r="M279">
        <v>0</v>
      </c>
      <c r="N279">
        <v>5</v>
      </c>
      <c r="O279" s="19" t="s">
        <v>170</v>
      </c>
      <c r="P279" s="19" t="s">
        <v>184</v>
      </c>
      <c r="Q279" s="19" t="s">
        <v>68</v>
      </c>
      <c r="R279" s="19" t="s">
        <v>150</v>
      </c>
      <c r="S279" s="19"/>
      <c r="T279" s="19">
        <v>1</v>
      </c>
      <c r="U279" s="19">
        <f>IF(Actual_Data[[#This Row],[toss_winner]] = Actual_Data[[#This Row],[winner]],1,0)</f>
        <v>1</v>
      </c>
      <c r="V279" s="19">
        <f>IF(Actual_Data[[#This Row],[toss_decision]] = $I$2,1,0)</f>
        <v>1</v>
      </c>
      <c r="W279" s="19">
        <f t="shared" si="8"/>
        <v>1</v>
      </c>
      <c r="X279" s="53"/>
      <c r="Y279" s="53"/>
      <c r="Z279" s="53"/>
      <c r="AF279" s="52"/>
      <c r="AG279" s="54"/>
    </row>
    <row r="280" spans="1:33" x14ac:dyDescent="0.3">
      <c r="A280">
        <v>279</v>
      </c>
      <c r="B280" t="str">
        <f>Actual_Data[[#This Row],[season]]&amp;"-"&amp;COUNTIF($C$2:C280,C280)</f>
        <v>2012-31</v>
      </c>
      <c r="C280">
        <v>2012</v>
      </c>
      <c r="D280" s="19" t="s">
        <v>70</v>
      </c>
      <c r="E280" s="20">
        <v>41022</v>
      </c>
      <c r="F280" s="19" t="s">
        <v>36</v>
      </c>
      <c r="G280" s="19" t="s">
        <v>52</v>
      </c>
      <c r="H280" s="19" t="s">
        <v>52</v>
      </c>
      <c r="I280" s="19" t="s">
        <v>37</v>
      </c>
      <c r="J280" s="19" t="s">
        <v>38</v>
      </c>
      <c r="K280">
        <v>0</v>
      </c>
      <c r="L280" s="19" t="s">
        <v>36</v>
      </c>
      <c r="M280">
        <v>46</v>
      </c>
      <c r="N280">
        <v>0</v>
      </c>
      <c r="O280" s="19" t="s">
        <v>134</v>
      </c>
      <c r="P280" s="19" t="s">
        <v>72</v>
      </c>
      <c r="Q280" s="19" t="s">
        <v>41</v>
      </c>
      <c r="R280" s="19" t="s">
        <v>141</v>
      </c>
      <c r="S280" s="19"/>
      <c r="T280" s="19">
        <v>1</v>
      </c>
      <c r="U280" s="19">
        <f>IF(Actual_Data[[#This Row],[toss_winner]] = Actual_Data[[#This Row],[winner]],1,0)</f>
        <v>0</v>
      </c>
      <c r="V280" s="19">
        <f>IF(Actual_Data[[#This Row],[toss_decision]] = $I$2,1,0)</f>
        <v>1</v>
      </c>
      <c r="W280" s="19">
        <f t="shared" si="8"/>
        <v>0</v>
      </c>
      <c r="X280" s="53"/>
      <c r="Y280" s="53"/>
      <c r="Z280" s="53"/>
      <c r="AF280" s="52"/>
      <c r="AG280" s="54"/>
    </row>
    <row r="281" spans="1:33" x14ac:dyDescent="0.3">
      <c r="A281">
        <v>280</v>
      </c>
      <c r="B281" t="str">
        <f>Actual_Data[[#This Row],[season]]&amp;"-"&amp;COUNTIF($C$2:C281,C281)</f>
        <v>2012-32</v>
      </c>
      <c r="C281">
        <v>2012</v>
      </c>
      <c r="D281" s="19" t="s">
        <v>251</v>
      </c>
      <c r="E281" s="20">
        <v>41023</v>
      </c>
      <c r="F281" s="19" t="s">
        <v>218</v>
      </c>
      <c r="G281" s="19" t="s">
        <v>53</v>
      </c>
      <c r="H281" s="19" t="s">
        <v>218</v>
      </c>
      <c r="I281" s="19" t="s">
        <v>46</v>
      </c>
      <c r="J281" s="19" t="s">
        <v>38</v>
      </c>
      <c r="K281">
        <v>0</v>
      </c>
      <c r="L281" s="19" t="s">
        <v>53</v>
      </c>
      <c r="M281">
        <v>0</v>
      </c>
      <c r="N281">
        <v>8</v>
      </c>
      <c r="O281" s="19" t="s">
        <v>75</v>
      </c>
      <c r="P281" s="19" t="s">
        <v>253</v>
      </c>
      <c r="Q281" s="19" t="s">
        <v>152</v>
      </c>
      <c r="R281" s="19" t="s">
        <v>225</v>
      </c>
      <c r="S281" s="19"/>
      <c r="T281" s="19">
        <v>1</v>
      </c>
      <c r="U281" s="19">
        <f>IF(Actual_Data[[#This Row],[toss_winner]] = Actual_Data[[#This Row],[winner]],1,0)</f>
        <v>0</v>
      </c>
      <c r="V281" s="19">
        <f>IF(Actual_Data[[#This Row],[toss_decision]] = $I$2,1,0)</f>
        <v>0</v>
      </c>
      <c r="W281" s="19">
        <f t="shared" si="8"/>
        <v>0</v>
      </c>
      <c r="X281" s="53"/>
      <c r="Y281" s="53"/>
      <c r="Z281" s="53"/>
      <c r="AF281" s="52"/>
      <c r="AG281" s="54"/>
    </row>
    <row r="282" spans="1:33" x14ac:dyDescent="0.3">
      <c r="A282">
        <v>281</v>
      </c>
      <c r="B282" t="str">
        <f>Actual_Data[[#This Row],[season]]&amp;"-"&amp;COUNTIF($C$2:C282,C282)</f>
        <v>2012-33</v>
      </c>
      <c r="C282">
        <v>2012</v>
      </c>
      <c r="D282" s="19" t="s">
        <v>43</v>
      </c>
      <c r="E282" s="20">
        <v>41024</v>
      </c>
      <c r="F282" s="19" t="s">
        <v>45</v>
      </c>
      <c r="G282" s="19" t="s">
        <v>59</v>
      </c>
      <c r="H282" s="19" t="s">
        <v>45</v>
      </c>
      <c r="I282" s="19" t="s">
        <v>46</v>
      </c>
      <c r="J282" s="19" t="s">
        <v>38</v>
      </c>
      <c r="K282">
        <v>0</v>
      </c>
      <c r="L282" s="19" t="s">
        <v>59</v>
      </c>
      <c r="M282">
        <v>0</v>
      </c>
      <c r="N282">
        <v>4</v>
      </c>
      <c r="O282" s="19" t="s">
        <v>195</v>
      </c>
      <c r="P282" s="19" t="s">
        <v>48</v>
      </c>
      <c r="Q282" s="19" t="s">
        <v>56</v>
      </c>
      <c r="R282" s="19" t="s">
        <v>255</v>
      </c>
      <c r="S282" s="19"/>
      <c r="T282" s="19">
        <v>1</v>
      </c>
      <c r="U282" s="19">
        <f>IF(Actual_Data[[#This Row],[toss_winner]] = Actual_Data[[#This Row],[winner]],1,0)</f>
        <v>0</v>
      </c>
      <c r="V282" s="19">
        <f>IF(Actual_Data[[#This Row],[toss_decision]] = $I$2,1,0)</f>
        <v>0</v>
      </c>
      <c r="W282" s="19">
        <f t="shared" si="8"/>
        <v>0</v>
      </c>
      <c r="X282" s="53"/>
      <c r="Y282" s="53"/>
      <c r="Z282" s="53"/>
      <c r="AF282" s="52"/>
      <c r="AG282" s="54"/>
    </row>
    <row r="283" spans="1:33" x14ac:dyDescent="0.3">
      <c r="A283">
        <v>282</v>
      </c>
      <c r="B283" t="str">
        <f>Actual_Data[[#This Row],[season]]&amp;"-"&amp;COUNTIF($C$2:C283,C283)</f>
        <v>2012-34</v>
      </c>
      <c r="C283">
        <v>2012</v>
      </c>
      <c r="D283" s="19" t="s">
        <v>251</v>
      </c>
      <c r="E283" s="20">
        <v>41025</v>
      </c>
      <c r="F283" s="19" t="s">
        <v>65</v>
      </c>
      <c r="G283" s="19" t="s">
        <v>218</v>
      </c>
      <c r="H283" s="19" t="s">
        <v>65</v>
      </c>
      <c r="I283" s="19" t="s">
        <v>46</v>
      </c>
      <c r="J283" s="19" t="s">
        <v>38</v>
      </c>
      <c r="K283">
        <v>0</v>
      </c>
      <c r="L283" s="19" t="s">
        <v>65</v>
      </c>
      <c r="M283">
        <v>18</v>
      </c>
      <c r="N283">
        <v>0</v>
      </c>
      <c r="O283" s="19" t="s">
        <v>263</v>
      </c>
      <c r="P283" s="19" t="s">
        <v>253</v>
      </c>
      <c r="Q283" s="19" t="s">
        <v>152</v>
      </c>
      <c r="R283" s="19" t="s">
        <v>225</v>
      </c>
      <c r="S283" s="19"/>
      <c r="T283" s="19">
        <v>1</v>
      </c>
      <c r="U283" s="19">
        <f>IF(Actual_Data[[#This Row],[toss_winner]] = Actual_Data[[#This Row],[winner]],1,0)</f>
        <v>1</v>
      </c>
      <c r="V283" s="19">
        <f>IF(Actual_Data[[#This Row],[toss_decision]] = $I$2,1,0)</f>
        <v>0</v>
      </c>
      <c r="W283" s="19">
        <f t="shared" si="8"/>
        <v>0</v>
      </c>
      <c r="X283" s="53"/>
      <c r="Y283" s="53"/>
      <c r="Z283" s="53"/>
      <c r="AF283" s="52"/>
      <c r="AG283" s="54"/>
    </row>
    <row r="284" spans="1:33" x14ac:dyDescent="0.3">
      <c r="A284">
        <v>283</v>
      </c>
      <c r="B284" t="str">
        <f>Actual_Data[[#This Row],[season]]&amp;"-"&amp;COUNTIF($C$2:C284,C284)</f>
        <v>2012-35</v>
      </c>
      <c r="C284">
        <v>2012</v>
      </c>
      <c r="D284" s="19" t="s">
        <v>51</v>
      </c>
      <c r="E284" s="20">
        <v>41026</v>
      </c>
      <c r="F284" s="19" t="s">
        <v>53</v>
      </c>
      <c r="G284" s="19" t="s">
        <v>59</v>
      </c>
      <c r="H284" s="19" t="s">
        <v>59</v>
      </c>
      <c r="I284" s="19" t="s">
        <v>37</v>
      </c>
      <c r="J284" s="19" t="s">
        <v>38</v>
      </c>
      <c r="K284">
        <v>0</v>
      </c>
      <c r="L284" s="19" t="s">
        <v>53</v>
      </c>
      <c r="M284">
        <v>37</v>
      </c>
      <c r="N284">
        <v>0</v>
      </c>
      <c r="O284" s="19" t="s">
        <v>75</v>
      </c>
      <c r="P284" s="19" t="s">
        <v>55</v>
      </c>
      <c r="Q284" s="19" t="s">
        <v>56</v>
      </c>
      <c r="R284" s="19" t="s">
        <v>255</v>
      </c>
      <c r="S284" s="19"/>
      <c r="T284" s="19">
        <v>1</v>
      </c>
      <c r="U284" s="19">
        <f>IF(Actual_Data[[#This Row],[toss_winner]] = Actual_Data[[#This Row],[winner]],1,0)</f>
        <v>0</v>
      </c>
      <c r="V284" s="19">
        <f>IF(Actual_Data[[#This Row],[toss_decision]] = $I$2,1,0)</f>
        <v>1</v>
      </c>
      <c r="W284" s="19">
        <f t="shared" si="8"/>
        <v>0</v>
      </c>
      <c r="X284" s="53"/>
      <c r="Y284" s="53"/>
      <c r="Z284" s="53"/>
      <c r="AF284" s="52"/>
      <c r="AG284" s="54"/>
    </row>
    <row r="285" spans="1:33" x14ac:dyDescent="0.3">
      <c r="A285">
        <v>284</v>
      </c>
      <c r="B285" t="str">
        <f>Actual_Data[[#This Row],[season]]&amp;"-"&amp;COUNTIF($C$2:C285,C285)</f>
        <v>2012-36</v>
      </c>
      <c r="C285">
        <v>2012</v>
      </c>
      <c r="D285" s="19" t="s">
        <v>79</v>
      </c>
      <c r="E285" s="20">
        <v>41027</v>
      </c>
      <c r="F285" s="19" t="s">
        <v>45</v>
      </c>
      <c r="G285" s="19" t="s">
        <v>44</v>
      </c>
      <c r="H285" s="19" t="s">
        <v>45</v>
      </c>
      <c r="I285" s="19" t="s">
        <v>46</v>
      </c>
      <c r="J285" s="19" t="s">
        <v>38</v>
      </c>
      <c r="K285">
        <v>0</v>
      </c>
      <c r="L285" s="19" t="s">
        <v>45</v>
      </c>
      <c r="M285">
        <v>7</v>
      </c>
      <c r="N285">
        <v>0</v>
      </c>
      <c r="O285" s="19" t="s">
        <v>264</v>
      </c>
      <c r="P285" s="19" t="s">
        <v>81</v>
      </c>
      <c r="Q285" s="19" t="s">
        <v>68</v>
      </c>
      <c r="R285" s="19" t="s">
        <v>150</v>
      </c>
      <c r="S285" s="19"/>
      <c r="T285" s="19">
        <v>1</v>
      </c>
      <c r="U285" s="19">
        <f>IF(Actual_Data[[#This Row],[toss_winner]] = Actual_Data[[#This Row],[winner]],1,0)</f>
        <v>1</v>
      </c>
      <c r="V285" s="19">
        <f>IF(Actual_Data[[#This Row],[toss_decision]] = $I$2,1,0)</f>
        <v>0</v>
      </c>
      <c r="W285" s="19">
        <f t="shared" si="8"/>
        <v>0</v>
      </c>
      <c r="X285" s="53"/>
      <c r="Y285" s="53"/>
      <c r="Z285" s="53"/>
      <c r="AF285" s="52"/>
      <c r="AG285" s="54"/>
    </row>
    <row r="286" spans="1:33" x14ac:dyDescent="0.3">
      <c r="A286">
        <v>285</v>
      </c>
      <c r="B286" t="str">
        <f>Actual_Data[[#This Row],[season]]&amp;"-"&amp;COUNTIF($C$2:C286,C286)</f>
        <v>2012-37</v>
      </c>
      <c r="C286">
        <v>2012</v>
      </c>
      <c r="D286" s="19" t="s">
        <v>64</v>
      </c>
      <c r="E286" s="20">
        <v>41027</v>
      </c>
      <c r="F286" s="19" t="s">
        <v>35</v>
      </c>
      <c r="G286" s="19" t="s">
        <v>36</v>
      </c>
      <c r="H286" s="19" t="s">
        <v>35</v>
      </c>
      <c r="I286" s="19" t="s">
        <v>46</v>
      </c>
      <c r="J286" s="19" t="s">
        <v>38</v>
      </c>
      <c r="K286">
        <v>0</v>
      </c>
      <c r="L286" s="19" t="s">
        <v>35</v>
      </c>
      <c r="M286">
        <v>47</v>
      </c>
      <c r="N286">
        <v>0</v>
      </c>
      <c r="O286" s="19" t="s">
        <v>158</v>
      </c>
      <c r="P286" s="19" t="s">
        <v>67</v>
      </c>
      <c r="Q286" s="19" t="s">
        <v>41</v>
      </c>
      <c r="R286" s="19" t="s">
        <v>91</v>
      </c>
      <c r="S286" s="19"/>
      <c r="T286" s="19">
        <v>1</v>
      </c>
      <c r="U286" s="19">
        <f>IF(Actual_Data[[#This Row],[toss_winner]] = Actual_Data[[#This Row],[winner]],1,0)</f>
        <v>1</v>
      </c>
      <c r="V286" s="19">
        <f>IF(Actual_Data[[#This Row],[toss_decision]] = $I$2,1,0)</f>
        <v>0</v>
      </c>
      <c r="W286" s="19">
        <f t="shared" si="8"/>
        <v>0</v>
      </c>
      <c r="X286" s="53"/>
      <c r="Y286" s="53"/>
      <c r="Z286" s="53"/>
      <c r="AF286" s="52"/>
      <c r="AG286" s="54"/>
    </row>
    <row r="287" spans="1:33" x14ac:dyDescent="0.3">
      <c r="A287">
        <v>286</v>
      </c>
      <c r="B287" t="str">
        <f>Actual_Data[[#This Row],[season]]&amp;"-"&amp;COUNTIF($C$2:C287,C287)</f>
        <v>2012-38</v>
      </c>
      <c r="C287">
        <v>2012</v>
      </c>
      <c r="D287" s="19" t="s">
        <v>51</v>
      </c>
      <c r="E287" s="20">
        <v>41028</v>
      </c>
      <c r="F287" s="19" t="s">
        <v>53</v>
      </c>
      <c r="G287" s="19" t="s">
        <v>52</v>
      </c>
      <c r="H287" s="19" t="s">
        <v>53</v>
      </c>
      <c r="I287" s="19" t="s">
        <v>46</v>
      </c>
      <c r="J287" s="19" t="s">
        <v>38</v>
      </c>
      <c r="K287">
        <v>0</v>
      </c>
      <c r="L287" s="19" t="s">
        <v>53</v>
      </c>
      <c r="M287">
        <v>1</v>
      </c>
      <c r="N287">
        <v>0</v>
      </c>
      <c r="O287" s="19" t="s">
        <v>75</v>
      </c>
      <c r="P287" s="19" t="s">
        <v>55</v>
      </c>
      <c r="Q287" s="19" t="s">
        <v>152</v>
      </c>
      <c r="R287" s="19" t="s">
        <v>225</v>
      </c>
      <c r="S287" s="19"/>
      <c r="T287" s="19">
        <v>1</v>
      </c>
      <c r="U287" s="19">
        <f>IF(Actual_Data[[#This Row],[toss_winner]] = Actual_Data[[#This Row],[winner]],1,0)</f>
        <v>1</v>
      </c>
      <c r="V287" s="19">
        <f>IF(Actual_Data[[#This Row],[toss_decision]] = $I$2,1,0)</f>
        <v>0</v>
      </c>
      <c r="W287" s="19">
        <f t="shared" si="8"/>
        <v>0</v>
      </c>
      <c r="X287" s="53"/>
      <c r="Y287" s="53"/>
      <c r="Z287" s="53"/>
      <c r="AF287" s="52"/>
      <c r="AG287" s="54"/>
    </row>
    <row r="288" spans="1:33" x14ac:dyDescent="0.3">
      <c r="A288">
        <v>287</v>
      </c>
      <c r="B288" t="str">
        <f>Actual_Data[[#This Row],[season]]&amp;"-"&amp;COUNTIF($C$2:C288,C288)</f>
        <v>2012-39</v>
      </c>
      <c r="C288">
        <v>2012</v>
      </c>
      <c r="D288" s="19" t="s">
        <v>58</v>
      </c>
      <c r="E288" s="20">
        <v>41028</v>
      </c>
      <c r="F288" s="19" t="s">
        <v>65</v>
      </c>
      <c r="G288" s="19" t="s">
        <v>59</v>
      </c>
      <c r="H288" s="19" t="s">
        <v>59</v>
      </c>
      <c r="I288" s="19" t="s">
        <v>37</v>
      </c>
      <c r="J288" s="19" t="s">
        <v>38</v>
      </c>
      <c r="K288">
        <v>0</v>
      </c>
      <c r="L288" s="19" t="s">
        <v>59</v>
      </c>
      <c r="M288">
        <v>0</v>
      </c>
      <c r="N288">
        <v>5</v>
      </c>
      <c r="O288" s="19" t="s">
        <v>223</v>
      </c>
      <c r="P288" s="19" t="s">
        <v>61</v>
      </c>
      <c r="Q288" s="19" t="s">
        <v>245</v>
      </c>
      <c r="R288" s="19" t="s">
        <v>255</v>
      </c>
      <c r="S288" s="19"/>
      <c r="T288" s="19">
        <v>1</v>
      </c>
      <c r="U288" s="19">
        <f>IF(Actual_Data[[#This Row],[toss_winner]] = Actual_Data[[#This Row],[winner]],1,0)</f>
        <v>1</v>
      </c>
      <c r="V288" s="19">
        <f>IF(Actual_Data[[#This Row],[toss_decision]] = $I$2,1,0)</f>
        <v>1</v>
      </c>
      <c r="W288" s="19">
        <f t="shared" si="8"/>
        <v>1</v>
      </c>
      <c r="X288" s="53"/>
      <c r="Y288" s="53"/>
      <c r="Z288" s="53"/>
      <c r="AF288" s="52"/>
      <c r="AG288" s="54"/>
    </row>
    <row r="289" spans="1:33" x14ac:dyDescent="0.3">
      <c r="A289">
        <v>288</v>
      </c>
      <c r="B289" t="str">
        <f>Actual_Data[[#This Row],[season]]&amp;"-"&amp;COUNTIF($C$2:C289,C289)</f>
        <v>2012-40</v>
      </c>
      <c r="C289">
        <v>2012</v>
      </c>
      <c r="D289" s="19" t="s">
        <v>79</v>
      </c>
      <c r="E289" s="20">
        <v>41029</v>
      </c>
      <c r="F289" s="19" t="s">
        <v>44</v>
      </c>
      <c r="G289" s="19" t="s">
        <v>35</v>
      </c>
      <c r="H289" s="19" t="s">
        <v>44</v>
      </c>
      <c r="I289" s="19" t="s">
        <v>46</v>
      </c>
      <c r="J289" s="19" t="s">
        <v>38</v>
      </c>
      <c r="K289">
        <v>0</v>
      </c>
      <c r="L289" s="19" t="s">
        <v>35</v>
      </c>
      <c r="M289">
        <v>0</v>
      </c>
      <c r="N289">
        <v>5</v>
      </c>
      <c r="O289" s="19" t="s">
        <v>158</v>
      </c>
      <c r="P289" s="19" t="s">
        <v>81</v>
      </c>
      <c r="Q289" s="19" t="s">
        <v>68</v>
      </c>
      <c r="R289" s="19" t="s">
        <v>265</v>
      </c>
      <c r="S289" s="19"/>
      <c r="T289" s="19">
        <v>1</v>
      </c>
      <c r="U289" s="19">
        <f>IF(Actual_Data[[#This Row],[toss_winner]] = Actual_Data[[#This Row],[winner]],1,0)</f>
        <v>0</v>
      </c>
      <c r="V289" s="19">
        <f>IF(Actual_Data[[#This Row],[toss_decision]] = $I$2,1,0)</f>
        <v>0</v>
      </c>
      <c r="W289" s="19">
        <f t="shared" si="8"/>
        <v>0</v>
      </c>
      <c r="X289" s="53"/>
      <c r="Y289" s="53"/>
      <c r="Z289" s="53"/>
      <c r="AF289" s="52"/>
      <c r="AG289" s="54"/>
    </row>
    <row r="290" spans="1:33" x14ac:dyDescent="0.3">
      <c r="A290">
        <v>289</v>
      </c>
      <c r="B290" t="str">
        <f>Actual_Data[[#This Row],[season]]&amp;"-"&amp;COUNTIF($C$2:C290,C290)</f>
        <v>2012-41</v>
      </c>
      <c r="C290">
        <v>2012</v>
      </c>
      <c r="D290" s="19" t="s">
        <v>182</v>
      </c>
      <c r="E290" s="20">
        <v>41030</v>
      </c>
      <c r="F290" s="19" t="s">
        <v>65</v>
      </c>
      <c r="G290" s="19" t="s">
        <v>218</v>
      </c>
      <c r="H290" s="19" t="s">
        <v>65</v>
      </c>
      <c r="I290" s="19" t="s">
        <v>46</v>
      </c>
      <c r="J290" s="19" t="s">
        <v>38</v>
      </c>
      <c r="K290">
        <v>0</v>
      </c>
      <c r="L290" s="19" t="s">
        <v>65</v>
      </c>
      <c r="M290">
        <v>13</v>
      </c>
      <c r="N290">
        <v>0</v>
      </c>
      <c r="O290" s="19" t="s">
        <v>83</v>
      </c>
      <c r="P290" s="19" t="s">
        <v>184</v>
      </c>
      <c r="Q290" s="19" t="s">
        <v>56</v>
      </c>
      <c r="R290" s="19" t="s">
        <v>245</v>
      </c>
      <c r="S290" s="19"/>
      <c r="T290" s="19">
        <v>1</v>
      </c>
      <c r="U290" s="19">
        <f>IF(Actual_Data[[#This Row],[toss_winner]] = Actual_Data[[#This Row],[winner]],1,0)</f>
        <v>1</v>
      </c>
      <c r="V290" s="19">
        <f>IF(Actual_Data[[#This Row],[toss_decision]] = $I$2,1,0)</f>
        <v>0</v>
      </c>
      <c r="W290" s="19">
        <f t="shared" si="8"/>
        <v>0</v>
      </c>
      <c r="X290" s="53"/>
      <c r="Y290" s="53"/>
      <c r="Z290" s="53"/>
      <c r="AF290" s="52"/>
      <c r="AG290" s="54"/>
    </row>
    <row r="291" spans="1:33" x14ac:dyDescent="0.3">
      <c r="A291">
        <v>290</v>
      </c>
      <c r="B291" t="str">
        <f>Actual_Data[[#This Row],[season]]&amp;"-"&amp;COUNTIF($C$2:C291,C291)</f>
        <v>2012-42</v>
      </c>
      <c r="C291">
        <v>2012</v>
      </c>
      <c r="D291" s="19" t="s">
        <v>70</v>
      </c>
      <c r="E291" s="20">
        <v>41030</v>
      </c>
      <c r="F291" s="19" t="s">
        <v>52</v>
      </c>
      <c r="G291" s="19" t="s">
        <v>53</v>
      </c>
      <c r="H291" s="19" t="s">
        <v>52</v>
      </c>
      <c r="I291" s="19" t="s">
        <v>46</v>
      </c>
      <c r="J291" s="19" t="s">
        <v>38</v>
      </c>
      <c r="K291">
        <v>0</v>
      </c>
      <c r="L291" s="19" t="s">
        <v>53</v>
      </c>
      <c r="M291">
        <v>0</v>
      </c>
      <c r="N291">
        <v>6</v>
      </c>
      <c r="O291" s="19" t="s">
        <v>266</v>
      </c>
      <c r="P291" s="19" t="s">
        <v>72</v>
      </c>
      <c r="Q291" s="19" t="s">
        <v>243</v>
      </c>
      <c r="R291" s="19" t="s">
        <v>129</v>
      </c>
      <c r="S291" s="19"/>
      <c r="T291" s="19">
        <v>1</v>
      </c>
      <c r="U291" s="19">
        <f>IF(Actual_Data[[#This Row],[toss_winner]] = Actual_Data[[#This Row],[winner]],1,0)</f>
        <v>0</v>
      </c>
      <c r="V291" s="19">
        <f>IF(Actual_Data[[#This Row],[toss_decision]] = $I$2,1,0)</f>
        <v>0</v>
      </c>
      <c r="W291" s="19">
        <f t="shared" si="8"/>
        <v>0</v>
      </c>
      <c r="X291" s="53"/>
      <c r="Y291" s="53"/>
      <c r="Z291" s="53"/>
      <c r="AF291" s="52"/>
      <c r="AG291" s="54"/>
    </row>
    <row r="292" spans="1:33" x14ac:dyDescent="0.3">
      <c r="A292">
        <v>291</v>
      </c>
      <c r="B292" t="str">
        <f>Actual_Data[[#This Row],[season]]&amp;"-"&amp;COUNTIF($C$2:C292,C292)</f>
        <v>2012-43</v>
      </c>
      <c r="C292">
        <v>2012</v>
      </c>
      <c r="D292" s="19" t="s">
        <v>34</v>
      </c>
      <c r="E292" s="20">
        <v>41031</v>
      </c>
      <c r="F292" s="19" t="s">
        <v>36</v>
      </c>
      <c r="G292" s="19" t="s">
        <v>45</v>
      </c>
      <c r="H292" s="19" t="s">
        <v>45</v>
      </c>
      <c r="I292" s="19" t="s">
        <v>37</v>
      </c>
      <c r="J292" s="19" t="s">
        <v>38</v>
      </c>
      <c r="K292">
        <v>0</v>
      </c>
      <c r="L292" s="19" t="s">
        <v>45</v>
      </c>
      <c r="M292">
        <v>0</v>
      </c>
      <c r="N292">
        <v>4</v>
      </c>
      <c r="O292" s="19" t="s">
        <v>267</v>
      </c>
      <c r="P292" s="19" t="s">
        <v>40</v>
      </c>
      <c r="Q292" s="19" t="s">
        <v>68</v>
      </c>
      <c r="R292" s="19" t="s">
        <v>265</v>
      </c>
      <c r="S292" s="19"/>
      <c r="T292" s="19">
        <v>1</v>
      </c>
      <c r="U292" s="19">
        <f>IF(Actual_Data[[#This Row],[toss_winner]] = Actual_Data[[#This Row],[winner]],1,0)</f>
        <v>1</v>
      </c>
      <c r="V292" s="19">
        <f>IF(Actual_Data[[#This Row],[toss_decision]] = $I$2,1,0)</f>
        <v>1</v>
      </c>
      <c r="W292" s="19">
        <f t="shared" si="8"/>
        <v>1</v>
      </c>
      <c r="X292" s="53"/>
      <c r="Y292" s="53"/>
      <c r="Z292" s="53"/>
      <c r="AF292" s="52"/>
      <c r="AG292" s="54"/>
    </row>
    <row r="293" spans="1:33" x14ac:dyDescent="0.3">
      <c r="A293">
        <v>292</v>
      </c>
      <c r="B293" t="str">
        <f>Actual_Data[[#This Row],[season]]&amp;"-"&amp;COUNTIF($C$2:C293,C293)</f>
        <v>2012-44</v>
      </c>
      <c r="C293">
        <v>2012</v>
      </c>
      <c r="D293" s="19" t="s">
        <v>251</v>
      </c>
      <c r="E293" s="20">
        <v>41032</v>
      </c>
      <c r="F293" s="19" t="s">
        <v>59</v>
      </c>
      <c r="G293" s="19" t="s">
        <v>218</v>
      </c>
      <c r="H293" s="19" t="s">
        <v>59</v>
      </c>
      <c r="I293" s="19" t="s">
        <v>46</v>
      </c>
      <c r="J293" s="19" t="s">
        <v>38</v>
      </c>
      <c r="K293">
        <v>0</v>
      </c>
      <c r="L293" s="19" t="s">
        <v>59</v>
      </c>
      <c r="M293">
        <v>1</v>
      </c>
      <c r="N293">
        <v>0</v>
      </c>
      <c r="O293" s="19" t="s">
        <v>192</v>
      </c>
      <c r="P293" s="19" t="s">
        <v>253</v>
      </c>
      <c r="Q293" s="19" t="s">
        <v>41</v>
      </c>
      <c r="R293" s="19" t="s">
        <v>141</v>
      </c>
      <c r="S293" s="19"/>
      <c r="T293" s="19">
        <v>1</v>
      </c>
      <c r="U293" s="19">
        <f>IF(Actual_Data[[#This Row],[toss_winner]] = Actual_Data[[#This Row],[winner]],1,0)</f>
        <v>1</v>
      </c>
      <c r="V293" s="19">
        <f>IF(Actual_Data[[#This Row],[toss_decision]] = $I$2,1,0)</f>
        <v>0</v>
      </c>
      <c r="W293" s="19">
        <f t="shared" si="8"/>
        <v>0</v>
      </c>
      <c r="X293" s="53"/>
      <c r="Y293" s="53"/>
      <c r="Z293" s="53"/>
      <c r="AF293" s="52"/>
      <c r="AG293" s="54"/>
    </row>
    <row r="294" spans="1:33" x14ac:dyDescent="0.3">
      <c r="A294">
        <v>293</v>
      </c>
      <c r="B294" t="str">
        <f>Actual_Data[[#This Row],[season]]&amp;"-"&amp;COUNTIF($C$2:C294,C294)</f>
        <v>2012-45</v>
      </c>
      <c r="C294">
        <v>2012</v>
      </c>
      <c r="D294" s="19" t="s">
        <v>79</v>
      </c>
      <c r="E294" s="20">
        <v>41033</v>
      </c>
      <c r="F294" s="19" t="s">
        <v>44</v>
      </c>
      <c r="G294" s="19" t="s">
        <v>65</v>
      </c>
      <c r="H294" s="19" t="s">
        <v>44</v>
      </c>
      <c r="I294" s="19" t="s">
        <v>46</v>
      </c>
      <c r="J294" s="19" t="s">
        <v>38</v>
      </c>
      <c r="K294">
        <v>0</v>
      </c>
      <c r="L294" s="19" t="s">
        <v>44</v>
      </c>
      <c r="M294">
        <v>10</v>
      </c>
      <c r="N294">
        <v>0</v>
      </c>
      <c r="O294" s="19" t="s">
        <v>118</v>
      </c>
      <c r="P294" s="19" t="s">
        <v>81</v>
      </c>
      <c r="Q294" s="19" t="s">
        <v>139</v>
      </c>
      <c r="R294" s="19" t="s">
        <v>255</v>
      </c>
      <c r="S294" s="19"/>
      <c r="T294" s="19">
        <v>1</v>
      </c>
      <c r="U294" s="19">
        <f>IF(Actual_Data[[#This Row],[toss_winner]] = Actual_Data[[#This Row],[winner]],1,0)</f>
        <v>1</v>
      </c>
      <c r="V294" s="19">
        <f>IF(Actual_Data[[#This Row],[toss_decision]] = $I$2,1,0)</f>
        <v>0</v>
      </c>
      <c r="W294" s="19">
        <f t="shared" si="8"/>
        <v>0</v>
      </c>
      <c r="X294" s="53"/>
      <c r="Y294" s="53"/>
      <c r="Z294" s="53"/>
      <c r="AF294" s="52"/>
      <c r="AG294" s="54"/>
    </row>
    <row r="295" spans="1:33" x14ac:dyDescent="0.3">
      <c r="A295">
        <v>294</v>
      </c>
      <c r="B295" t="str">
        <f>Actual_Data[[#This Row],[season]]&amp;"-"&amp;COUNTIF($C$2:C295,C295)</f>
        <v>2012-46</v>
      </c>
      <c r="C295">
        <v>2012</v>
      </c>
      <c r="D295" s="19" t="s">
        <v>64</v>
      </c>
      <c r="E295" s="20">
        <v>41034</v>
      </c>
      <c r="F295" s="19" t="s">
        <v>35</v>
      </c>
      <c r="G295" s="19" t="s">
        <v>218</v>
      </c>
      <c r="H295" s="19" t="s">
        <v>35</v>
      </c>
      <c r="I295" s="19" t="s">
        <v>46</v>
      </c>
      <c r="J295" s="19" t="s">
        <v>38</v>
      </c>
      <c r="K295">
        <v>0</v>
      </c>
      <c r="L295" s="19" t="s">
        <v>35</v>
      </c>
      <c r="M295">
        <v>7</v>
      </c>
      <c r="N295">
        <v>0</v>
      </c>
      <c r="O295" s="19" t="s">
        <v>260</v>
      </c>
      <c r="P295" s="19" t="s">
        <v>67</v>
      </c>
      <c r="Q295" s="19" t="s">
        <v>68</v>
      </c>
      <c r="R295" s="19" t="s">
        <v>150</v>
      </c>
      <c r="S295" s="19"/>
      <c r="T295" s="19">
        <v>1</v>
      </c>
      <c r="U295" s="19">
        <f>IF(Actual_Data[[#This Row],[toss_winner]] = Actual_Data[[#This Row],[winner]],1,0)</f>
        <v>1</v>
      </c>
      <c r="V295" s="19">
        <f>IF(Actual_Data[[#This Row],[toss_decision]] = $I$2,1,0)</f>
        <v>0</v>
      </c>
      <c r="W295" s="19">
        <f t="shared" si="8"/>
        <v>0</v>
      </c>
      <c r="X295" s="53"/>
      <c r="Y295" s="53"/>
      <c r="Z295" s="53"/>
      <c r="AF295" s="52"/>
      <c r="AG295" s="54"/>
    </row>
    <row r="296" spans="1:33" x14ac:dyDescent="0.3">
      <c r="A296">
        <v>295</v>
      </c>
      <c r="B296" t="str">
        <f>Actual_Data[[#This Row],[season]]&amp;"-"&amp;COUNTIF($C$2:C296,C296)</f>
        <v>2012-47</v>
      </c>
      <c r="C296">
        <v>2012</v>
      </c>
      <c r="D296" s="19" t="s">
        <v>43</v>
      </c>
      <c r="E296" s="20">
        <v>41034</v>
      </c>
      <c r="F296" s="19" t="s">
        <v>52</v>
      </c>
      <c r="G296" s="19" t="s">
        <v>45</v>
      </c>
      <c r="H296" s="19" t="s">
        <v>52</v>
      </c>
      <c r="I296" s="19" t="s">
        <v>46</v>
      </c>
      <c r="J296" s="19" t="s">
        <v>38</v>
      </c>
      <c r="K296">
        <v>0</v>
      </c>
      <c r="L296" s="19" t="s">
        <v>52</v>
      </c>
      <c r="M296">
        <v>43</v>
      </c>
      <c r="N296">
        <v>0</v>
      </c>
      <c r="O296" s="19" t="s">
        <v>71</v>
      </c>
      <c r="P296" s="19" t="s">
        <v>48</v>
      </c>
      <c r="Q296" s="19" t="s">
        <v>243</v>
      </c>
      <c r="R296" s="19" t="s">
        <v>129</v>
      </c>
      <c r="S296" s="19"/>
      <c r="T296" s="19">
        <v>1</v>
      </c>
      <c r="U296" s="19">
        <f>IF(Actual_Data[[#This Row],[toss_winner]] = Actual_Data[[#This Row],[winner]],1,0)</f>
        <v>1</v>
      </c>
      <c r="V296" s="19">
        <f>IF(Actual_Data[[#This Row],[toss_decision]] = $I$2,1,0)</f>
        <v>0</v>
      </c>
      <c r="W296" s="19">
        <f t="shared" si="8"/>
        <v>0</v>
      </c>
      <c r="X296" s="53"/>
      <c r="Y296" s="53"/>
      <c r="Z296" s="53"/>
      <c r="AF296" s="52"/>
      <c r="AG296" s="54"/>
    </row>
    <row r="297" spans="1:33" x14ac:dyDescent="0.3">
      <c r="A297">
        <v>296</v>
      </c>
      <c r="B297" t="str">
        <f>Actual_Data[[#This Row],[season]]&amp;"-"&amp;COUNTIF($C$2:C297,C297)</f>
        <v>2012-48</v>
      </c>
      <c r="C297">
        <v>2012</v>
      </c>
      <c r="D297" s="19" t="s">
        <v>58</v>
      </c>
      <c r="E297" s="20">
        <v>41035</v>
      </c>
      <c r="F297" s="19" t="s">
        <v>44</v>
      </c>
      <c r="G297" s="19" t="s">
        <v>59</v>
      </c>
      <c r="H297" s="19" t="s">
        <v>59</v>
      </c>
      <c r="I297" s="19" t="s">
        <v>37</v>
      </c>
      <c r="J297" s="19" t="s">
        <v>38</v>
      </c>
      <c r="K297">
        <v>0</v>
      </c>
      <c r="L297" s="19" t="s">
        <v>59</v>
      </c>
      <c r="M297">
        <v>0</v>
      </c>
      <c r="N297">
        <v>2</v>
      </c>
      <c r="O297" s="19" t="s">
        <v>164</v>
      </c>
      <c r="P297" s="19" t="s">
        <v>61</v>
      </c>
      <c r="Q297" s="19" t="s">
        <v>41</v>
      </c>
      <c r="R297" s="19" t="s">
        <v>141</v>
      </c>
      <c r="S297" s="19"/>
      <c r="T297" s="19">
        <v>1</v>
      </c>
      <c r="U297" s="19">
        <f>IF(Actual_Data[[#This Row],[toss_winner]] = Actual_Data[[#This Row],[winner]],1,0)</f>
        <v>1</v>
      </c>
      <c r="V297" s="19">
        <f>IF(Actual_Data[[#This Row],[toss_decision]] = $I$2,1,0)</f>
        <v>1</v>
      </c>
      <c r="W297" s="19">
        <f t="shared" si="8"/>
        <v>1</v>
      </c>
      <c r="X297" s="53"/>
      <c r="Y297" s="53"/>
      <c r="Z297" s="53"/>
      <c r="AF297" s="52"/>
      <c r="AG297" s="54"/>
    </row>
    <row r="298" spans="1:33" x14ac:dyDescent="0.3">
      <c r="A298">
        <v>297</v>
      </c>
      <c r="B298" t="str">
        <f>Actual_Data[[#This Row],[season]]&amp;"-"&amp;COUNTIF($C$2:C298,C298)</f>
        <v>2012-49</v>
      </c>
      <c r="C298">
        <v>2012</v>
      </c>
      <c r="D298" s="19" t="s">
        <v>34</v>
      </c>
      <c r="E298" s="20">
        <v>41035</v>
      </c>
      <c r="F298" s="19" t="s">
        <v>65</v>
      </c>
      <c r="G298" s="19" t="s">
        <v>36</v>
      </c>
      <c r="H298" s="19" t="s">
        <v>36</v>
      </c>
      <c r="I298" s="19" t="s">
        <v>37</v>
      </c>
      <c r="J298" s="19" t="s">
        <v>38</v>
      </c>
      <c r="K298">
        <v>0</v>
      </c>
      <c r="L298" s="19" t="s">
        <v>36</v>
      </c>
      <c r="M298">
        <v>0</v>
      </c>
      <c r="N298">
        <v>5</v>
      </c>
      <c r="O298" s="19" t="s">
        <v>134</v>
      </c>
      <c r="P298" s="19" t="s">
        <v>40</v>
      </c>
      <c r="Q298" s="19" t="s">
        <v>139</v>
      </c>
      <c r="R298" s="19" t="s">
        <v>255</v>
      </c>
      <c r="S298" s="19"/>
      <c r="T298" s="19">
        <v>1</v>
      </c>
      <c r="U298" s="19">
        <f>IF(Actual_Data[[#This Row],[toss_winner]] = Actual_Data[[#This Row],[winner]],1,0)</f>
        <v>1</v>
      </c>
      <c r="V298" s="19">
        <f>IF(Actual_Data[[#This Row],[toss_decision]] = $I$2,1,0)</f>
        <v>1</v>
      </c>
      <c r="W298" s="19">
        <f t="shared" si="8"/>
        <v>1</v>
      </c>
      <c r="X298" s="53"/>
      <c r="Y298" s="53"/>
      <c r="Z298" s="53"/>
      <c r="AF298" s="52"/>
      <c r="AG298" s="54"/>
    </row>
    <row r="299" spans="1:33" x14ac:dyDescent="0.3">
      <c r="A299">
        <v>298</v>
      </c>
      <c r="B299" t="str">
        <f>Actual_Data[[#This Row],[season]]&amp;"-"&amp;COUNTIF($C$2:C299,C299)</f>
        <v>2012-50</v>
      </c>
      <c r="C299">
        <v>2012</v>
      </c>
      <c r="D299" s="19" t="s">
        <v>51</v>
      </c>
      <c r="E299" s="20">
        <v>41036</v>
      </c>
      <c r="F299" s="19" t="s">
        <v>53</v>
      </c>
      <c r="G299" s="19" t="s">
        <v>35</v>
      </c>
      <c r="H299" s="19" t="s">
        <v>53</v>
      </c>
      <c r="I299" s="19" t="s">
        <v>46</v>
      </c>
      <c r="J299" s="19" t="s">
        <v>38</v>
      </c>
      <c r="K299">
        <v>0</v>
      </c>
      <c r="L299" s="19" t="s">
        <v>35</v>
      </c>
      <c r="M299">
        <v>0</v>
      </c>
      <c r="N299">
        <v>6</v>
      </c>
      <c r="O299" s="19" t="s">
        <v>156</v>
      </c>
      <c r="P299" s="19" t="s">
        <v>55</v>
      </c>
      <c r="Q299" s="19" t="s">
        <v>243</v>
      </c>
      <c r="R299" s="19" t="s">
        <v>152</v>
      </c>
      <c r="S299" s="19"/>
      <c r="T299" s="19">
        <v>1</v>
      </c>
      <c r="U299" s="19">
        <f>IF(Actual_Data[[#This Row],[toss_winner]] = Actual_Data[[#This Row],[winner]],1,0)</f>
        <v>0</v>
      </c>
      <c r="V299" s="19">
        <f>IF(Actual_Data[[#This Row],[toss_decision]] = $I$2,1,0)</f>
        <v>0</v>
      </c>
      <c r="W299" s="19">
        <f t="shared" si="8"/>
        <v>0</v>
      </c>
      <c r="X299" s="53"/>
      <c r="Y299" s="53"/>
      <c r="Z299" s="53"/>
      <c r="AF299" s="52"/>
      <c r="AG299" s="54"/>
    </row>
    <row r="300" spans="1:33" x14ac:dyDescent="0.3">
      <c r="A300">
        <v>299</v>
      </c>
      <c r="B300" t="str">
        <f>Actual_Data[[#This Row],[season]]&amp;"-"&amp;COUNTIF($C$2:C300,C300)</f>
        <v>2012-51</v>
      </c>
      <c r="C300">
        <v>2012</v>
      </c>
      <c r="D300" s="19" t="s">
        <v>251</v>
      </c>
      <c r="E300" s="20">
        <v>41037</v>
      </c>
      <c r="F300" s="19" t="s">
        <v>218</v>
      </c>
      <c r="G300" s="19" t="s">
        <v>52</v>
      </c>
      <c r="H300" s="19" t="s">
        <v>218</v>
      </c>
      <c r="I300" s="19" t="s">
        <v>46</v>
      </c>
      <c r="J300" s="19" t="s">
        <v>38</v>
      </c>
      <c r="K300">
        <v>0</v>
      </c>
      <c r="L300" s="19" t="s">
        <v>52</v>
      </c>
      <c r="M300">
        <v>0</v>
      </c>
      <c r="N300">
        <v>7</v>
      </c>
      <c r="O300" s="19" t="s">
        <v>71</v>
      </c>
      <c r="P300" s="19" t="s">
        <v>253</v>
      </c>
      <c r="Q300" s="19" t="s">
        <v>41</v>
      </c>
      <c r="R300" s="19" t="s">
        <v>91</v>
      </c>
      <c r="S300" s="19"/>
      <c r="T300" s="19">
        <v>1</v>
      </c>
      <c r="U300" s="19">
        <f>IF(Actual_Data[[#This Row],[toss_winner]] = Actual_Data[[#This Row],[winner]],1,0)</f>
        <v>0</v>
      </c>
      <c r="V300" s="19">
        <f>IF(Actual_Data[[#This Row],[toss_decision]] = $I$2,1,0)</f>
        <v>0</v>
      </c>
      <c r="W300" s="19">
        <f t="shared" si="8"/>
        <v>0</v>
      </c>
      <c r="X300" s="53"/>
      <c r="Y300" s="53"/>
      <c r="Z300" s="53"/>
      <c r="AF300" s="52"/>
      <c r="AG300" s="54"/>
    </row>
    <row r="301" spans="1:33" x14ac:dyDescent="0.3">
      <c r="A301">
        <v>300</v>
      </c>
      <c r="B301" t="str">
        <f>Actual_Data[[#This Row],[season]]&amp;"-"&amp;COUNTIF($C$2:C301,C301)</f>
        <v>2012-52</v>
      </c>
      <c r="C301">
        <v>2012</v>
      </c>
      <c r="D301" s="19" t="s">
        <v>74</v>
      </c>
      <c r="E301" s="20">
        <v>41037</v>
      </c>
      <c r="F301" s="19" t="s">
        <v>45</v>
      </c>
      <c r="G301" s="19" t="s">
        <v>65</v>
      </c>
      <c r="H301" s="19" t="s">
        <v>65</v>
      </c>
      <c r="I301" s="19" t="s">
        <v>37</v>
      </c>
      <c r="J301" s="19" t="s">
        <v>38</v>
      </c>
      <c r="K301">
        <v>0</v>
      </c>
      <c r="L301" s="19" t="s">
        <v>45</v>
      </c>
      <c r="M301">
        <v>25</v>
      </c>
      <c r="N301">
        <v>0</v>
      </c>
      <c r="O301" s="19" t="s">
        <v>264</v>
      </c>
      <c r="P301" s="19" t="s">
        <v>76</v>
      </c>
      <c r="Q301" s="19" t="s">
        <v>139</v>
      </c>
      <c r="R301" s="19" t="s">
        <v>255</v>
      </c>
      <c r="S301" s="19"/>
      <c r="T301" s="19">
        <v>1</v>
      </c>
      <c r="U301" s="19">
        <f>IF(Actual_Data[[#This Row],[toss_winner]] = Actual_Data[[#This Row],[winner]],1,0)</f>
        <v>0</v>
      </c>
      <c r="V301" s="19">
        <f>IF(Actual_Data[[#This Row],[toss_decision]] = $I$2,1,0)</f>
        <v>1</v>
      </c>
      <c r="W301" s="19">
        <f t="shared" si="8"/>
        <v>0</v>
      </c>
      <c r="X301" s="53"/>
      <c r="Y301" s="53"/>
      <c r="Z301" s="53"/>
      <c r="AF301" s="52"/>
      <c r="AG301" s="54"/>
    </row>
    <row r="302" spans="1:33" x14ac:dyDescent="0.3">
      <c r="A302">
        <v>301</v>
      </c>
      <c r="B302" t="str">
        <f>Actual_Data[[#This Row],[season]]&amp;"-"&amp;COUNTIF($C$2:C302,C302)</f>
        <v>2012-53</v>
      </c>
      <c r="C302">
        <v>2012</v>
      </c>
      <c r="D302" s="19" t="s">
        <v>58</v>
      </c>
      <c r="E302" s="20">
        <v>41038</v>
      </c>
      <c r="F302" s="19" t="s">
        <v>59</v>
      </c>
      <c r="G302" s="19" t="s">
        <v>36</v>
      </c>
      <c r="H302" s="19" t="s">
        <v>36</v>
      </c>
      <c r="I302" s="19" t="s">
        <v>37</v>
      </c>
      <c r="J302" s="19" t="s">
        <v>38</v>
      </c>
      <c r="K302">
        <v>0</v>
      </c>
      <c r="L302" s="19" t="s">
        <v>36</v>
      </c>
      <c r="M302">
        <v>0</v>
      </c>
      <c r="N302">
        <v>9</v>
      </c>
      <c r="O302" s="19" t="s">
        <v>131</v>
      </c>
      <c r="P302" s="19" t="s">
        <v>61</v>
      </c>
      <c r="Q302" s="19" t="s">
        <v>68</v>
      </c>
      <c r="R302" s="19" t="s">
        <v>250</v>
      </c>
      <c r="S302" s="19"/>
      <c r="T302" s="19">
        <v>1</v>
      </c>
      <c r="U302" s="19">
        <f>IF(Actual_Data[[#This Row],[toss_winner]] = Actual_Data[[#This Row],[winner]],1,0)</f>
        <v>1</v>
      </c>
      <c r="V302" s="19">
        <f>IF(Actual_Data[[#This Row],[toss_decision]] = $I$2,1,0)</f>
        <v>1</v>
      </c>
      <c r="W302" s="19">
        <f t="shared" si="8"/>
        <v>1</v>
      </c>
      <c r="X302" s="53"/>
      <c r="Y302" s="53"/>
      <c r="Z302" s="53"/>
      <c r="AF302" s="52"/>
      <c r="AG302" s="54"/>
    </row>
    <row r="303" spans="1:33" x14ac:dyDescent="0.3">
      <c r="A303">
        <v>302</v>
      </c>
      <c r="B303" t="str">
        <f>Actual_Data[[#This Row],[season]]&amp;"-"&amp;COUNTIF($C$2:C303,C303)</f>
        <v>2012-54</v>
      </c>
      <c r="C303">
        <v>2012</v>
      </c>
      <c r="D303" s="19" t="s">
        <v>70</v>
      </c>
      <c r="E303" s="20">
        <v>41039</v>
      </c>
      <c r="F303" s="19" t="s">
        <v>52</v>
      </c>
      <c r="G303" s="19" t="s">
        <v>44</v>
      </c>
      <c r="H303" s="19" t="s">
        <v>44</v>
      </c>
      <c r="I303" s="19" t="s">
        <v>37</v>
      </c>
      <c r="J303" s="19" t="s">
        <v>38</v>
      </c>
      <c r="K303">
        <v>0</v>
      </c>
      <c r="L303" s="19" t="s">
        <v>44</v>
      </c>
      <c r="M303">
        <v>0</v>
      </c>
      <c r="N303">
        <v>4</v>
      </c>
      <c r="O303" s="19" t="s">
        <v>268</v>
      </c>
      <c r="P303" s="19" t="s">
        <v>72</v>
      </c>
      <c r="Q303" s="19" t="s">
        <v>255</v>
      </c>
      <c r="R303" s="19" t="s">
        <v>265</v>
      </c>
      <c r="S303" s="19"/>
      <c r="T303" s="19">
        <v>1</v>
      </c>
      <c r="U303" s="19">
        <f>IF(Actual_Data[[#This Row],[toss_winner]] = Actual_Data[[#This Row],[winner]],1,0)</f>
        <v>1</v>
      </c>
      <c r="V303" s="19">
        <f>IF(Actual_Data[[#This Row],[toss_decision]] = $I$2,1,0)</f>
        <v>1</v>
      </c>
      <c r="W303" s="19">
        <f t="shared" si="8"/>
        <v>1</v>
      </c>
      <c r="X303" s="53"/>
      <c r="Y303" s="53"/>
      <c r="Z303" s="53"/>
      <c r="AF303" s="52"/>
      <c r="AG303" s="54"/>
    </row>
    <row r="304" spans="1:33" x14ac:dyDescent="0.3">
      <c r="A304">
        <v>303</v>
      </c>
      <c r="B304" t="str">
        <f>Actual_Data[[#This Row],[season]]&amp;"-"&amp;COUNTIF($C$2:C304,C304)</f>
        <v>2012-55</v>
      </c>
      <c r="C304">
        <v>2012</v>
      </c>
      <c r="D304" s="19" t="s">
        <v>251</v>
      </c>
      <c r="E304" s="20">
        <v>41040</v>
      </c>
      <c r="F304" s="19" t="s">
        <v>36</v>
      </c>
      <c r="G304" s="19" t="s">
        <v>218</v>
      </c>
      <c r="H304" s="19" t="s">
        <v>218</v>
      </c>
      <c r="I304" s="19" t="s">
        <v>37</v>
      </c>
      <c r="J304" s="19" t="s">
        <v>38</v>
      </c>
      <c r="K304">
        <v>0</v>
      </c>
      <c r="L304" s="19" t="s">
        <v>36</v>
      </c>
      <c r="M304">
        <v>35</v>
      </c>
      <c r="N304">
        <v>0</v>
      </c>
      <c r="O304" s="19" t="s">
        <v>131</v>
      </c>
      <c r="P304" s="19" t="s">
        <v>253</v>
      </c>
      <c r="Q304" s="19" t="s">
        <v>68</v>
      </c>
      <c r="R304" s="19" t="s">
        <v>150</v>
      </c>
      <c r="S304" s="19"/>
      <c r="T304" s="19">
        <v>1</v>
      </c>
      <c r="U304" s="19">
        <f>IF(Actual_Data[[#This Row],[toss_winner]] = Actual_Data[[#This Row],[winner]],1,0)</f>
        <v>0</v>
      </c>
      <c r="V304" s="19">
        <f>IF(Actual_Data[[#This Row],[toss_decision]] = $I$2,1,0)</f>
        <v>1</v>
      </c>
      <c r="W304" s="19">
        <f t="shared" si="8"/>
        <v>0</v>
      </c>
      <c r="X304" s="53"/>
      <c r="Y304" s="53"/>
      <c r="Z304" s="53"/>
      <c r="AF304" s="52"/>
      <c r="AG304" s="54"/>
    </row>
    <row r="305" spans="1:33" x14ac:dyDescent="0.3">
      <c r="A305">
        <v>304</v>
      </c>
      <c r="B305" t="str">
        <f>Actual_Data[[#This Row],[season]]&amp;"-"&amp;COUNTIF($C$2:C305,C305)</f>
        <v>2012-56</v>
      </c>
      <c r="C305">
        <v>2012</v>
      </c>
      <c r="D305" s="19" t="s">
        <v>64</v>
      </c>
      <c r="E305" s="20">
        <v>41041</v>
      </c>
      <c r="F305" s="19" t="s">
        <v>59</v>
      </c>
      <c r="G305" s="19" t="s">
        <v>35</v>
      </c>
      <c r="H305" s="19" t="s">
        <v>59</v>
      </c>
      <c r="I305" s="19" t="s">
        <v>46</v>
      </c>
      <c r="J305" s="19" t="s">
        <v>38</v>
      </c>
      <c r="K305">
        <v>0</v>
      </c>
      <c r="L305" s="19" t="s">
        <v>59</v>
      </c>
      <c r="M305">
        <v>27</v>
      </c>
      <c r="N305">
        <v>0</v>
      </c>
      <c r="O305" s="19" t="s">
        <v>159</v>
      </c>
      <c r="P305" s="19" t="s">
        <v>67</v>
      </c>
      <c r="Q305" s="19" t="s">
        <v>152</v>
      </c>
      <c r="R305" s="19" t="s">
        <v>129</v>
      </c>
      <c r="S305" s="19"/>
      <c r="T305" s="19">
        <v>1</v>
      </c>
      <c r="U305" s="19">
        <f>IF(Actual_Data[[#This Row],[toss_winner]] = Actual_Data[[#This Row],[winner]],1,0)</f>
        <v>1</v>
      </c>
      <c r="V305" s="19">
        <f>IF(Actual_Data[[#This Row],[toss_decision]] = $I$2,1,0)</f>
        <v>0</v>
      </c>
      <c r="W305" s="19">
        <f t="shared" si="8"/>
        <v>0</v>
      </c>
      <c r="X305" s="53"/>
      <c r="Y305" s="53"/>
      <c r="Z305" s="53"/>
      <c r="AF305" s="52"/>
      <c r="AG305" s="54"/>
    </row>
    <row r="306" spans="1:33" x14ac:dyDescent="0.3">
      <c r="A306">
        <v>305</v>
      </c>
      <c r="B306" t="str">
        <f>Actual_Data[[#This Row],[season]]&amp;"-"&amp;COUNTIF($C$2:C306,C306)</f>
        <v>2012-57</v>
      </c>
      <c r="C306">
        <v>2012</v>
      </c>
      <c r="D306" s="19" t="s">
        <v>79</v>
      </c>
      <c r="E306" s="20">
        <v>41041</v>
      </c>
      <c r="F306" s="19" t="s">
        <v>53</v>
      </c>
      <c r="G306" s="19" t="s">
        <v>44</v>
      </c>
      <c r="H306" s="19" t="s">
        <v>44</v>
      </c>
      <c r="I306" s="19" t="s">
        <v>37</v>
      </c>
      <c r="J306" s="19" t="s">
        <v>38</v>
      </c>
      <c r="K306">
        <v>0</v>
      </c>
      <c r="L306" s="19" t="s">
        <v>44</v>
      </c>
      <c r="M306">
        <v>0</v>
      </c>
      <c r="N306">
        <v>9</v>
      </c>
      <c r="O306" s="19" t="s">
        <v>268</v>
      </c>
      <c r="P306" s="19" t="s">
        <v>81</v>
      </c>
      <c r="Q306" s="19" t="s">
        <v>181</v>
      </c>
      <c r="R306" s="19" t="s">
        <v>91</v>
      </c>
      <c r="S306" s="19"/>
      <c r="T306" s="19">
        <v>1</v>
      </c>
      <c r="U306" s="19">
        <f>IF(Actual_Data[[#This Row],[toss_winner]] = Actual_Data[[#This Row],[winner]],1,0)</f>
        <v>1</v>
      </c>
      <c r="V306" s="19">
        <f>IF(Actual_Data[[#This Row],[toss_decision]] = $I$2,1,0)</f>
        <v>1</v>
      </c>
      <c r="W306" s="19">
        <f t="shared" si="8"/>
        <v>1</v>
      </c>
      <c r="X306" s="53"/>
      <c r="Y306" s="53"/>
      <c r="Z306" s="53"/>
      <c r="AF306" s="52"/>
      <c r="AG306" s="54"/>
    </row>
    <row r="307" spans="1:33" x14ac:dyDescent="0.3">
      <c r="A307">
        <v>306</v>
      </c>
      <c r="B307" t="str">
        <f>Actual_Data[[#This Row],[season]]&amp;"-"&amp;COUNTIF($C$2:C307,C307)</f>
        <v>2012-58</v>
      </c>
      <c r="C307">
        <v>2012</v>
      </c>
      <c r="D307" s="19" t="s">
        <v>70</v>
      </c>
      <c r="E307" s="20">
        <v>41042</v>
      </c>
      <c r="F307" s="19" t="s">
        <v>52</v>
      </c>
      <c r="G307" s="19" t="s">
        <v>218</v>
      </c>
      <c r="H307" s="19" t="s">
        <v>52</v>
      </c>
      <c r="I307" s="19" t="s">
        <v>46</v>
      </c>
      <c r="J307" s="19" t="s">
        <v>38</v>
      </c>
      <c r="K307">
        <v>0</v>
      </c>
      <c r="L307" s="19" t="s">
        <v>52</v>
      </c>
      <c r="M307">
        <v>45</v>
      </c>
      <c r="N307">
        <v>0</v>
      </c>
      <c r="O307" s="19" t="s">
        <v>269</v>
      </c>
      <c r="P307" s="19" t="s">
        <v>72</v>
      </c>
      <c r="Q307" s="19" t="s">
        <v>68</v>
      </c>
      <c r="R307" s="19" t="s">
        <v>150</v>
      </c>
      <c r="S307" s="19"/>
      <c r="T307" s="19">
        <v>1</v>
      </c>
      <c r="U307" s="19">
        <f>IF(Actual_Data[[#This Row],[toss_winner]] = Actual_Data[[#This Row],[winner]],1,0)</f>
        <v>1</v>
      </c>
      <c r="V307" s="19">
        <f>IF(Actual_Data[[#This Row],[toss_decision]] = $I$2,1,0)</f>
        <v>0</v>
      </c>
      <c r="W307" s="19">
        <f t="shared" si="8"/>
        <v>0</v>
      </c>
      <c r="X307" s="53"/>
      <c r="Y307" s="53"/>
      <c r="Z307" s="53"/>
      <c r="AF307" s="52"/>
      <c r="AG307" s="54"/>
    </row>
    <row r="308" spans="1:33" x14ac:dyDescent="0.3">
      <c r="A308">
        <v>307</v>
      </c>
      <c r="B308" t="str">
        <f>Actual_Data[[#This Row],[season]]&amp;"-"&amp;COUNTIF($C$2:C308,C308)</f>
        <v>2012-59</v>
      </c>
      <c r="C308">
        <v>2012</v>
      </c>
      <c r="D308" s="19" t="s">
        <v>43</v>
      </c>
      <c r="E308" s="20">
        <v>41042</v>
      </c>
      <c r="F308" s="19" t="s">
        <v>65</v>
      </c>
      <c r="G308" s="19" t="s">
        <v>45</v>
      </c>
      <c r="H308" s="19" t="s">
        <v>65</v>
      </c>
      <c r="I308" s="19" t="s">
        <v>46</v>
      </c>
      <c r="J308" s="19" t="s">
        <v>38</v>
      </c>
      <c r="K308">
        <v>0</v>
      </c>
      <c r="L308" s="19" t="s">
        <v>45</v>
      </c>
      <c r="M308">
        <v>0</v>
      </c>
      <c r="N308">
        <v>4</v>
      </c>
      <c r="O308" s="19" t="s">
        <v>66</v>
      </c>
      <c r="P308" s="19" t="s">
        <v>48</v>
      </c>
      <c r="Q308" s="19" t="s">
        <v>139</v>
      </c>
      <c r="R308" s="19" t="s">
        <v>255</v>
      </c>
      <c r="S308" s="19"/>
      <c r="T308" s="19">
        <v>1</v>
      </c>
      <c r="U308" s="19">
        <f>IF(Actual_Data[[#This Row],[toss_winner]] = Actual_Data[[#This Row],[winner]],1,0)</f>
        <v>0</v>
      </c>
      <c r="V308" s="19">
        <f>IF(Actual_Data[[#This Row],[toss_decision]] = $I$2,1,0)</f>
        <v>0</v>
      </c>
      <c r="W308" s="19">
        <f t="shared" si="8"/>
        <v>0</v>
      </c>
      <c r="X308" s="53"/>
      <c r="Y308" s="53"/>
      <c r="Z308" s="53"/>
      <c r="AF308" s="52"/>
      <c r="AG308" s="54"/>
    </row>
    <row r="309" spans="1:33" x14ac:dyDescent="0.3">
      <c r="A309">
        <v>308</v>
      </c>
      <c r="B309" t="str">
        <f>Actual_Data[[#This Row],[season]]&amp;"-"&amp;COUNTIF($C$2:C309,C309)</f>
        <v>2012-60</v>
      </c>
      <c r="C309">
        <v>2012</v>
      </c>
      <c r="D309" s="19" t="s">
        <v>34</v>
      </c>
      <c r="E309" s="20">
        <v>41043</v>
      </c>
      <c r="F309" s="19" t="s">
        <v>36</v>
      </c>
      <c r="G309" s="19" t="s">
        <v>59</v>
      </c>
      <c r="H309" s="19" t="s">
        <v>59</v>
      </c>
      <c r="I309" s="19" t="s">
        <v>37</v>
      </c>
      <c r="J309" s="19" t="s">
        <v>38</v>
      </c>
      <c r="K309">
        <v>0</v>
      </c>
      <c r="L309" s="19" t="s">
        <v>59</v>
      </c>
      <c r="M309">
        <v>0</v>
      </c>
      <c r="N309">
        <v>5</v>
      </c>
      <c r="O309" s="19" t="s">
        <v>195</v>
      </c>
      <c r="P309" s="19" t="s">
        <v>40</v>
      </c>
      <c r="Q309" s="19" t="s">
        <v>181</v>
      </c>
      <c r="R309" s="19" t="s">
        <v>91</v>
      </c>
      <c r="S309" s="19"/>
      <c r="T309" s="19">
        <v>1</v>
      </c>
      <c r="U309" s="19">
        <f>IF(Actual_Data[[#This Row],[toss_winner]] = Actual_Data[[#This Row],[winner]],1,0)</f>
        <v>1</v>
      </c>
      <c r="V309" s="19">
        <f>IF(Actual_Data[[#This Row],[toss_decision]] = $I$2,1,0)</f>
        <v>1</v>
      </c>
      <c r="W309" s="19">
        <f t="shared" si="8"/>
        <v>1</v>
      </c>
      <c r="X309" s="53"/>
      <c r="Y309" s="53"/>
      <c r="Z309" s="53"/>
      <c r="AF309" s="52"/>
      <c r="AG309" s="54"/>
    </row>
    <row r="310" spans="1:33" x14ac:dyDescent="0.3">
      <c r="A310">
        <v>309</v>
      </c>
      <c r="B310" t="str">
        <f>Actual_Data[[#This Row],[season]]&amp;"-"&amp;COUNTIF($C$2:C310,C310)</f>
        <v>2012-61</v>
      </c>
      <c r="C310">
        <v>2012</v>
      </c>
      <c r="D310" s="19" t="s">
        <v>64</v>
      </c>
      <c r="E310" s="20">
        <v>41043</v>
      </c>
      <c r="F310" s="19" t="s">
        <v>35</v>
      </c>
      <c r="G310" s="19" t="s">
        <v>44</v>
      </c>
      <c r="H310" s="19" t="s">
        <v>44</v>
      </c>
      <c r="I310" s="19" t="s">
        <v>37</v>
      </c>
      <c r="J310" s="19" t="s">
        <v>38</v>
      </c>
      <c r="K310">
        <v>0</v>
      </c>
      <c r="L310" s="19" t="s">
        <v>44</v>
      </c>
      <c r="M310">
        <v>0</v>
      </c>
      <c r="N310">
        <v>5</v>
      </c>
      <c r="O310" s="19" t="s">
        <v>47</v>
      </c>
      <c r="P310" s="19" t="s">
        <v>67</v>
      </c>
      <c r="Q310" s="19" t="s">
        <v>243</v>
      </c>
      <c r="R310" s="19" t="s">
        <v>129</v>
      </c>
      <c r="S310" s="19"/>
      <c r="T310" s="19">
        <v>1</v>
      </c>
      <c r="U310" s="19">
        <f>IF(Actual_Data[[#This Row],[toss_winner]] = Actual_Data[[#This Row],[winner]],1,0)</f>
        <v>1</v>
      </c>
      <c r="V310" s="19">
        <f>IF(Actual_Data[[#This Row],[toss_decision]] = $I$2,1,0)</f>
        <v>1</v>
      </c>
      <c r="W310" s="19">
        <f t="shared" si="8"/>
        <v>1</v>
      </c>
      <c r="X310" s="53"/>
      <c r="Y310" s="53"/>
      <c r="Z310" s="53"/>
      <c r="AF310" s="52"/>
      <c r="AG310" s="54"/>
    </row>
    <row r="311" spans="1:33" x14ac:dyDescent="0.3">
      <c r="A311">
        <v>310</v>
      </c>
      <c r="B311" t="str">
        <f>Actual_Data[[#This Row],[season]]&amp;"-"&amp;COUNTIF($C$2:C311,C311)</f>
        <v>2012-62</v>
      </c>
      <c r="C311">
        <v>2012</v>
      </c>
      <c r="D311" s="19" t="s">
        <v>51</v>
      </c>
      <c r="E311" s="20">
        <v>41044</v>
      </c>
      <c r="F311" s="19" t="s">
        <v>45</v>
      </c>
      <c r="G311" s="19" t="s">
        <v>53</v>
      </c>
      <c r="H311" s="19" t="s">
        <v>45</v>
      </c>
      <c r="I311" s="19" t="s">
        <v>46</v>
      </c>
      <c r="J311" s="19" t="s">
        <v>38</v>
      </c>
      <c r="K311">
        <v>0</v>
      </c>
      <c r="L311" s="19" t="s">
        <v>53</v>
      </c>
      <c r="M311">
        <v>0</v>
      </c>
      <c r="N311">
        <v>5</v>
      </c>
      <c r="O311" s="19" t="s">
        <v>270</v>
      </c>
      <c r="P311" s="19" t="s">
        <v>55</v>
      </c>
      <c r="Q311" s="19" t="s">
        <v>139</v>
      </c>
      <c r="R311" s="19" t="s">
        <v>255</v>
      </c>
      <c r="S311" s="19"/>
      <c r="T311" s="19">
        <v>1</v>
      </c>
      <c r="U311" s="19">
        <f>IF(Actual_Data[[#This Row],[toss_winner]] = Actual_Data[[#This Row],[winner]],1,0)</f>
        <v>0</v>
      </c>
      <c r="V311" s="19">
        <f>IF(Actual_Data[[#This Row],[toss_decision]] = $I$2,1,0)</f>
        <v>0</v>
      </c>
      <c r="W311" s="19">
        <f t="shared" si="8"/>
        <v>0</v>
      </c>
      <c r="X311" s="53"/>
      <c r="Y311" s="53"/>
      <c r="Z311" s="53"/>
      <c r="AF311" s="52"/>
      <c r="AG311" s="54"/>
    </row>
    <row r="312" spans="1:33" x14ac:dyDescent="0.3">
      <c r="A312">
        <v>311</v>
      </c>
      <c r="B312" t="str">
        <f>Actual_Data[[#This Row],[season]]&amp;"-"&amp;COUNTIF($C$2:C312,C312)</f>
        <v>2012-63</v>
      </c>
      <c r="C312">
        <v>2012</v>
      </c>
      <c r="D312" s="19" t="s">
        <v>58</v>
      </c>
      <c r="E312" s="20">
        <v>41045</v>
      </c>
      <c r="F312" s="19" t="s">
        <v>35</v>
      </c>
      <c r="G312" s="19" t="s">
        <v>59</v>
      </c>
      <c r="H312" s="19" t="s">
        <v>59</v>
      </c>
      <c r="I312" s="19" t="s">
        <v>37</v>
      </c>
      <c r="J312" s="19" t="s">
        <v>38</v>
      </c>
      <c r="K312">
        <v>0</v>
      </c>
      <c r="L312" s="19" t="s">
        <v>35</v>
      </c>
      <c r="M312">
        <v>32</v>
      </c>
      <c r="N312">
        <v>0</v>
      </c>
      <c r="O312" s="19" t="s">
        <v>260</v>
      </c>
      <c r="P312" s="19" t="s">
        <v>61</v>
      </c>
      <c r="Q312" s="19" t="s">
        <v>181</v>
      </c>
      <c r="R312" s="19" t="s">
        <v>91</v>
      </c>
      <c r="S312" s="19"/>
      <c r="T312" s="19">
        <v>1</v>
      </c>
      <c r="U312" s="19">
        <f>IF(Actual_Data[[#This Row],[toss_winner]] = Actual_Data[[#This Row],[winner]],1,0)</f>
        <v>0</v>
      </c>
      <c r="V312" s="19">
        <f>IF(Actual_Data[[#This Row],[toss_decision]] = $I$2,1,0)</f>
        <v>1</v>
      </c>
      <c r="W312" s="19">
        <f t="shared" si="8"/>
        <v>0</v>
      </c>
      <c r="X312" s="53"/>
      <c r="Y312" s="53"/>
      <c r="Z312" s="53"/>
      <c r="AF312" s="52"/>
      <c r="AG312" s="54"/>
    </row>
    <row r="313" spans="1:33" x14ac:dyDescent="0.3">
      <c r="A313">
        <v>312</v>
      </c>
      <c r="B313" t="str">
        <f>Actual_Data[[#This Row],[season]]&amp;"-"&amp;COUNTIF($C$2:C313,C313)</f>
        <v>2012-64</v>
      </c>
      <c r="C313">
        <v>2012</v>
      </c>
      <c r="D313" s="19" t="s">
        <v>206</v>
      </c>
      <c r="E313" s="20">
        <v>41046</v>
      </c>
      <c r="F313" s="19" t="s">
        <v>44</v>
      </c>
      <c r="G313" s="19" t="s">
        <v>45</v>
      </c>
      <c r="H313" s="19" t="s">
        <v>45</v>
      </c>
      <c r="I313" s="19" t="s">
        <v>37</v>
      </c>
      <c r="J313" s="19" t="s">
        <v>38</v>
      </c>
      <c r="K313">
        <v>0</v>
      </c>
      <c r="L313" s="19" t="s">
        <v>45</v>
      </c>
      <c r="M313">
        <v>0</v>
      </c>
      <c r="N313">
        <v>6</v>
      </c>
      <c r="O313" s="19" t="s">
        <v>86</v>
      </c>
      <c r="P313" s="19" t="s">
        <v>207</v>
      </c>
      <c r="Q313" s="19" t="s">
        <v>250</v>
      </c>
      <c r="R313" s="19" t="s">
        <v>150</v>
      </c>
      <c r="S313" s="19"/>
      <c r="T313" s="19">
        <v>1</v>
      </c>
      <c r="U313" s="19">
        <f>IF(Actual_Data[[#This Row],[toss_winner]] = Actual_Data[[#This Row],[winner]],1,0)</f>
        <v>1</v>
      </c>
      <c r="V313" s="19">
        <f>IF(Actual_Data[[#This Row],[toss_decision]] = $I$2,1,0)</f>
        <v>1</v>
      </c>
      <c r="W313" s="19">
        <f t="shared" si="8"/>
        <v>1</v>
      </c>
      <c r="X313" s="53"/>
      <c r="Y313" s="53"/>
      <c r="Z313" s="53"/>
      <c r="AF313" s="52"/>
      <c r="AG313" s="54"/>
    </row>
    <row r="314" spans="1:33" x14ac:dyDescent="0.3">
      <c r="A314">
        <v>313</v>
      </c>
      <c r="B314" t="str">
        <f>Actual_Data[[#This Row],[season]]&amp;"-"&amp;COUNTIF($C$2:C314,C314)</f>
        <v>2012-65</v>
      </c>
      <c r="C314">
        <v>2012</v>
      </c>
      <c r="D314" s="19" t="s">
        <v>51</v>
      </c>
      <c r="E314" s="20">
        <v>41046</v>
      </c>
      <c r="F314" s="19" t="s">
        <v>36</v>
      </c>
      <c r="G314" s="19" t="s">
        <v>53</v>
      </c>
      <c r="H314" s="19" t="s">
        <v>53</v>
      </c>
      <c r="I314" s="19" t="s">
        <v>37</v>
      </c>
      <c r="J314" s="19" t="s">
        <v>38</v>
      </c>
      <c r="K314">
        <v>0</v>
      </c>
      <c r="L314" s="19" t="s">
        <v>36</v>
      </c>
      <c r="M314">
        <v>21</v>
      </c>
      <c r="N314">
        <v>0</v>
      </c>
      <c r="O314" s="19" t="s">
        <v>131</v>
      </c>
      <c r="P314" s="19" t="s">
        <v>55</v>
      </c>
      <c r="Q314" s="19" t="s">
        <v>139</v>
      </c>
      <c r="R314" s="19" t="s">
        <v>265</v>
      </c>
      <c r="S314" s="19"/>
      <c r="T314" s="19">
        <v>1</v>
      </c>
      <c r="U314" s="19">
        <f>IF(Actual_Data[[#This Row],[toss_winner]] = Actual_Data[[#This Row],[winner]],1,0)</f>
        <v>0</v>
      </c>
      <c r="V314" s="19">
        <f>IF(Actual_Data[[#This Row],[toss_decision]] = $I$2,1,0)</f>
        <v>1</v>
      </c>
      <c r="W314" s="19">
        <f t="shared" si="8"/>
        <v>0</v>
      </c>
      <c r="X314" s="53"/>
      <c r="Y314" s="53"/>
      <c r="Z314" s="53"/>
      <c r="AF314" s="52"/>
      <c r="AG314" s="54"/>
    </row>
    <row r="315" spans="1:33" x14ac:dyDescent="0.3">
      <c r="A315">
        <v>314</v>
      </c>
      <c r="B315" t="str">
        <f>Actual_Data[[#This Row],[season]]&amp;"-"&amp;COUNTIF($C$2:C315,C315)</f>
        <v>2012-66</v>
      </c>
      <c r="C315">
        <v>2012</v>
      </c>
      <c r="D315" s="19" t="s">
        <v>74</v>
      </c>
      <c r="E315" s="20">
        <v>41047</v>
      </c>
      <c r="F315" s="19" t="s">
        <v>52</v>
      </c>
      <c r="G315" s="19" t="s">
        <v>65</v>
      </c>
      <c r="H315" s="19" t="s">
        <v>52</v>
      </c>
      <c r="I315" s="19" t="s">
        <v>46</v>
      </c>
      <c r="J315" s="19" t="s">
        <v>38</v>
      </c>
      <c r="K315">
        <v>0</v>
      </c>
      <c r="L315" s="19" t="s">
        <v>65</v>
      </c>
      <c r="M315">
        <v>0</v>
      </c>
      <c r="N315">
        <v>5</v>
      </c>
      <c r="O315" s="19" t="s">
        <v>223</v>
      </c>
      <c r="P315" s="19" t="s">
        <v>76</v>
      </c>
      <c r="Q315" s="19" t="s">
        <v>152</v>
      </c>
      <c r="R315" s="19" t="s">
        <v>129</v>
      </c>
      <c r="S315" s="19"/>
      <c r="T315" s="19">
        <v>1</v>
      </c>
      <c r="U315" s="19">
        <f>IF(Actual_Data[[#This Row],[toss_winner]] = Actual_Data[[#This Row],[winner]],1,0)</f>
        <v>0</v>
      </c>
      <c r="V315" s="19">
        <f>IF(Actual_Data[[#This Row],[toss_decision]] = $I$2,1,0)</f>
        <v>0</v>
      </c>
      <c r="W315" s="19">
        <f t="shared" si="8"/>
        <v>0</v>
      </c>
      <c r="X315" s="53"/>
      <c r="Y315" s="53"/>
      <c r="Z315" s="53"/>
      <c r="AF315" s="52"/>
      <c r="AG315" s="54"/>
    </row>
    <row r="316" spans="1:33" x14ac:dyDescent="0.3">
      <c r="A316">
        <v>315</v>
      </c>
      <c r="B316" t="str">
        <f>Actual_Data[[#This Row],[season]]&amp;"-"&amp;COUNTIF($C$2:C316,C316)</f>
        <v>2012-67</v>
      </c>
      <c r="C316">
        <v>2012</v>
      </c>
      <c r="D316" s="19" t="s">
        <v>206</v>
      </c>
      <c r="E316" s="20">
        <v>41048</v>
      </c>
      <c r="F316" s="19" t="s">
        <v>45</v>
      </c>
      <c r="G316" s="19" t="s">
        <v>53</v>
      </c>
      <c r="H316" s="19" t="s">
        <v>53</v>
      </c>
      <c r="I316" s="19" t="s">
        <v>37</v>
      </c>
      <c r="J316" s="19" t="s">
        <v>38</v>
      </c>
      <c r="K316">
        <v>0</v>
      </c>
      <c r="L316" s="19" t="s">
        <v>53</v>
      </c>
      <c r="M316">
        <v>0</v>
      </c>
      <c r="N316">
        <v>6</v>
      </c>
      <c r="O316" s="19" t="s">
        <v>270</v>
      </c>
      <c r="P316" s="19" t="s">
        <v>207</v>
      </c>
      <c r="Q316" s="19" t="s">
        <v>68</v>
      </c>
      <c r="R316" s="19" t="s">
        <v>250</v>
      </c>
      <c r="S316" s="19"/>
      <c r="T316" s="19">
        <v>1</v>
      </c>
      <c r="U316" s="19">
        <f>IF(Actual_Data[[#This Row],[toss_winner]] = Actual_Data[[#This Row],[winner]],1,0)</f>
        <v>1</v>
      </c>
      <c r="V316" s="19">
        <f>IF(Actual_Data[[#This Row],[toss_decision]] = $I$2,1,0)</f>
        <v>1</v>
      </c>
      <c r="W316" s="19">
        <f t="shared" si="8"/>
        <v>1</v>
      </c>
      <c r="X316" s="53"/>
      <c r="Y316" s="53"/>
      <c r="Z316" s="53"/>
      <c r="AF316" s="52"/>
      <c r="AG316" s="54"/>
    </row>
    <row r="317" spans="1:33" x14ac:dyDescent="0.3">
      <c r="A317">
        <v>316</v>
      </c>
      <c r="B317" t="str">
        <f>Actual_Data[[#This Row],[season]]&amp;"-"&amp;COUNTIF($C$2:C317,C317)</f>
        <v>2012-68</v>
      </c>
      <c r="C317">
        <v>2012</v>
      </c>
      <c r="D317" s="19" t="s">
        <v>251</v>
      </c>
      <c r="E317" s="20">
        <v>41048</v>
      </c>
      <c r="F317" s="19" t="s">
        <v>35</v>
      </c>
      <c r="G317" s="19" t="s">
        <v>218</v>
      </c>
      <c r="H317" s="19" t="s">
        <v>35</v>
      </c>
      <c r="I317" s="19" t="s">
        <v>46</v>
      </c>
      <c r="J317" s="19" t="s">
        <v>38</v>
      </c>
      <c r="K317">
        <v>0</v>
      </c>
      <c r="L317" s="19" t="s">
        <v>35</v>
      </c>
      <c r="M317">
        <v>34</v>
      </c>
      <c r="N317">
        <v>0</v>
      </c>
      <c r="O317" s="19" t="s">
        <v>258</v>
      </c>
      <c r="P317" s="19" t="s">
        <v>253</v>
      </c>
      <c r="Q317" s="19" t="s">
        <v>141</v>
      </c>
      <c r="R317" s="19" t="s">
        <v>91</v>
      </c>
      <c r="S317" s="19"/>
      <c r="T317" s="19">
        <v>1</v>
      </c>
      <c r="U317" s="19">
        <f>IF(Actual_Data[[#This Row],[toss_winner]] = Actual_Data[[#This Row],[winner]],1,0)</f>
        <v>1</v>
      </c>
      <c r="V317" s="19">
        <f>IF(Actual_Data[[#This Row],[toss_decision]] = $I$2,1,0)</f>
        <v>0</v>
      </c>
      <c r="W317" s="19">
        <f t="shared" si="8"/>
        <v>0</v>
      </c>
      <c r="X317" s="53"/>
      <c r="Y317" s="53"/>
      <c r="Z317" s="53"/>
      <c r="AF317" s="52"/>
      <c r="AG317" s="54"/>
    </row>
    <row r="318" spans="1:33" x14ac:dyDescent="0.3">
      <c r="A318">
        <v>317</v>
      </c>
      <c r="B318" t="str">
        <f>Actual_Data[[#This Row],[season]]&amp;"-"&amp;COUNTIF($C$2:C318,C318)</f>
        <v>2012-69</v>
      </c>
      <c r="C318">
        <v>2012</v>
      </c>
      <c r="D318" s="19" t="s">
        <v>74</v>
      </c>
      <c r="E318" s="20">
        <v>41049</v>
      </c>
      <c r="F318" s="19" t="s">
        <v>65</v>
      </c>
      <c r="G318" s="19" t="s">
        <v>36</v>
      </c>
      <c r="H318" s="19" t="s">
        <v>36</v>
      </c>
      <c r="I318" s="19" t="s">
        <v>37</v>
      </c>
      <c r="J318" s="19" t="s">
        <v>38</v>
      </c>
      <c r="K318">
        <v>0</v>
      </c>
      <c r="L318" s="19" t="s">
        <v>65</v>
      </c>
      <c r="M318">
        <v>9</v>
      </c>
      <c r="N318">
        <v>0</v>
      </c>
      <c r="O318" s="19" t="s">
        <v>223</v>
      </c>
      <c r="P318" s="19" t="s">
        <v>76</v>
      </c>
      <c r="Q318" s="19" t="s">
        <v>152</v>
      </c>
      <c r="R318" s="19" t="s">
        <v>129</v>
      </c>
      <c r="S318" s="19"/>
      <c r="T318" s="19">
        <v>1</v>
      </c>
      <c r="U318" s="19">
        <f>IF(Actual_Data[[#This Row],[toss_winner]] = Actual_Data[[#This Row],[winner]],1,0)</f>
        <v>0</v>
      </c>
      <c r="V318" s="19">
        <f>IF(Actual_Data[[#This Row],[toss_decision]] = $I$2,1,0)</f>
        <v>1</v>
      </c>
      <c r="W318" s="19">
        <f t="shared" si="8"/>
        <v>0</v>
      </c>
      <c r="X318" s="53"/>
      <c r="Y318" s="53"/>
      <c r="Z318" s="53"/>
      <c r="AF318" s="52"/>
      <c r="AG318" s="54"/>
    </row>
    <row r="319" spans="1:33" x14ac:dyDescent="0.3">
      <c r="A319">
        <v>318</v>
      </c>
      <c r="B319" t="str">
        <f>Actual_Data[[#This Row],[season]]&amp;"-"&amp;COUNTIF($C$2:C319,C319)</f>
        <v>2012-70</v>
      </c>
      <c r="C319">
        <v>2012</v>
      </c>
      <c r="D319" s="19" t="s">
        <v>70</v>
      </c>
      <c r="E319" s="20">
        <v>41049</v>
      </c>
      <c r="F319" s="19" t="s">
        <v>52</v>
      </c>
      <c r="G319" s="19" t="s">
        <v>59</v>
      </c>
      <c r="H319" s="19" t="s">
        <v>52</v>
      </c>
      <c r="I319" s="19" t="s">
        <v>46</v>
      </c>
      <c r="J319" s="19" t="s">
        <v>38</v>
      </c>
      <c r="K319">
        <v>0</v>
      </c>
      <c r="L319" s="19" t="s">
        <v>59</v>
      </c>
      <c r="M319">
        <v>0</v>
      </c>
      <c r="N319">
        <v>10</v>
      </c>
      <c r="O319" s="19" t="s">
        <v>164</v>
      </c>
      <c r="P319" s="19" t="s">
        <v>72</v>
      </c>
      <c r="Q319" s="19" t="s">
        <v>139</v>
      </c>
      <c r="R319" s="19" t="s">
        <v>265</v>
      </c>
      <c r="S319" s="19"/>
      <c r="T319" s="19">
        <v>1</v>
      </c>
      <c r="U319" s="19">
        <f>IF(Actual_Data[[#This Row],[toss_winner]] = Actual_Data[[#This Row],[winner]],1,0)</f>
        <v>0</v>
      </c>
      <c r="V319" s="19">
        <f>IF(Actual_Data[[#This Row],[toss_decision]] = $I$2,1,0)</f>
        <v>0</v>
      </c>
      <c r="W319" s="19">
        <f t="shared" si="8"/>
        <v>0</v>
      </c>
      <c r="X319" s="53"/>
      <c r="Y319" s="53"/>
      <c r="Z319" s="53"/>
      <c r="AF319" s="52"/>
      <c r="AG319" s="54"/>
    </row>
    <row r="320" spans="1:33" x14ac:dyDescent="0.3">
      <c r="A320">
        <v>319</v>
      </c>
      <c r="B320" t="str">
        <f>Actual_Data[[#This Row],[season]]&amp;"-"&amp;COUNTIF($C$2:C320,C320)</f>
        <v>2012-71</v>
      </c>
      <c r="C320">
        <v>2012</v>
      </c>
      <c r="D320" s="19" t="s">
        <v>251</v>
      </c>
      <c r="E320" s="20">
        <v>41051</v>
      </c>
      <c r="F320" s="19" t="s">
        <v>35</v>
      </c>
      <c r="G320" s="19" t="s">
        <v>53</v>
      </c>
      <c r="H320" s="19" t="s">
        <v>35</v>
      </c>
      <c r="I320" s="19" t="s">
        <v>46</v>
      </c>
      <c r="J320" s="19" t="s">
        <v>38</v>
      </c>
      <c r="K320">
        <v>0</v>
      </c>
      <c r="L320" s="19" t="s">
        <v>35</v>
      </c>
      <c r="M320">
        <v>18</v>
      </c>
      <c r="N320">
        <v>0</v>
      </c>
      <c r="O320" s="19" t="s">
        <v>82</v>
      </c>
      <c r="P320" s="19" t="s">
        <v>253</v>
      </c>
      <c r="Q320" s="19" t="s">
        <v>91</v>
      </c>
      <c r="R320" s="19" t="s">
        <v>129</v>
      </c>
      <c r="S320" s="19"/>
      <c r="T320" s="19">
        <v>1</v>
      </c>
      <c r="U320" s="19">
        <f>IF(Actual_Data[[#This Row],[toss_winner]] = Actual_Data[[#This Row],[winner]],1,0)</f>
        <v>1</v>
      </c>
      <c r="V320" s="19">
        <f>IF(Actual_Data[[#This Row],[toss_decision]] = $I$2,1,0)</f>
        <v>0</v>
      </c>
      <c r="W320" s="19">
        <f t="shared" si="8"/>
        <v>0</v>
      </c>
      <c r="X320" s="53"/>
      <c r="Y320" s="53"/>
      <c r="Z320" s="53"/>
      <c r="AF320" s="52"/>
      <c r="AG320" s="54"/>
    </row>
    <row r="321" spans="1:33" x14ac:dyDescent="0.3">
      <c r="A321">
        <v>320</v>
      </c>
      <c r="B321" t="str">
        <f>Actual_Data[[#This Row],[season]]&amp;"-"&amp;COUNTIF($C$2:C321,C321)</f>
        <v>2012-72</v>
      </c>
      <c r="C321">
        <v>2012</v>
      </c>
      <c r="D321" s="19" t="s">
        <v>34</v>
      </c>
      <c r="E321" s="20">
        <v>41052</v>
      </c>
      <c r="F321" s="19" t="s">
        <v>44</v>
      </c>
      <c r="G321" s="19" t="s">
        <v>59</v>
      </c>
      <c r="H321" s="19" t="s">
        <v>59</v>
      </c>
      <c r="I321" s="19" t="s">
        <v>37</v>
      </c>
      <c r="J321" s="19" t="s">
        <v>38</v>
      </c>
      <c r="K321">
        <v>0</v>
      </c>
      <c r="L321" s="19" t="s">
        <v>44</v>
      </c>
      <c r="M321">
        <v>38</v>
      </c>
      <c r="N321">
        <v>0</v>
      </c>
      <c r="O321" s="19" t="s">
        <v>90</v>
      </c>
      <c r="P321" s="19" t="s">
        <v>40</v>
      </c>
      <c r="Q321" s="19" t="s">
        <v>68</v>
      </c>
      <c r="R321" s="19" t="s">
        <v>139</v>
      </c>
      <c r="S321" s="19"/>
      <c r="T321" s="19">
        <v>1</v>
      </c>
      <c r="U321" s="19">
        <f>IF(Actual_Data[[#This Row],[toss_winner]] = Actual_Data[[#This Row],[winner]],1,0)</f>
        <v>0</v>
      </c>
      <c r="V321" s="19">
        <f>IF(Actual_Data[[#This Row],[toss_decision]] = $I$2,1,0)</f>
        <v>1</v>
      </c>
      <c r="W321" s="19">
        <f t="shared" si="8"/>
        <v>0</v>
      </c>
      <c r="X321" s="53"/>
      <c r="Y321" s="53"/>
      <c r="Z321" s="53"/>
      <c r="AF321" s="52"/>
      <c r="AG321" s="54"/>
    </row>
    <row r="322" spans="1:33" x14ac:dyDescent="0.3">
      <c r="A322">
        <v>321</v>
      </c>
      <c r="B322" t="str">
        <f>Actual_Data[[#This Row],[season]]&amp;"-"&amp;COUNTIF($C$2:C322,C322)</f>
        <v>2012-73</v>
      </c>
      <c r="C322">
        <v>2012</v>
      </c>
      <c r="D322" s="19" t="s">
        <v>79</v>
      </c>
      <c r="E322" s="20">
        <v>41054</v>
      </c>
      <c r="F322" s="19" t="s">
        <v>44</v>
      </c>
      <c r="G322" s="19" t="s">
        <v>53</v>
      </c>
      <c r="H322" s="19" t="s">
        <v>53</v>
      </c>
      <c r="I322" s="19" t="s">
        <v>37</v>
      </c>
      <c r="J322" s="19" t="s">
        <v>38</v>
      </c>
      <c r="K322">
        <v>0</v>
      </c>
      <c r="L322" s="19" t="s">
        <v>44</v>
      </c>
      <c r="M322">
        <v>86</v>
      </c>
      <c r="N322">
        <v>0</v>
      </c>
      <c r="O322" s="19" t="s">
        <v>193</v>
      </c>
      <c r="P322" s="19" t="s">
        <v>81</v>
      </c>
      <c r="Q322" s="19" t="s">
        <v>91</v>
      </c>
      <c r="R322" s="19" t="s">
        <v>129</v>
      </c>
      <c r="S322" s="19"/>
      <c r="T322" s="19">
        <v>1</v>
      </c>
      <c r="U322" s="19">
        <f>IF(Actual_Data[[#This Row],[toss_winner]] = Actual_Data[[#This Row],[winner]],1,0)</f>
        <v>0</v>
      </c>
      <c r="V322" s="19">
        <f>IF(Actual_Data[[#This Row],[toss_decision]] = $I$2,1,0)</f>
        <v>1</v>
      </c>
      <c r="W322" s="19">
        <f t="shared" si="8"/>
        <v>0</v>
      </c>
      <c r="X322" s="53"/>
      <c r="Y322" s="53"/>
      <c r="Z322" s="53"/>
      <c r="AF322" s="52"/>
      <c r="AG322" s="54"/>
    </row>
    <row r="323" spans="1:33" x14ac:dyDescent="0.3">
      <c r="A323">
        <v>322</v>
      </c>
      <c r="B323" t="str">
        <f>Actual_Data[[#This Row],[season]]&amp;"-"&amp;COUNTIF($C$2:C323,C323)</f>
        <v>2012-74</v>
      </c>
      <c r="C323">
        <v>2012</v>
      </c>
      <c r="D323" s="19" t="s">
        <v>79</v>
      </c>
      <c r="E323" s="20">
        <v>41056</v>
      </c>
      <c r="F323" s="19" t="s">
        <v>44</v>
      </c>
      <c r="G323" s="19" t="s">
        <v>35</v>
      </c>
      <c r="H323" s="19" t="s">
        <v>44</v>
      </c>
      <c r="I323" s="19" t="s">
        <v>46</v>
      </c>
      <c r="J323" s="19" t="s">
        <v>38</v>
      </c>
      <c r="K323">
        <v>0</v>
      </c>
      <c r="L323" s="19" t="s">
        <v>35</v>
      </c>
      <c r="M323">
        <v>0</v>
      </c>
      <c r="N323">
        <v>5</v>
      </c>
      <c r="O323" s="19" t="s">
        <v>271</v>
      </c>
      <c r="P323" s="19" t="s">
        <v>81</v>
      </c>
      <c r="Q323" s="19" t="s">
        <v>68</v>
      </c>
      <c r="R323" s="19" t="s">
        <v>129</v>
      </c>
      <c r="S323" s="19"/>
      <c r="T323" s="19">
        <v>1</v>
      </c>
      <c r="U323" s="19">
        <f>IF(Actual_Data[[#This Row],[toss_winner]] = Actual_Data[[#This Row],[winner]],1,0)</f>
        <v>0</v>
      </c>
      <c r="V323" s="19">
        <f>IF(Actual_Data[[#This Row],[toss_decision]] = $I$2,1,0)</f>
        <v>0</v>
      </c>
      <c r="W323" s="19">
        <f t="shared" ref="W323:W386" si="9">IF(U323+V323=2,1,0)</f>
        <v>0</v>
      </c>
      <c r="X323" s="53"/>
      <c r="Y323" s="53"/>
      <c r="Z323" s="53"/>
      <c r="AF323" s="52"/>
      <c r="AG323" s="54"/>
    </row>
    <row r="324" spans="1:33" x14ac:dyDescent="0.3">
      <c r="A324">
        <v>323</v>
      </c>
      <c r="B324" t="str">
        <f>Actual_Data[[#This Row],[season]]&amp;"-"&amp;COUNTIF($C$2:C324,C324)</f>
        <v>2013-1</v>
      </c>
      <c r="C324">
        <v>2013</v>
      </c>
      <c r="D324" s="19" t="s">
        <v>64</v>
      </c>
      <c r="E324" s="20">
        <v>41367</v>
      </c>
      <c r="F324" s="19" t="s">
        <v>53</v>
      </c>
      <c r="G324" s="19" t="s">
        <v>35</v>
      </c>
      <c r="H324" s="19" t="s">
        <v>35</v>
      </c>
      <c r="I324" s="19" t="s">
        <v>37</v>
      </c>
      <c r="J324" s="19" t="s">
        <v>38</v>
      </c>
      <c r="K324">
        <v>0</v>
      </c>
      <c r="L324" s="19" t="s">
        <v>35</v>
      </c>
      <c r="M324">
        <v>0</v>
      </c>
      <c r="N324">
        <v>6</v>
      </c>
      <c r="O324" s="19" t="s">
        <v>260</v>
      </c>
      <c r="P324" s="19" t="s">
        <v>67</v>
      </c>
      <c r="Q324" s="19" t="s">
        <v>152</v>
      </c>
      <c r="R324" s="19" t="s">
        <v>129</v>
      </c>
      <c r="S324" s="19"/>
      <c r="T324" s="19">
        <v>1</v>
      </c>
      <c r="U324" s="19">
        <f>IF(Actual_Data[[#This Row],[toss_winner]] = Actual_Data[[#This Row],[winner]],1,0)</f>
        <v>1</v>
      </c>
      <c r="V324" s="19">
        <f>IF(Actual_Data[[#This Row],[toss_decision]] = $I$2,1,0)</f>
        <v>1</v>
      </c>
      <c r="W324" s="19">
        <f t="shared" si="9"/>
        <v>1</v>
      </c>
      <c r="X324" s="53"/>
      <c r="Y324" s="53"/>
      <c r="Z324" s="53"/>
      <c r="AF324" s="52"/>
      <c r="AG324" s="54"/>
    </row>
    <row r="325" spans="1:33" x14ac:dyDescent="0.3">
      <c r="A325">
        <v>324</v>
      </c>
      <c r="B325" t="str">
        <f>Actual_Data[[#This Row],[season]]&amp;"-"&amp;COUNTIF($C$2:C325,C325)</f>
        <v>2013-2</v>
      </c>
      <c r="C325">
        <v>2013</v>
      </c>
      <c r="D325" s="19" t="s">
        <v>34</v>
      </c>
      <c r="E325" s="20">
        <v>41368</v>
      </c>
      <c r="F325" s="19" t="s">
        <v>36</v>
      </c>
      <c r="G325" s="19" t="s">
        <v>59</v>
      </c>
      <c r="H325" s="19" t="s">
        <v>59</v>
      </c>
      <c r="I325" s="19" t="s">
        <v>37</v>
      </c>
      <c r="J325" s="19" t="s">
        <v>38</v>
      </c>
      <c r="K325">
        <v>0</v>
      </c>
      <c r="L325" s="19" t="s">
        <v>36</v>
      </c>
      <c r="M325">
        <v>2</v>
      </c>
      <c r="N325">
        <v>0</v>
      </c>
      <c r="O325" s="19" t="s">
        <v>131</v>
      </c>
      <c r="P325" s="19" t="s">
        <v>40</v>
      </c>
      <c r="Q325" s="19" t="s">
        <v>250</v>
      </c>
      <c r="R325" s="19" t="s">
        <v>265</v>
      </c>
      <c r="S325" s="19"/>
      <c r="T325" s="19">
        <v>1</v>
      </c>
      <c r="U325" s="19">
        <f>IF(Actual_Data[[#This Row],[toss_winner]] = Actual_Data[[#This Row],[winner]],1,0)</f>
        <v>0</v>
      </c>
      <c r="V325" s="19">
        <f>IF(Actual_Data[[#This Row],[toss_decision]] = $I$2,1,0)</f>
        <v>1</v>
      </c>
      <c r="W325" s="19">
        <f t="shared" si="9"/>
        <v>0</v>
      </c>
      <c r="X325" s="53"/>
      <c r="Y325" s="53"/>
      <c r="Z325" s="53"/>
      <c r="AF325" s="52"/>
      <c r="AG325" s="54"/>
    </row>
    <row r="326" spans="1:33" x14ac:dyDescent="0.3">
      <c r="A326">
        <v>325</v>
      </c>
      <c r="B326" t="str">
        <f>Actual_Data[[#This Row],[season]]&amp;"-"&amp;COUNTIF($C$2:C326,C326)</f>
        <v>2013-3</v>
      </c>
      <c r="C326">
        <v>2013</v>
      </c>
      <c r="D326" s="19" t="s">
        <v>74</v>
      </c>
      <c r="E326" s="20">
        <v>41369</v>
      </c>
      <c r="F326" s="19" t="s">
        <v>272</v>
      </c>
      <c r="G326" s="19" t="s">
        <v>218</v>
      </c>
      <c r="H326" s="19" t="s">
        <v>218</v>
      </c>
      <c r="I326" s="19" t="s">
        <v>37</v>
      </c>
      <c r="J326" s="19" t="s">
        <v>38</v>
      </c>
      <c r="K326">
        <v>0</v>
      </c>
      <c r="L326" s="19" t="s">
        <v>272</v>
      </c>
      <c r="M326">
        <v>22</v>
      </c>
      <c r="N326">
        <v>0</v>
      </c>
      <c r="O326" s="19" t="s">
        <v>107</v>
      </c>
      <c r="P326" s="19" t="s">
        <v>76</v>
      </c>
      <c r="Q326" s="19" t="s">
        <v>152</v>
      </c>
      <c r="R326" s="19" t="s">
        <v>129</v>
      </c>
      <c r="S326" s="19"/>
      <c r="T326" s="19">
        <v>1</v>
      </c>
      <c r="U326" s="19">
        <f>IF(Actual_Data[[#This Row],[toss_winner]] = Actual_Data[[#This Row],[winner]],1,0)</f>
        <v>0</v>
      </c>
      <c r="V326" s="19">
        <f>IF(Actual_Data[[#This Row],[toss_decision]] = $I$2,1,0)</f>
        <v>1</v>
      </c>
      <c r="W326" s="19">
        <f t="shared" si="9"/>
        <v>0</v>
      </c>
      <c r="X326" s="53"/>
      <c r="Y326" s="53"/>
      <c r="Z326" s="53"/>
      <c r="AF326" s="52"/>
      <c r="AG326" s="54"/>
    </row>
    <row r="327" spans="1:33" x14ac:dyDescent="0.3">
      <c r="A327">
        <v>326</v>
      </c>
      <c r="B327" t="str">
        <f>Actual_Data[[#This Row],[season]]&amp;"-"&amp;COUNTIF($C$2:C327,C327)</f>
        <v>2013-4</v>
      </c>
      <c r="C327">
        <v>2013</v>
      </c>
      <c r="D327" s="19" t="s">
        <v>51</v>
      </c>
      <c r="E327" s="20">
        <v>41370</v>
      </c>
      <c r="F327" s="19" t="s">
        <v>52</v>
      </c>
      <c r="G327" s="19" t="s">
        <v>53</v>
      </c>
      <c r="H327" s="19" t="s">
        <v>52</v>
      </c>
      <c r="I327" s="19" t="s">
        <v>46</v>
      </c>
      <c r="J327" s="19" t="s">
        <v>38</v>
      </c>
      <c r="K327">
        <v>0</v>
      </c>
      <c r="L327" s="19" t="s">
        <v>52</v>
      </c>
      <c r="M327">
        <v>5</v>
      </c>
      <c r="N327">
        <v>0</v>
      </c>
      <c r="O327" s="19" t="s">
        <v>122</v>
      </c>
      <c r="P327" s="19" t="s">
        <v>55</v>
      </c>
      <c r="Q327" s="19" t="s">
        <v>181</v>
      </c>
      <c r="R327" s="19" t="s">
        <v>265</v>
      </c>
      <c r="S327" s="19"/>
      <c r="T327" s="19">
        <v>1</v>
      </c>
      <c r="U327" s="19">
        <f>IF(Actual_Data[[#This Row],[toss_winner]] = Actual_Data[[#This Row],[winner]],1,0)</f>
        <v>1</v>
      </c>
      <c r="V327" s="19">
        <f>IF(Actual_Data[[#This Row],[toss_decision]] = $I$2,1,0)</f>
        <v>0</v>
      </c>
      <c r="W327" s="19">
        <f t="shared" si="9"/>
        <v>0</v>
      </c>
      <c r="X327" s="53"/>
      <c r="Y327" s="53"/>
      <c r="Z327" s="53"/>
      <c r="AF327" s="52"/>
      <c r="AG327" s="54"/>
    </row>
    <row r="328" spans="1:33" x14ac:dyDescent="0.3">
      <c r="A328">
        <v>327</v>
      </c>
      <c r="B328" t="str">
        <f>Actual_Data[[#This Row],[season]]&amp;"-"&amp;COUNTIF($C$2:C328,C328)</f>
        <v>2013-5</v>
      </c>
      <c r="C328">
        <v>2013</v>
      </c>
      <c r="D328" s="19" t="s">
        <v>79</v>
      </c>
      <c r="E328" s="20">
        <v>41370</v>
      </c>
      <c r="F328" s="19" t="s">
        <v>59</v>
      </c>
      <c r="G328" s="19" t="s">
        <v>44</v>
      </c>
      <c r="H328" s="19" t="s">
        <v>59</v>
      </c>
      <c r="I328" s="19" t="s">
        <v>46</v>
      </c>
      <c r="J328" s="19" t="s">
        <v>38</v>
      </c>
      <c r="K328">
        <v>0</v>
      </c>
      <c r="L328" s="19" t="s">
        <v>59</v>
      </c>
      <c r="M328">
        <v>9</v>
      </c>
      <c r="N328">
        <v>0</v>
      </c>
      <c r="O328" s="19" t="s">
        <v>204</v>
      </c>
      <c r="P328" s="19" t="s">
        <v>81</v>
      </c>
      <c r="Q328" s="19" t="s">
        <v>133</v>
      </c>
      <c r="R328" s="19" t="s">
        <v>250</v>
      </c>
      <c r="S328" s="19"/>
      <c r="T328" s="19">
        <v>1</v>
      </c>
      <c r="U328" s="19">
        <f>IF(Actual_Data[[#This Row],[toss_winner]] = Actual_Data[[#This Row],[winner]],1,0)</f>
        <v>1</v>
      </c>
      <c r="V328" s="19">
        <f>IF(Actual_Data[[#This Row],[toss_decision]] = $I$2,1,0)</f>
        <v>0</v>
      </c>
      <c r="W328" s="19">
        <f t="shared" si="9"/>
        <v>0</v>
      </c>
      <c r="X328" s="53"/>
      <c r="Y328" s="53"/>
      <c r="Z328" s="53"/>
      <c r="AF328" s="52"/>
      <c r="AG328" s="54"/>
    </row>
    <row r="329" spans="1:33" x14ac:dyDescent="0.3">
      <c r="A329">
        <v>328</v>
      </c>
      <c r="B329" t="str">
        <f>Actual_Data[[#This Row],[season]]&amp;"-"&amp;COUNTIF($C$2:C329,C329)</f>
        <v>2013-6</v>
      </c>
      <c r="C329">
        <v>2013</v>
      </c>
      <c r="D329" s="19" t="s">
        <v>251</v>
      </c>
      <c r="E329" s="20">
        <v>41371</v>
      </c>
      <c r="F329" s="19" t="s">
        <v>218</v>
      </c>
      <c r="G329" s="19" t="s">
        <v>45</v>
      </c>
      <c r="H329" s="19" t="s">
        <v>218</v>
      </c>
      <c r="I329" s="19" t="s">
        <v>46</v>
      </c>
      <c r="J329" s="19" t="s">
        <v>38</v>
      </c>
      <c r="K329">
        <v>0</v>
      </c>
      <c r="L329" s="19" t="s">
        <v>45</v>
      </c>
      <c r="M329">
        <v>0</v>
      </c>
      <c r="N329">
        <v>8</v>
      </c>
      <c r="O329" s="19" t="s">
        <v>273</v>
      </c>
      <c r="P329" s="19" t="s">
        <v>253</v>
      </c>
      <c r="Q329" s="19" t="s">
        <v>141</v>
      </c>
      <c r="R329" s="19" t="s">
        <v>129</v>
      </c>
      <c r="S329" s="19"/>
      <c r="T329" s="19">
        <v>1</v>
      </c>
      <c r="U329" s="19">
        <f>IF(Actual_Data[[#This Row],[toss_winner]] = Actual_Data[[#This Row],[winner]],1,0)</f>
        <v>0</v>
      </c>
      <c r="V329" s="19">
        <f>IF(Actual_Data[[#This Row],[toss_decision]] = $I$2,1,0)</f>
        <v>0</v>
      </c>
      <c r="W329" s="19">
        <f t="shared" si="9"/>
        <v>0</v>
      </c>
      <c r="X329" s="53"/>
      <c r="Y329" s="53"/>
      <c r="Z329" s="53"/>
      <c r="AF329" s="52"/>
      <c r="AG329" s="54"/>
    </row>
    <row r="330" spans="1:33" x14ac:dyDescent="0.3">
      <c r="A330">
        <v>329</v>
      </c>
      <c r="B330" t="str">
        <f>Actual_Data[[#This Row],[season]]&amp;"-"&amp;COUNTIF($C$2:C330,C330)</f>
        <v>2013-7</v>
      </c>
      <c r="C330">
        <v>2013</v>
      </c>
      <c r="D330" s="19" t="s">
        <v>74</v>
      </c>
      <c r="E330" s="20">
        <v>41371</v>
      </c>
      <c r="F330" s="19" t="s">
        <v>36</v>
      </c>
      <c r="G330" s="19" t="s">
        <v>272</v>
      </c>
      <c r="H330" s="19" t="s">
        <v>36</v>
      </c>
      <c r="I330" s="19" t="s">
        <v>46</v>
      </c>
      <c r="J330" s="19" t="s">
        <v>135</v>
      </c>
      <c r="K330">
        <v>0</v>
      </c>
      <c r="L330" s="19" t="s">
        <v>272</v>
      </c>
      <c r="M330">
        <v>0</v>
      </c>
      <c r="N330">
        <v>0</v>
      </c>
      <c r="O330" s="19" t="s">
        <v>274</v>
      </c>
      <c r="P330" s="19" t="s">
        <v>76</v>
      </c>
      <c r="Q330" s="19" t="s">
        <v>275</v>
      </c>
      <c r="R330" s="19" t="s">
        <v>152</v>
      </c>
      <c r="S330" s="19"/>
      <c r="T330" s="19">
        <v>1</v>
      </c>
      <c r="U330" s="19">
        <f>IF(Actual_Data[[#This Row],[toss_winner]] = Actual_Data[[#This Row],[winner]],1,0)</f>
        <v>0</v>
      </c>
      <c r="V330" s="19">
        <f>IF(Actual_Data[[#This Row],[toss_decision]] = $I$2,1,0)</f>
        <v>0</v>
      </c>
      <c r="W330" s="19">
        <f t="shared" si="9"/>
        <v>0</v>
      </c>
      <c r="X330" s="53"/>
      <c r="Y330" s="53"/>
      <c r="Z330" s="53"/>
      <c r="AF330" s="52"/>
      <c r="AG330" s="54"/>
    </row>
    <row r="331" spans="1:33" x14ac:dyDescent="0.3">
      <c r="A331">
        <v>330</v>
      </c>
      <c r="B331" t="str">
        <f>Actual_Data[[#This Row],[season]]&amp;"-"&amp;COUNTIF($C$2:C331,C331)</f>
        <v>2013-8</v>
      </c>
      <c r="C331">
        <v>2013</v>
      </c>
      <c r="D331" s="19" t="s">
        <v>70</v>
      </c>
      <c r="E331" s="20">
        <v>41372</v>
      </c>
      <c r="F331" s="19" t="s">
        <v>52</v>
      </c>
      <c r="G331" s="19" t="s">
        <v>35</v>
      </c>
      <c r="H331" s="19" t="s">
        <v>35</v>
      </c>
      <c r="I331" s="19" t="s">
        <v>37</v>
      </c>
      <c r="J331" s="19" t="s">
        <v>38</v>
      </c>
      <c r="K331">
        <v>0</v>
      </c>
      <c r="L331" s="19" t="s">
        <v>52</v>
      </c>
      <c r="M331">
        <v>19</v>
      </c>
      <c r="N331">
        <v>0</v>
      </c>
      <c r="O331" s="19" t="s">
        <v>214</v>
      </c>
      <c r="P331" s="19" t="s">
        <v>72</v>
      </c>
      <c r="Q331" s="19" t="s">
        <v>56</v>
      </c>
      <c r="R331" s="19" t="s">
        <v>181</v>
      </c>
      <c r="S331" s="19"/>
      <c r="T331" s="19">
        <v>1</v>
      </c>
      <c r="U331" s="19">
        <f>IF(Actual_Data[[#This Row],[toss_winner]] = Actual_Data[[#This Row],[winner]],1,0)</f>
        <v>0</v>
      </c>
      <c r="V331" s="19">
        <f>IF(Actual_Data[[#This Row],[toss_decision]] = $I$2,1,0)</f>
        <v>1</v>
      </c>
      <c r="W331" s="19">
        <f t="shared" si="9"/>
        <v>0</v>
      </c>
      <c r="X331" s="53"/>
      <c r="Y331" s="53"/>
      <c r="Z331" s="53"/>
      <c r="AF331" s="52"/>
      <c r="AG331" s="54"/>
    </row>
    <row r="332" spans="1:33" x14ac:dyDescent="0.3">
      <c r="A332">
        <v>331</v>
      </c>
      <c r="B332" t="str">
        <f>Actual_Data[[#This Row],[season]]&amp;"-"&amp;COUNTIF($C$2:C332,C332)</f>
        <v>2013-9</v>
      </c>
      <c r="C332">
        <v>2013</v>
      </c>
      <c r="D332" s="19" t="s">
        <v>58</v>
      </c>
      <c r="E332" s="20">
        <v>41373</v>
      </c>
      <c r="F332" s="19" t="s">
        <v>59</v>
      </c>
      <c r="G332" s="19" t="s">
        <v>53</v>
      </c>
      <c r="H332" s="19" t="s">
        <v>59</v>
      </c>
      <c r="I332" s="19" t="s">
        <v>46</v>
      </c>
      <c r="J332" s="19" t="s">
        <v>38</v>
      </c>
      <c r="K332">
        <v>0</v>
      </c>
      <c r="L332" s="19" t="s">
        <v>59</v>
      </c>
      <c r="M332">
        <v>44</v>
      </c>
      <c r="N332">
        <v>0</v>
      </c>
      <c r="O332" s="19" t="s">
        <v>114</v>
      </c>
      <c r="P332" s="19" t="s">
        <v>61</v>
      </c>
      <c r="Q332" s="19" t="s">
        <v>133</v>
      </c>
      <c r="R332" s="19" t="s">
        <v>250</v>
      </c>
      <c r="S332" s="19"/>
      <c r="T332" s="19">
        <v>1</v>
      </c>
      <c r="U332" s="19">
        <f>IF(Actual_Data[[#This Row],[toss_winner]] = Actual_Data[[#This Row],[winner]],1,0)</f>
        <v>1</v>
      </c>
      <c r="V332" s="19">
        <f>IF(Actual_Data[[#This Row],[toss_decision]] = $I$2,1,0)</f>
        <v>0</v>
      </c>
      <c r="W332" s="19">
        <f t="shared" si="9"/>
        <v>0</v>
      </c>
      <c r="X332" s="53"/>
      <c r="Y332" s="53"/>
      <c r="Z332" s="53"/>
      <c r="AF332" s="52"/>
      <c r="AG332" s="54"/>
    </row>
    <row r="333" spans="1:33" x14ac:dyDescent="0.3">
      <c r="A333">
        <v>332</v>
      </c>
      <c r="B333" t="str">
        <f>Actual_Data[[#This Row],[season]]&amp;"-"&amp;COUNTIF($C$2:C333,C333)</f>
        <v>2013-10</v>
      </c>
      <c r="C333">
        <v>2013</v>
      </c>
      <c r="D333" s="19" t="s">
        <v>43</v>
      </c>
      <c r="E333" s="20">
        <v>41374</v>
      </c>
      <c r="F333" s="19" t="s">
        <v>45</v>
      </c>
      <c r="G333" s="19" t="s">
        <v>44</v>
      </c>
      <c r="H333" s="19" t="s">
        <v>44</v>
      </c>
      <c r="I333" s="19" t="s">
        <v>37</v>
      </c>
      <c r="J333" s="19" t="s">
        <v>38</v>
      </c>
      <c r="K333">
        <v>0</v>
      </c>
      <c r="L333" s="19" t="s">
        <v>44</v>
      </c>
      <c r="M333">
        <v>0</v>
      </c>
      <c r="N333">
        <v>10</v>
      </c>
      <c r="O333" s="19" t="s">
        <v>47</v>
      </c>
      <c r="P333" s="19" t="s">
        <v>48</v>
      </c>
      <c r="Q333" s="19" t="s">
        <v>56</v>
      </c>
      <c r="R333" s="19" t="s">
        <v>265</v>
      </c>
      <c r="S333" s="19"/>
      <c r="T333" s="19">
        <v>1</v>
      </c>
      <c r="U333" s="19">
        <f>IF(Actual_Data[[#This Row],[toss_winner]] = Actual_Data[[#This Row],[winner]],1,0)</f>
        <v>1</v>
      </c>
      <c r="V333" s="19">
        <f>IF(Actual_Data[[#This Row],[toss_decision]] = $I$2,1,0)</f>
        <v>1</v>
      </c>
      <c r="W333" s="19">
        <f t="shared" si="9"/>
        <v>1</v>
      </c>
      <c r="X333" s="53"/>
      <c r="Y333" s="53"/>
      <c r="Z333" s="53"/>
      <c r="AF333" s="52"/>
      <c r="AG333" s="54"/>
    </row>
    <row r="334" spans="1:33" x14ac:dyDescent="0.3">
      <c r="A334">
        <v>333</v>
      </c>
      <c r="B334" t="str">
        <f>Actual_Data[[#This Row],[season]]&amp;"-"&amp;COUNTIF($C$2:C334,C334)</f>
        <v>2013-11</v>
      </c>
      <c r="C334">
        <v>2013</v>
      </c>
      <c r="D334" s="19" t="s">
        <v>34</v>
      </c>
      <c r="E334" s="20">
        <v>41375</v>
      </c>
      <c r="F334" s="19" t="s">
        <v>35</v>
      </c>
      <c r="G334" s="19" t="s">
        <v>36</v>
      </c>
      <c r="H334" s="19" t="s">
        <v>36</v>
      </c>
      <c r="I334" s="19" t="s">
        <v>37</v>
      </c>
      <c r="J334" s="19" t="s">
        <v>38</v>
      </c>
      <c r="K334">
        <v>0</v>
      </c>
      <c r="L334" s="19" t="s">
        <v>36</v>
      </c>
      <c r="M334">
        <v>0</v>
      </c>
      <c r="N334">
        <v>8</v>
      </c>
      <c r="O334" s="19" t="s">
        <v>131</v>
      </c>
      <c r="P334" s="19" t="s">
        <v>40</v>
      </c>
      <c r="Q334" s="19" t="s">
        <v>41</v>
      </c>
      <c r="R334" s="19" t="s">
        <v>275</v>
      </c>
      <c r="S334" s="19"/>
      <c r="T334" s="19">
        <v>1</v>
      </c>
      <c r="U334" s="19">
        <f>IF(Actual_Data[[#This Row],[toss_winner]] = Actual_Data[[#This Row],[winner]],1,0)</f>
        <v>1</v>
      </c>
      <c r="V334" s="19">
        <f>IF(Actual_Data[[#This Row],[toss_decision]] = $I$2,1,0)</f>
        <v>1</v>
      </c>
      <c r="W334" s="19">
        <f t="shared" si="9"/>
        <v>1</v>
      </c>
      <c r="X334" s="53"/>
      <c r="Y334" s="53"/>
      <c r="Z334" s="53"/>
      <c r="AF334" s="52"/>
      <c r="AG334" s="54"/>
    </row>
    <row r="335" spans="1:33" x14ac:dyDescent="0.3">
      <c r="A335">
        <v>334</v>
      </c>
      <c r="B335" t="str">
        <f>Actual_Data[[#This Row],[season]]&amp;"-"&amp;COUNTIF($C$2:C335,C335)</f>
        <v>2013-12</v>
      </c>
      <c r="C335">
        <v>2013</v>
      </c>
      <c r="D335" s="19" t="s">
        <v>251</v>
      </c>
      <c r="E335" s="20">
        <v>41375</v>
      </c>
      <c r="F335" s="19" t="s">
        <v>52</v>
      </c>
      <c r="G335" s="19" t="s">
        <v>218</v>
      </c>
      <c r="H335" s="19" t="s">
        <v>52</v>
      </c>
      <c r="I335" s="19" t="s">
        <v>46</v>
      </c>
      <c r="J335" s="19" t="s">
        <v>38</v>
      </c>
      <c r="K335">
        <v>0</v>
      </c>
      <c r="L335" s="19" t="s">
        <v>218</v>
      </c>
      <c r="M335">
        <v>0</v>
      </c>
      <c r="N335">
        <v>7</v>
      </c>
      <c r="O335" s="19" t="s">
        <v>276</v>
      </c>
      <c r="P335" s="19" t="s">
        <v>253</v>
      </c>
      <c r="Q335" s="19" t="s">
        <v>133</v>
      </c>
      <c r="R335" s="19" t="s">
        <v>277</v>
      </c>
      <c r="S335" s="19"/>
      <c r="T335" s="19">
        <v>1</v>
      </c>
      <c r="U335" s="19">
        <f>IF(Actual_Data[[#This Row],[toss_winner]] = Actual_Data[[#This Row],[winner]],1,0)</f>
        <v>0</v>
      </c>
      <c r="V335" s="19">
        <f>IF(Actual_Data[[#This Row],[toss_decision]] = $I$2,1,0)</f>
        <v>0</v>
      </c>
      <c r="W335" s="19">
        <f t="shared" si="9"/>
        <v>0</v>
      </c>
      <c r="X335" s="53"/>
      <c r="Y335" s="53"/>
      <c r="Z335" s="53"/>
      <c r="AF335" s="52"/>
      <c r="AG335" s="54"/>
    </row>
    <row r="336" spans="1:33" x14ac:dyDescent="0.3">
      <c r="A336">
        <v>335</v>
      </c>
      <c r="B336" t="str">
        <f>Actual_Data[[#This Row],[season]]&amp;"-"&amp;COUNTIF($C$2:C336,C336)</f>
        <v>2013-13</v>
      </c>
      <c r="C336">
        <v>2013</v>
      </c>
      <c r="D336" s="19" t="s">
        <v>51</v>
      </c>
      <c r="E336" s="20">
        <v>41376</v>
      </c>
      <c r="F336" s="19" t="s">
        <v>53</v>
      </c>
      <c r="G336" s="19" t="s">
        <v>272</v>
      </c>
      <c r="H336" s="19" t="s">
        <v>53</v>
      </c>
      <c r="I336" s="19" t="s">
        <v>46</v>
      </c>
      <c r="J336" s="19" t="s">
        <v>38</v>
      </c>
      <c r="K336">
        <v>0</v>
      </c>
      <c r="L336" s="19" t="s">
        <v>272</v>
      </c>
      <c r="M336">
        <v>0</v>
      </c>
      <c r="N336">
        <v>3</v>
      </c>
      <c r="O336" s="19" t="s">
        <v>107</v>
      </c>
      <c r="P336" s="19" t="s">
        <v>55</v>
      </c>
      <c r="Q336" s="19" t="s">
        <v>56</v>
      </c>
      <c r="R336" s="19" t="s">
        <v>278</v>
      </c>
      <c r="S336" s="19"/>
      <c r="T336" s="19">
        <v>1</v>
      </c>
      <c r="U336" s="19">
        <f>IF(Actual_Data[[#This Row],[toss_winner]] = Actual_Data[[#This Row],[winner]],1,0)</f>
        <v>0</v>
      </c>
      <c r="V336" s="19">
        <f>IF(Actual_Data[[#This Row],[toss_decision]] = $I$2,1,0)</f>
        <v>0</v>
      </c>
      <c r="W336" s="19">
        <f t="shared" si="9"/>
        <v>0</v>
      </c>
      <c r="X336" s="53"/>
      <c r="Y336" s="53"/>
      <c r="Z336" s="53"/>
      <c r="AF336" s="52"/>
      <c r="AG336" s="54"/>
    </row>
    <row r="337" spans="1:33" x14ac:dyDescent="0.3">
      <c r="A337">
        <v>336</v>
      </c>
      <c r="B337" t="str">
        <f>Actual_Data[[#This Row],[season]]&amp;"-"&amp;COUNTIF($C$2:C337,C337)</f>
        <v>2013-14</v>
      </c>
      <c r="C337">
        <v>2013</v>
      </c>
      <c r="D337" s="19" t="s">
        <v>58</v>
      </c>
      <c r="E337" s="20">
        <v>41377</v>
      </c>
      <c r="F337" s="19" t="s">
        <v>59</v>
      </c>
      <c r="G337" s="19" t="s">
        <v>218</v>
      </c>
      <c r="H337" s="19" t="s">
        <v>59</v>
      </c>
      <c r="I337" s="19" t="s">
        <v>46</v>
      </c>
      <c r="J337" s="19" t="s">
        <v>38</v>
      </c>
      <c r="K337">
        <v>0</v>
      </c>
      <c r="L337" s="19" t="s">
        <v>59</v>
      </c>
      <c r="M337">
        <v>41</v>
      </c>
      <c r="N337">
        <v>0</v>
      </c>
      <c r="O337" s="19" t="s">
        <v>159</v>
      </c>
      <c r="P337" s="19" t="s">
        <v>61</v>
      </c>
      <c r="Q337" s="19" t="s">
        <v>152</v>
      </c>
      <c r="R337" s="19" t="s">
        <v>129</v>
      </c>
      <c r="S337" s="19"/>
      <c r="T337" s="19">
        <v>1</v>
      </c>
      <c r="U337" s="19">
        <f>IF(Actual_Data[[#This Row],[toss_winner]] = Actual_Data[[#This Row],[winner]],1,0)</f>
        <v>1</v>
      </c>
      <c r="V337" s="19">
        <f>IF(Actual_Data[[#This Row],[toss_decision]] = $I$2,1,0)</f>
        <v>0</v>
      </c>
      <c r="W337" s="19">
        <f t="shared" si="9"/>
        <v>0</v>
      </c>
      <c r="X337" s="53"/>
      <c r="Y337" s="53"/>
      <c r="Z337" s="53"/>
      <c r="AF337" s="52"/>
      <c r="AG337" s="54"/>
    </row>
    <row r="338" spans="1:33" x14ac:dyDescent="0.3">
      <c r="A338">
        <v>337</v>
      </c>
      <c r="B338" t="str">
        <f>Actual_Data[[#This Row],[season]]&amp;"-"&amp;COUNTIF($C$2:C338,C338)</f>
        <v>2013-15</v>
      </c>
      <c r="C338">
        <v>2013</v>
      </c>
      <c r="D338" s="19" t="s">
        <v>79</v>
      </c>
      <c r="E338" s="20">
        <v>41377</v>
      </c>
      <c r="F338" s="19" t="s">
        <v>36</v>
      </c>
      <c r="G338" s="19" t="s">
        <v>44</v>
      </c>
      <c r="H338" s="19" t="s">
        <v>44</v>
      </c>
      <c r="I338" s="19" t="s">
        <v>37</v>
      </c>
      <c r="J338" s="19" t="s">
        <v>38</v>
      </c>
      <c r="K338">
        <v>0</v>
      </c>
      <c r="L338" s="19" t="s">
        <v>44</v>
      </c>
      <c r="M338">
        <v>0</v>
      </c>
      <c r="N338">
        <v>4</v>
      </c>
      <c r="O338" s="19" t="s">
        <v>248</v>
      </c>
      <c r="P338" s="19" t="s">
        <v>81</v>
      </c>
      <c r="Q338" s="19" t="s">
        <v>41</v>
      </c>
      <c r="R338" s="19" t="s">
        <v>275</v>
      </c>
      <c r="S338" s="19"/>
      <c r="T338" s="19">
        <v>1</v>
      </c>
      <c r="U338" s="19">
        <f>IF(Actual_Data[[#This Row],[toss_winner]] = Actual_Data[[#This Row],[winner]],1,0)</f>
        <v>1</v>
      </c>
      <c r="V338" s="19">
        <f>IF(Actual_Data[[#This Row],[toss_decision]] = $I$2,1,0)</f>
        <v>1</v>
      </c>
      <c r="W338" s="19">
        <f t="shared" si="9"/>
        <v>1</v>
      </c>
      <c r="X338" s="53"/>
      <c r="Y338" s="53"/>
      <c r="Z338" s="53"/>
      <c r="AF338" s="52"/>
      <c r="AG338" s="54"/>
    </row>
    <row r="339" spans="1:33" x14ac:dyDescent="0.3">
      <c r="A339">
        <v>338</v>
      </c>
      <c r="B339" t="str">
        <f>Actual_Data[[#This Row],[season]]&amp;"-"&amp;COUNTIF($C$2:C339,C339)</f>
        <v>2013-16</v>
      </c>
      <c r="C339">
        <v>2013</v>
      </c>
      <c r="D339" s="19" t="s">
        <v>64</v>
      </c>
      <c r="E339" s="20">
        <v>41378</v>
      </c>
      <c r="F339" s="19" t="s">
        <v>35</v>
      </c>
      <c r="G339" s="19" t="s">
        <v>272</v>
      </c>
      <c r="H339" s="19" t="s">
        <v>35</v>
      </c>
      <c r="I339" s="19" t="s">
        <v>46</v>
      </c>
      <c r="J339" s="19" t="s">
        <v>38</v>
      </c>
      <c r="K339">
        <v>0</v>
      </c>
      <c r="L339" s="19" t="s">
        <v>35</v>
      </c>
      <c r="M339">
        <v>48</v>
      </c>
      <c r="N339">
        <v>0</v>
      </c>
      <c r="O339" s="19" t="s">
        <v>158</v>
      </c>
      <c r="P339" s="19" t="s">
        <v>67</v>
      </c>
      <c r="Q339" s="19" t="s">
        <v>133</v>
      </c>
      <c r="R339" s="19" t="s">
        <v>250</v>
      </c>
      <c r="S339" s="19"/>
      <c r="T339" s="19">
        <v>1</v>
      </c>
      <c r="U339" s="19">
        <f>IF(Actual_Data[[#This Row],[toss_winner]] = Actual_Data[[#This Row],[winner]],1,0)</f>
        <v>1</v>
      </c>
      <c r="V339" s="19">
        <f>IF(Actual_Data[[#This Row],[toss_decision]] = $I$2,1,0)</f>
        <v>0</v>
      </c>
      <c r="W339" s="19">
        <f t="shared" si="9"/>
        <v>0</v>
      </c>
      <c r="X339" s="53"/>
      <c r="Y339" s="53"/>
      <c r="Z339" s="53"/>
      <c r="AF339" s="52"/>
      <c r="AG339" s="54"/>
    </row>
    <row r="340" spans="1:33" x14ac:dyDescent="0.3">
      <c r="A340">
        <v>339</v>
      </c>
      <c r="B340" t="str">
        <f>Actual_Data[[#This Row],[season]]&amp;"-"&amp;COUNTIF($C$2:C340,C340)</f>
        <v>2013-17</v>
      </c>
      <c r="C340">
        <v>2013</v>
      </c>
      <c r="D340" s="19" t="s">
        <v>70</v>
      </c>
      <c r="E340" s="20">
        <v>41378</v>
      </c>
      <c r="F340" s="19" t="s">
        <v>45</v>
      </c>
      <c r="G340" s="19" t="s">
        <v>52</v>
      </c>
      <c r="H340" s="19" t="s">
        <v>52</v>
      </c>
      <c r="I340" s="19" t="s">
        <v>37</v>
      </c>
      <c r="J340" s="19" t="s">
        <v>38</v>
      </c>
      <c r="K340">
        <v>0</v>
      </c>
      <c r="L340" s="19" t="s">
        <v>52</v>
      </c>
      <c r="M340">
        <v>0</v>
      </c>
      <c r="N340">
        <v>6</v>
      </c>
      <c r="O340" s="19" t="s">
        <v>279</v>
      </c>
      <c r="P340" s="19" t="s">
        <v>72</v>
      </c>
      <c r="Q340" s="19" t="s">
        <v>56</v>
      </c>
      <c r="R340" s="19" t="s">
        <v>265</v>
      </c>
      <c r="S340" s="19"/>
      <c r="T340" s="19">
        <v>1</v>
      </c>
      <c r="U340" s="19">
        <f>IF(Actual_Data[[#This Row],[toss_winner]] = Actual_Data[[#This Row],[winner]],1,0)</f>
        <v>1</v>
      </c>
      <c r="V340" s="19">
        <f>IF(Actual_Data[[#This Row],[toss_decision]] = $I$2,1,0)</f>
        <v>1</v>
      </c>
      <c r="W340" s="19">
        <f t="shared" si="9"/>
        <v>1</v>
      </c>
      <c r="X340" s="53"/>
      <c r="Y340" s="53"/>
      <c r="Z340" s="53"/>
      <c r="AF340" s="52"/>
      <c r="AG340" s="54"/>
    </row>
    <row r="341" spans="1:33" x14ac:dyDescent="0.3">
      <c r="A341">
        <v>340</v>
      </c>
      <c r="B341" t="str">
        <f>Actual_Data[[#This Row],[season]]&amp;"-"&amp;COUNTIF($C$2:C341,C341)</f>
        <v>2013-18</v>
      </c>
      <c r="C341">
        <v>2013</v>
      </c>
      <c r="D341" s="19" t="s">
        <v>79</v>
      </c>
      <c r="E341" s="20">
        <v>41379</v>
      </c>
      <c r="F341" s="19" t="s">
        <v>218</v>
      </c>
      <c r="G341" s="19" t="s">
        <v>44</v>
      </c>
      <c r="H341" s="19" t="s">
        <v>218</v>
      </c>
      <c r="I341" s="19" t="s">
        <v>46</v>
      </c>
      <c r="J341" s="19" t="s">
        <v>38</v>
      </c>
      <c r="K341">
        <v>0</v>
      </c>
      <c r="L341" s="19" t="s">
        <v>218</v>
      </c>
      <c r="M341">
        <v>24</v>
      </c>
      <c r="N341">
        <v>0</v>
      </c>
      <c r="O341" s="19" t="s">
        <v>244</v>
      </c>
      <c r="P341" s="19" t="s">
        <v>81</v>
      </c>
      <c r="Q341" s="19" t="s">
        <v>41</v>
      </c>
      <c r="R341" s="19" t="s">
        <v>245</v>
      </c>
      <c r="S341" s="19"/>
      <c r="T341" s="19">
        <v>1</v>
      </c>
      <c r="U341" s="19">
        <f>IF(Actual_Data[[#This Row],[toss_winner]] = Actual_Data[[#This Row],[winner]],1,0)</f>
        <v>1</v>
      </c>
      <c r="V341" s="19">
        <f>IF(Actual_Data[[#This Row],[toss_decision]] = $I$2,1,0)</f>
        <v>0</v>
      </c>
      <c r="W341" s="19">
        <f t="shared" si="9"/>
        <v>0</v>
      </c>
      <c r="X341" s="53"/>
      <c r="Y341" s="53"/>
      <c r="Z341" s="53"/>
      <c r="AF341" s="52"/>
      <c r="AG341" s="54"/>
    </row>
    <row r="342" spans="1:33" x14ac:dyDescent="0.3">
      <c r="A342">
        <v>341</v>
      </c>
      <c r="B342" t="str">
        <f>Actual_Data[[#This Row],[season]]&amp;"-"&amp;COUNTIF($C$2:C342,C342)</f>
        <v>2013-19</v>
      </c>
      <c r="C342">
        <v>2013</v>
      </c>
      <c r="D342" s="19" t="s">
        <v>43</v>
      </c>
      <c r="E342" s="20">
        <v>41380</v>
      </c>
      <c r="F342" s="19" t="s">
        <v>45</v>
      </c>
      <c r="G342" s="19" t="s">
        <v>35</v>
      </c>
      <c r="H342" s="19" t="s">
        <v>35</v>
      </c>
      <c r="I342" s="19" t="s">
        <v>37</v>
      </c>
      <c r="J342" s="19" t="s">
        <v>38</v>
      </c>
      <c r="K342">
        <v>0</v>
      </c>
      <c r="L342" s="19" t="s">
        <v>45</v>
      </c>
      <c r="M342">
        <v>4</v>
      </c>
      <c r="N342">
        <v>0</v>
      </c>
      <c r="O342" s="19" t="s">
        <v>280</v>
      </c>
      <c r="P342" s="19" t="s">
        <v>48</v>
      </c>
      <c r="Q342" s="19" t="s">
        <v>281</v>
      </c>
      <c r="R342" s="19" t="s">
        <v>129</v>
      </c>
      <c r="S342" s="19"/>
      <c r="T342" s="19">
        <v>1</v>
      </c>
      <c r="U342" s="19">
        <f>IF(Actual_Data[[#This Row],[toss_winner]] = Actual_Data[[#This Row],[winner]],1,0)</f>
        <v>0</v>
      </c>
      <c r="V342" s="19">
        <f>IF(Actual_Data[[#This Row],[toss_decision]] = $I$2,1,0)</f>
        <v>1</v>
      </c>
      <c r="W342" s="19">
        <f t="shared" si="9"/>
        <v>0</v>
      </c>
      <c r="X342" s="53"/>
      <c r="Y342" s="53"/>
      <c r="Z342" s="53"/>
      <c r="AF342" s="52"/>
      <c r="AG342" s="54"/>
    </row>
    <row r="343" spans="1:33" x14ac:dyDescent="0.3">
      <c r="A343">
        <v>342</v>
      </c>
      <c r="B343" t="str">
        <f>Actual_Data[[#This Row],[season]]&amp;"-"&amp;COUNTIF($C$2:C343,C343)</f>
        <v>2013-20</v>
      </c>
      <c r="C343">
        <v>2013</v>
      </c>
      <c r="D343" s="19" t="s">
        <v>34</v>
      </c>
      <c r="E343" s="20">
        <v>41380</v>
      </c>
      <c r="F343" s="19" t="s">
        <v>53</v>
      </c>
      <c r="G343" s="19" t="s">
        <v>36</v>
      </c>
      <c r="H343" s="19" t="s">
        <v>36</v>
      </c>
      <c r="I343" s="19" t="s">
        <v>37</v>
      </c>
      <c r="J343" s="19" t="s">
        <v>135</v>
      </c>
      <c r="K343">
        <v>0</v>
      </c>
      <c r="L343" s="19" t="s">
        <v>36</v>
      </c>
      <c r="M343">
        <v>0</v>
      </c>
      <c r="N343">
        <v>0</v>
      </c>
      <c r="O343" s="19" t="s">
        <v>227</v>
      </c>
      <c r="P343" s="19" t="s">
        <v>40</v>
      </c>
      <c r="Q343" s="19" t="s">
        <v>133</v>
      </c>
      <c r="R343" s="19" t="s">
        <v>250</v>
      </c>
      <c r="S343" s="19"/>
      <c r="T343" s="19">
        <v>1</v>
      </c>
      <c r="U343" s="19">
        <f>IF(Actual_Data[[#This Row],[toss_winner]] = Actual_Data[[#This Row],[winner]],1,0)</f>
        <v>1</v>
      </c>
      <c r="V343" s="19">
        <f>IF(Actual_Data[[#This Row],[toss_decision]] = $I$2,1,0)</f>
        <v>1</v>
      </c>
      <c r="W343" s="19">
        <f t="shared" si="9"/>
        <v>1</v>
      </c>
      <c r="X343" s="53"/>
      <c r="Y343" s="53"/>
      <c r="Z343" s="53"/>
      <c r="AF343" s="52"/>
      <c r="AG343" s="54"/>
    </row>
    <row r="344" spans="1:33" x14ac:dyDescent="0.3">
      <c r="A344">
        <v>343</v>
      </c>
      <c r="B344" t="str">
        <f>Actual_Data[[#This Row],[season]]&amp;"-"&amp;COUNTIF($C$2:C344,C344)</f>
        <v>2013-21</v>
      </c>
      <c r="C344">
        <v>2013</v>
      </c>
      <c r="D344" s="19" t="s">
        <v>251</v>
      </c>
      <c r="E344" s="20">
        <v>41381</v>
      </c>
      <c r="F344" s="19" t="s">
        <v>272</v>
      </c>
      <c r="G344" s="19" t="s">
        <v>218</v>
      </c>
      <c r="H344" s="19" t="s">
        <v>218</v>
      </c>
      <c r="I344" s="19" t="s">
        <v>37</v>
      </c>
      <c r="J344" s="19" t="s">
        <v>38</v>
      </c>
      <c r="K344">
        <v>0</v>
      </c>
      <c r="L344" s="19" t="s">
        <v>272</v>
      </c>
      <c r="M344">
        <v>11</v>
      </c>
      <c r="N344">
        <v>0</v>
      </c>
      <c r="O344" s="19" t="s">
        <v>107</v>
      </c>
      <c r="P344" s="19" t="s">
        <v>253</v>
      </c>
      <c r="Q344" s="19" t="s">
        <v>41</v>
      </c>
      <c r="R344" s="19" t="s">
        <v>245</v>
      </c>
      <c r="S344" s="19"/>
      <c r="T344" s="19">
        <v>1</v>
      </c>
      <c r="U344" s="19">
        <f>IF(Actual_Data[[#This Row],[toss_winner]] = Actual_Data[[#This Row],[winner]],1,0)</f>
        <v>0</v>
      </c>
      <c r="V344" s="19">
        <f>IF(Actual_Data[[#This Row],[toss_decision]] = $I$2,1,0)</f>
        <v>1</v>
      </c>
      <c r="W344" s="19">
        <f t="shared" si="9"/>
        <v>0</v>
      </c>
      <c r="X344" s="53"/>
      <c r="Y344" s="53"/>
      <c r="Z344" s="53"/>
      <c r="AF344" s="52"/>
      <c r="AG344" s="54"/>
    </row>
    <row r="345" spans="1:33" x14ac:dyDescent="0.3">
      <c r="A345">
        <v>344</v>
      </c>
      <c r="B345" t="str">
        <f>Actual_Data[[#This Row],[season]]&amp;"-"&amp;COUNTIF($C$2:C345,C345)</f>
        <v>2013-22</v>
      </c>
      <c r="C345">
        <v>2013</v>
      </c>
      <c r="D345" s="19" t="s">
        <v>70</v>
      </c>
      <c r="E345" s="20">
        <v>41381</v>
      </c>
      <c r="F345" s="19" t="s">
        <v>52</v>
      </c>
      <c r="G345" s="19" t="s">
        <v>59</v>
      </c>
      <c r="H345" s="19" t="s">
        <v>52</v>
      </c>
      <c r="I345" s="19" t="s">
        <v>46</v>
      </c>
      <c r="J345" s="19" t="s">
        <v>38</v>
      </c>
      <c r="K345">
        <v>0</v>
      </c>
      <c r="L345" s="19" t="s">
        <v>52</v>
      </c>
      <c r="M345">
        <v>87</v>
      </c>
      <c r="N345">
        <v>0</v>
      </c>
      <c r="O345" s="19" t="s">
        <v>246</v>
      </c>
      <c r="P345" s="19" t="s">
        <v>72</v>
      </c>
      <c r="Q345" s="19" t="s">
        <v>56</v>
      </c>
      <c r="R345" s="19" t="s">
        <v>265</v>
      </c>
      <c r="S345" s="19"/>
      <c r="T345" s="19">
        <v>1</v>
      </c>
      <c r="U345" s="19">
        <f>IF(Actual_Data[[#This Row],[toss_winner]] = Actual_Data[[#This Row],[winner]],1,0)</f>
        <v>1</v>
      </c>
      <c r="V345" s="19">
        <f>IF(Actual_Data[[#This Row],[toss_decision]] = $I$2,1,0)</f>
        <v>0</v>
      </c>
      <c r="W345" s="19">
        <f t="shared" si="9"/>
        <v>0</v>
      </c>
      <c r="X345" s="53"/>
      <c r="Y345" s="53"/>
      <c r="Z345" s="53"/>
      <c r="AF345" s="52"/>
      <c r="AG345" s="54"/>
    </row>
    <row r="346" spans="1:33" x14ac:dyDescent="0.3">
      <c r="A346">
        <v>345</v>
      </c>
      <c r="B346" t="str">
        <f>Actual_Data[[#This Row],[season]]&amp;"-"&amp;COUNTIF($C$2:C346,C346)</f>
        <v>2013-23</v>
      </c>
      <c r="C346">
        <v>2013</v>
      </c>
      <c r="D346" s="19" t="s">
        <v>51</v>
      </c>
      <c r="E346" s="20">
        <v>41382</v>
      </c>
      <c r="F346" s="19" t="s">
        <v>44</v>
      </c>
      <c r="G346" s="19" t="s">
        <v>53</v>
      </c>
      <c r="H346" s="19" t="s">
        <v>44</v>
      </c>
      <c r="I346" s="19" t="s">
        <v>46</v>
      </c>
      <c r="J346" s="19" t="s">
        <v>38</v>
      </c>
      <c r="K346">
        <v>0</v>
      </c>
      <c r="L346" s="19" t="s">
        <v>44</v>
      </c>
      <c r="M346">
        <v>86</v>
      </c>
      <c r="N346">
        <v>0</v>
      </c>
      <c r="O346" s="19" t="s">
        <v>47</v>
      </c>
      <c r="P346" s="19" t="s">
        <v>55</v>
      </c>
      <c r="Q346" s="19" t="s">
        <v>133</v>
      </c>
      <c r="R346" s="19" t="s">
        <v>250</v>
      </c>
      <c r="S346" s="19"/>
      <c r="T346" s="19">
        <v>1</v>
      </c>
      <c r="U346" s="19">
        <f>IF(Actual_Data[[#This Row],[toss_winner]] = Actual_Data[[#This Row],[winner]],1,0)</f>
        <v>1</v>
      </c>
      <c r="V346" s="19">
        <f>IF(Actual_Data[[#This Row],[toss_decision]] = $I$2,1,0)</f>
        <v>0</v>
      </c>
      <c r="W346" s="19">
        <f t="shared" si="9"/>
        <v>0</v>
      </c>
      <c r="X346" s="53"/>
      <c r="Y346" s="53"/>
      <c r="Z346" s="53"/>
      <c r="AF346" s="52"/>
      <c r="AG346" s="54"/>
    </row>
    <row r="347" spans="1:33" x14ac:dyDescent="0.3">
      <c r="A347">
        <v>346</v>
      </c>
      <c r="B347" t="str">
        <f>Actual_Data[[#This Row],[season]]&amp;"-"&amp;COUNTIF($C$2:C347,C347)</f>
        <v>2013-24</v>
      </c>
      <c r="C347">
        <v>2013</v>
      </c>
      <c r="D347" s="19" t="s">
        <v>74</v>
      </c>
      <c r="E347" s="20">
        <v>41383</v>
      </c>
      <c r="F347" s="19" t="s">
        <v>45</v>
      </c>
      <c r="G347" s="19" t="s">
        <v>272</v>
      </c>
      <c r="H347" s="19" t="s">
        <v>45</v>
      </c>
      <c r="I347" s="19" t="s">
        <v>46</v>
      </c>
      <c r="J347" s="19" t="s">
        <v>38</v>
      </c>
      <c r="K347">
        <v>0</v>
      </c>
      <c r="L347" s="19" t="s">
        <v>272</v>
      </c>
      <c r="M347">
        <v>0</v>
      </c>
      <c r="N347">
        <v>5</v>
      </c>
      <c r="O347" s="19" t="s">
        <v>274</v>
      </c>
      <c r="P347" s="19" t="s">
        <v>76</v>
      </c>
      <c r="Q347" s="19" t="s">
        <v>139</v>
      </c>
      <c r="R347" s="19" t="s">
        <v>281</v>
      </c>
      <c r="S347" s="19"/>
      <c r="T347" s="19">
        <v>1</v>
      </c>
      <c r="U347" s="19">
        <f>IF(Actual_Data[[#This Row],[toss_winner]] = Actual_Data[[#This Row],[winner]],1,0)</f>
        <v>0</v>
      </c>
      <c r="V347" s="19">
        <f>IF(Actual_Data[[#This Row],[toss_decision]] = $I$2,1,0)</f>
        <v>0</v>
      </c>
      <c r="W347" s="19">
        <f t="shared" si="9"/>
        <v>0</v>
      </c>
      <c r="X347" s="53"/>
      <c r="Y347" s="53"/>
      <c r="Z347" s="53"/>
      <c r="AF347" s="52"/>
      <c r="AG347" s="54"/>
    </row>
    <row r="348" spans="1:33" x14ac:dyDescent="0.3">
      <c r="A348">
        <v>347</v>
      </c>
      <c r="B348" t="str">
        <f>Actual_Data[[#This Row],[season]]&amp;"-"&amp;COUNTIF($C$2:C348,C348)</f>
        <v>2013-25</v>
      </c>
      <c r="C348">
        <v>2013</v>
      </c>
      <c r="D348" s="19" t="s">
        <v>64</v>
      </c>
      <c r="E348" s="20">
        <v>41384</v>
      </c>
      <c r="F348" s="19" t="s">
        <v>35</v>
      </c>
      <c r="G348" s="19" t="s">
        <v>44</v>
      </c>
      <c r="H348" s="19" t="s">
        <v>35</v>
      </c>
      <c r="I348" s="19" t="s">
        <v>46</v>
      </c>
      <c r="J348" s="19" t="s">
        <v>38</v>
      </c>
      <c r="K348">
        <v>0</v>
      </c>
      <c r="L348" s="19" t="s">
        <v>44</v>
      </c>
      <c r="M348">
        <v>0</v>
      </c>
      <c r="N348">
        <v>4</v>
      </c>
      <c r="O348" s="19" t="s">
        <v>248</v>
      </c>
      <c r="P348" s="19" t="s">
        <v>67</v>
      </c>
      <c r="Q348" s="19" t="s">
        <v>41</v>
      </c>
      <c r="R348" s="19" t="s">
        <v>245</v>
      </c>
      <c r="S348" s="19"/>
      <c r="T348" s="19">
        <v>1</v>
      </c>
      <c r="U348" s="19">
        <f>IF(Actual_Data[[#This Row],[toss_winner]] = Actual_Data[[#This Row],[winner]],1,0)</f>
        <v>0</v>
      </c>
      <c r="V348" s="19">
        <f>IF(Actual_Data[[#This Row],[toss_decision]] = $I$2,1,0)</f>
        <v>0</v>
      </c>
      <c r="W348" s="19">
        <f t="shared" si="9"/>
        <v>0</v>
      </c>
      <c r="X348" s="53"/>
      <c r="Y348" s="53"/>
      <c r="Z348" s="53"/>
      <c r="AF348" s="52"/>
      <c r="AG348" s="54"/>
    </row>
    <row r="349" spans="1:33" x14ac:dyDescent="0.3">
      <c r="A349">
        <v>348</v>
      </c>
      <c r="B349" t="str">
        <f>Actual_Data[[#This Row],[season]]&amp;"-"&amp;COUNTIF($C$2:C349,C349)</f>
        <v>2013-26</v>
      </c>
      <c r="C349">
        <v>2013</v>
      </c>
      <c r="D349" s="19" t="s">
        <v>34</v>
      </c>
      <c r="E349" s="20">
        <v>41384</v>
      </c>
      <c r="F349" s="19" t="s">
        <v>52</v>
      </c>
      <c r="G349" s="19" t="s">
        <v>36</v>
      </c>
      <c r="H349" s="19" t="s">
        <v>36</v>
      </c>
      <c r="I349" s="19" t="s">
        <v>37</v>
      </c>
      <c r="J349" s="19" t="s">
        <v>38</v>
      </c>
      <c r="K349">
        <v>0</v>
      </c>
      <c r="L349" s="19" t="s">
        <v>36</v>
      </c>
      <c r="M349">
        <v>0</v>
      </c>
      <c r="N349">
        <v>7</v>
      </c>
      <c r="O349" s="19" t="s">
        <v>96</v>
      </c>
      <c r="P349" s="19" t="s">
        <v>40</v>
      </c>
      <c r="Q349" s="19" t="s">
        <v>56</v>
      </c>
      <c r="R349" s="19" t="s">
        <v>265</v>
      </c>
      <c r="S349" s="19"/>
      <c r="T349" s="19">
        <v>1</v>
      </c>
      <c r="U349" s="19">
        <f>IF(Actual_Data[[#This Row],[toss_winner]] = Actual_Data[[#This Row],[winner]],1,0)</f>
        <v>1</v>
      </c>
      <c r="V349" s="19">
        <f>IF(Actual_Data[[#This Row],[toss_decision]] = $I$2,1,0)</f>
        <v>1</v>
      </c>
      <c r="W349" s="19">
        <f t="shared" si="9"/>
        <v>1</v>
      </c>
      <c r="X349" s="53"/>
      <c r="Y349" s="53"/>
      <c r="Z349" s="53"/>
      <c r="AF349" s="52"/>
      <c r="AG349" s="54"/>
    </row>
    <row r="350" spans="1:33" x14ac:dyDescent="0.3">
      <c r="A350">
        <v>349</v>
      </c>
      <c r="B350" t="str">
        <f>Actual_Data[[#This Row],[season]]&amp;"-"&amp;COUNTIF($C$2:C350,C350)</f>
        <v>2013-27</v>
      </c>
      <c r="C350">
        <v>2013</v>
      </c>
      <c r="D350" s="19" t="s">
        <v>51</v>
      </c>
      <c r="E350" s="20">
        <v>41385</v>
      </c>
      <c r="F350" s="19" t="s">
        <v>59</v>
      </c>
      <c r="G350" s="19" t="s">
        <v>53</v>
      </c>
      <c r="H350" s="19" t="s">
        <v>59</v>
      </c>
      <c r="I350" s="19" t="s">
        <v>46</v>
      </c>
      <c r="J350" s="19" t="s">
        <v>38</v>
      </c>
      <c r="K350">
        <v>0</v>
      </c>
      <c r="L350" s="19" t="s">
        <v>53</v>
      </c>
      <c r="M350">
        <v>0</v>
      </c>
      <c r="N350">
        <v>9</v>
      </c>
      <c r="O350" s="19" t="s">
        <v>75</v>
      </c>
      <c r="P350" s="19" t="s">
        <v>55</v>
      </c>
      <c r="Q350" s="19" t="s">
        <v>139</v>
      </c>
      <c r="R350" s="19" t="s">
        <v>152</v>
      </c>
      <c r="S350" s="19"/>
      <c r="T350" s="19">
        <v>1</v>
      </c>
      <c r="U350" s="19">
        <f>IF(Actual_Data[[#This Row],[toss_winner]] = Actual_Data[[#This Row],[winner]],1,0)</f>
        <v>0</v>
      </c>
      <c r="V350" s="19">
        <f>IF(Actual_Data[[#This Row],[toss_decision]] = $I$2,1,0)</f>
        <v>0</v>
      </c>
      <c r="W350" s="19">
        <f t="shared" si="9"/>
        <v>0</v>
      </c>
      <c r="X350" s="53"/>
      <c r="Y350" s="53"/>
      <c r="Z350" s="53"/>
      <c r="AF350" s="52"/>
      <c r="AG350" s="54"/>
    </row>
    <row r="351" spans="1:33" x14ac:dyDescent="0.3">
      <c r="A351">
        <v>350</v>
      </c>
      <c r="B351" t="str">
        <f>Actual_Data[[#This Row],[season]]&amp;"-"&amp;COUNTIF($C$2:C351,C351)</f>
        <v>2013-28</v>
      </c>
      <c r="C351">
        <v>2013</v>
      </c>
      <c r="D351" s="19" t="s">
        <v>43</v>
      </c>
      <c r="E351" s="20">
        <v>41385</v>
      </c>
      <c r="F351" s="19" t="s">
        <v>218</v>
      </c>
      <c r="G351" s="19" t="s">
        <v>45</v>
      </c>
      <c r="H351" s="19" t="s">
        <v>45</v>
      </c>
      <c r="I351" s="19" t="s">
        <v>37</v>
      </c>
      <c r="J351" s="19" t="s">
        <v>38</v>
      </c>
      <c r="K351">
        <v>0</v>
      </c>
      <c r="L351" s="19" t="s">
        <v>45</v>
      </c>
      <c r="M351">
        <v>0</v>
      </c>
      <c r="N351">
        <v>7</v>
      </c>
      <c r="O351" s="19" t="s">
        <v>282</v>
      </c>
      <c r="P351" s="19" t="s">
        <v>48</v>
      </c>
      <c r="Q351" s="19" t="s">
        <v>133</v>
      </c>
      <c r="R351" s="19" t="s">
        <v>277</v>
      </c>
      <c r="S351" s="19"/>
      <c r="T351" s="19">
        <v>1</v>
      </c>
      <c r="U351" s="19">
        <f>IF(Actual_Data[[#This Row],[toss_winner]] = Actual_Data[[#This Row],[winner]],1,0)</f>
        <v>1</v>
      </c>
      <c r="V351" s="19">
        <f>IF(Actual_Data[[#This Row],[toss_decision]] = $I$2,1,0)</f>
        <v>1</v>
      </c>
      <c r="W351" s="19">
        <f t="shared" si="9"/>
        <v>1</v>
      </c>
      <c r="X351" s="53"/>
      <c r="Y351" s="53"/>
      <c r="Z351" s="53"/>
      <c r="AF351" s="52"/>
      <c r="AG351" s="54"/>
    </row>
    <row r="352" spans="1:33" x14ac:dyDescent="0.3">
      <c r="A352">
        <v>351</v>
      </c>
      <c r="B352" t="str">
        <f>Actual_Data[[#This Row],[season]]&amp;"-"&amp;COUNTIF($C$2:C352,C352)</f>
        <v>2013-29</v>
      </c>
      <c r="C352">
        <v>2013</v>
      </c>
      <c r="D352" s="19" t="s">
        <v>79</v>
      </c>
      <c r="E352" s="20">
        <v>41386</v>
      </c>
      <c r="F352" s="19" t="s">
        <v>52</v>
      </c>
      <c r="G352" s="19" t="s">
        <v>44</v>
      </c>
      <c r="H352" s="19" t="s">
        <v>52</v>
      </c>
      <c r="I352" s="19" t="s">
        <v>46</v>
      </c>
      <c r="J352" s="19" t="s">
        <v>38</v>
      </c>
      <c r="K352">
        <v>0</v>
      </c>
      <c r="L352" s="19" t="s">
        <v>44</v>
      </c>
      <c r="M352">
        <v>0</v>
      </c>
      <c r="N352">
        <v>5</v>
      </c>
      <c r="O352" s="19" t="s">
        <v>47</v>
      </c>
      <c r="P352" s="19" t="s">
        <v>81</v>
      </c>
      <c r="Q352" s="19" t="s">
        <v>141</v>
      </c>
      <c r="R352" s="19" t="s">
        <v>245</v>
      </c>
      <c r="S352" s="19"/>
      <c r="T352" s="19">
        <v>1</v>
      </c>
      <c r="U352" s="19">
        <f>IF(Actual_Data[[#This Row],[toss_winner]] = Actual_Data[[#This Row],[winner]],1,0)</f>
        <v>0</v>
      </c>
      <c r="V352" s="19">
        <f>IF(Actual_Data[[#This Row],[toss_decision]] = $I$2,1,0)</f>
        <v>0</v>
      </c>
      <c r="W352" s="19">
        <f t="shared" si="9"/>
        <v>0</v>
      </c>
      <c r="X352" s="53"/>
      <c r="Y352" s="53"/>
      <c r="Z352" s="53"/>
      <c r="AF352" s="52"/>
      <c r="AG352" s="54"/>
    </row>
    <row r="353" spans="1:33" x14ac:dyDescent="0.3">
      <c r="A353">
        <v>352</v>
      </c>
      <c r="B353" t="str">
        <f>Actual_Data[[#This Row],[season]]&amp;"-"&amp;COUNTIF($C$2:C353,C353)</f>
        <v>2013-30</v>
      </c>
      <c r="C353">
        <v>2013</v>
      </c>
      <c r="D353" s="19" t="s">
        <v>34</v>
      </c>
      <c r="E353" s="20">
        <v>41387</v>
      </c>
      <c r="F353" s="19" t="s">
        <v>36</v>
      </c>
      <c r="G353" s="19" t="s">
        <v>218</v>
      </c>
      <c r="H353" s="19" t="s">
        <v>218</v>
      </c>
      <c r="I353" s="19" t="s">
        <v>37</v>
      </c>
      <c r="J353" s="19" t="s">
        <v>38</v>
      </c>
      <c r="K353">
        <v>0</v>
      </c>
      <c r="L353" s="19" t="s">
        <v>36</v>
      </c>
      <c r="M353">
        <v>130</v>
      </c>
      <c r="N353">
        <v>0</v>
      </c>
      <c r="O353" s="19" t="s">
        <v>131</v>
      </c>
      <c r="P353" s="19" t="s">
        <v>40</v>
      </c>
      <c r="Q353" s="19" t="s">
        <v>56</v>
      </c>
      <c r="R353" s="19" t="s">
        <v>265</v>
      </c>
      <c r="S353" s="19"/>
      <c r="T353" s="19">
        <v>1</v>
      </c>
      <c r="U353" s="19">
        <f>IF(Actual_Data[[#This Row],[toss_winner]] = Actual_Data[[#This Row],[winner]],1,0)</f>
        <v>0</v>
      </c>
      <c r="V353" s="19">
        <f>IF(Actual_Data[[#This Row],[toss_decision]] = $I$2,1,0)</f>
        <v>1</v>
      </c>
      <c r="W353" s="19">
        <f t="shared" si="9"/>
        <v>0</v>
      </c>
      <c r="X353" s="53"/>
      <c r="Y353" s="53"/>
      <c r="Z353" s="53"/>
      <c r="AF353" s="52"/>
      <c r="AG353" s="54"/>
    </row>
    <row r="354" spans="1:33" x14ac:dyDescent="0.3">
      <c r="A354">
        <v>353</v>
      </c>
      <c r="B354" t="str">
        <f>Actual_Data[[#This Row],[season]]&amp;"-"&amp;COUNTIF($C$2:C354,C354)</f>
        <v>2013-31</v>
      </c>
      <c r="C354">
        <v>2013</v>
      </c>
      <c r="D354" s="19" t="s">
        <v>206</v>
      </c>
      <c r="E354" s="20">
        <v>41410</v>
      </c>
      <c r="F354" s="19" t="s">
        <v>45</v>
      </c>
      <c r="G354" s="19" t="s">
        <v>53</v>
      </c>
      <c r="H354" s="19" t="s">
        <v>53</v>
      </c>
      <c r="I354" s="19" t="s">
        <v>37</v>
      </c>
      <c r="J354" s="19" t="s">
        <v>38</v>
      </c>
      <c r="K354">
        <v>0</v>
      </c>
      <c r="L354" s="19" t="s">
        <v>45</v>
      </c>
      <c r="M354">
        <v>7</v>
      </c>
      <c r="N354">
        <v>0</v>
      </c>
      <c r="O354" s="19" t="s">
        <v>282</v>
      </c>
      <c r="P354" s="19" t="s">
        <v>207</v>
      </c>
      <c r="Q354" s="19" t="s">
        <v>139</v>
      </c>
      <c r="R354" s="19" t="s">
        <v>152</v>
      </c>
      <c r="S354" s="19"/>
      <c r="T354" s="19">
        <v>1</v>
      </c>
      <c r="U354" s="19">
        <f>IF(Actual_Data[[#This Row],[toss_winner]] = Actual_Data[[#This Row],[winner]],1,0)</f>
        <v>0</v>
      </c>
      <c r="V354" s="19">
        <f>IF(Actual_Data[[#This Row],[toss_decision]] = $I$2,1,0)</f>
        <v>1</v>
      </c>
      <c r="W354" s="19">
        <f t="shared" si="9"/>
        <v>0</v>
      </c>
      <c r="X354" s="53"/>
      <c r="Y354" s="53"/>
      <c r="Z354" s="53"/>
      <c r="AF354" s="52"/>
      <c r="AG354" s="54"/>
    </row>
    <row r="355" spans="1:33" x14ac:dyDescent="0.3">
      <c r="A355">
        <v>354</v>
      </c>
      <c r="B355" t="str">
        <f>Actual_Data[[#This Row],[season]]&amp;"-"&amp;COUNTIF($C$2:C355,C355)</f>
        <v>2013-32</v>
      </c>
      <c r="C355">
        <v>2013</v>
      </c>
      <c r="D355" s="19" t="s">
        <v>64</v>
      </c>
      <c r="E355" s="20">
        <v>41388</v>
      </c>
      <c r="F355" s="19" t="s">
        <v>35</v>
      </c>
      <c r="G355" s="19" t="s">
        <v>59</v>
      </c>
      <c r="H355" s="19" t="s">
        <v>35</v>
      </c>
      <c r="I355" s="19" t="s">
        <v>46</v>
      </c>
      <c r="J355" s="19" t="s">
        <v>38</v>
      </c>
      <c r="K355">
        <v>0</v>
      </c>
      <c r="L355" s="19" t="s">
        <v>59</v>
      </c>
      <c r="M355">
        <v>0</v>
      </c>
      <c r="N355">
        <v>5</v>
      </c>
      <c r="O355" s="19" t="s">
        <v>164</v>
      </c>
      <c r="P355" s="19" t="s">
        <v>67</v>
      </c>
      <c r="Q355" s="19" t="s">
        <v>139</v>
      </c>
      <c r="R355" s="19" t="s">
        <v>152</v>
      </c>
      <c r="S355" s="19"/>
      <c r="T355" s="19">
        <v>1</v>
      </c>
      <c r="U355" s="19">
        <f>IF(Actual_Data[[#This Row],[toss_winner]] = Actual_Data[[#This Row],[winner]],1,0)</f>
        <v>0</v>
      </c>
      <c r="V355" s="19">
        <f>IF(Actual_Data[[#This Row],[toss_decision]] = $I$2,1,0)</f>
        <v>0</v>
      </c>
      <c r="W355" s="19">
        <f t="shared" si="9"/>
        <v>0</v>
      </c>
      <c r="X355" s="53"/>
      <c r="Y355" s="53"/>
      <c r="Z355" s="53"/>
      <c r="AF355" s="52"/>
      <c r="AG355" s="54"/>
    </row>
    <row r="356" spans="1:33" x14ac:dyDescent="0.3">
      <c r="A356">
        <v>355</v>
      </c>
      <c r="B356" t="str">
        <f>Actual_Data[[#This Row],[season]]&amp;"-"&amp;COUNTIF($C$2:C356,C356)</f>
        <v>2013-33</v>
      </c>
      <c r="C356">
        <v>2013</v>
      </c>
      <c r="D356" s="19" t="s">
        <v>79</v>
      </c>
      <c r="E356" s="20">
        <v>41389</v>
      </c>
      <c r="F356" s="19" t="s">
        <v>272</v>
      </c>
      <c r="G356" s="19" t="s">
        <v>44</v>
      </c>
      <c r="H356" s="19" t="s">
        <v>272</v>
      </c>
      <c r="I356" s="19" t="s">
        <v>46</v>
      </c>
      <c r="J356" s="19" t="s">
        <v>38</v>
      </c>
      <c r="K356">
        <v>0</v>
      </c>
      <c r="L356" s="19" t="s">
        <v>44</v>
      </c>
      <c r="M356">
        <v>0</v>
      </c>
      <c r="N356">
        <v>5</v>
      </c>
      <c r="O356" s="19" t="s">
        <v>90</v>
      </c>
      <c r="P356" s="19" t="s">
        <v>81</v>
      </c>
      <c r="Q356" s="19" t="s">
        <v>56</v>
      </c>
      <c r="R356" s="19" t="s">
        <v>181</v>
      </c>
      <c r="S356" s="19"/>
      <c r="T356" s="19">
        <v>1</v>
      </c>
      <c r="U356" s="19">
        <f>IF(Actual_Data[[#This Row],[toss_winner]] = Actual_Data[[#This Row],[winner]],1,0)</f>
        <v>0</v>
      </c>
      <c r="V356" s="19">
        <f>IF(Actual_Data[[#This Row],[toss_decision]] = $I$2,1,0)</f>
        <v>0</v>
      </c>
      <c r="W356" s="19">
        <f t="shared" si="9"/>
        <v>0</v>
      </c>
      <c r="X356" s="53"/>
      <c r="Y356" s="53"/>
      <c r="Z356" s="53"/>
      <c r="AF356" s="52"/>
      <c r="AG356" s="54"/>
    </row>
    <row r="357" spans="1:33" x14ac:dyDescent="0.3">
      <c r="A357">
        <v>356</v>
      </c>
      <c r="B357" t="str">
        <f>Actual_Data[[#This Row],[season]]&amp;"-"&amp;COUNTIF($C$2:C357,C357)</f>
        <v>2013-34</v>
      </c>
      <c r="C357">
        <v>2013</v>
      </c>
      <c r="D357" s="19" t="s">
        <v>64</v>
      </c>
      <c r="E357" s="20">
        <v>41390</v>
      </c>
      <c r="F357" s="19" t="s">
        <v>45</v>
      </c>
      <c r="G357" s="19" t="s">
        <v>35</v>
      </c>
      <c r="H357" s="19" t="s">
        <v>45</v>
      </c>
      <c r="I357" s="19" t="s">
        <v>46</v>
      </c>
      <c r="J357" s="19" t="s">
        <v>38</v>
      </c>
      <c r="K357">
        <v>0</v>
      </c>
      <c r="L357" s="19" t="s">
        <v>35</v>
      </c>
      <c r="M357">
        <v>0</v>
      </c>
      <c r="N357">
        <v>6</v>
      </c>
      <c r="O357" s="19" t="s">
        <v>156</v>
      </c>
      <c r="P357" s="19" t="s">
        <v>67</v>
      </c>
      <c r="Q357" s="19" t="s">
        <v>281</v>
      </c>
      <c r="R357" s="19" t="s">
        <v>152</v>
      </c>
      <c r="S357" s="19"/>
      <c r="T357" s="19">
        <v>1</v>
      </c>
      <c r="U357" s="19">
        <f>IF(Actual_Data[[#This Row],[toss_winner]] = Actual_Data[[#This Row],[winner]],1,0)</f>
        <v>0</v>
      </c>
      <c r="V357" s="19">
        <f>IF(Actual_Data[[#This Row],[toss_decision]] = $I$2,1,0)</f>
        <v>0</v>
      </c>
      <c r="W357" s="19">
        <f t="shared" si="9"/>
        <v>0</v>
      </c>
      <c r="X357" s="53"/>
      <c r="Y357" s="53"/>
      <c r="Z357" s="53"/>
      <c r="AF357" s="52"/>
      <c r="AG357" s="54"/>
    </row>
    <row r="358" spans="1:33" x14ac:dyDescent="0.3">
      <c r="A358">
        <v>357</v>
      </c>
      <c r="B358" t="str">
        <f>Actual_Data[[#This Row],[season]]&amp;"-"&amp;COUNTIF($C$2:C358,C358)</f>
        <v>2013-35</v>
      </c>
      <c r="C358">
        <v>2013</v>
      </c>
      <c r="D358" s="19" t="s">
        <v>70</v>
      </c>
      <c r="E358" s="20">
        <v>41391</v>
      </c>
      <c r="F358" s="19" t="s">
        <v>272</v>
      </c>
      <c r="G358" s="19" t="s">
        <v>52</v>
      </c>
      <c r="H358" s="19" t="s">
        <v>272</v>
      </c>
      <c r="I358" s="19" t="s">
        <v>46</v>
      </c>
      <c r="J358" s="19" t="s">
        <v>38</v>
      </c>
      <c r="K358">
        <v>0</v>
      </c>
      <c r="L358" s="19" t="s">
        <v>52</v>
      </c>
      <c r="M358">
        <v>0</v>
      </c>
      <c r="N358">
        <v>8</v>
      </c>
      <c r="O358" s="19" t="s">
        <v>279</v>
      </c>
      <c r="P358" s="19" t="s">
        <v>72</v>
      </c>
      <c r="Q358" s="19" t="s">
        <v>250</v>
      </c>
      <c r="R358" s="19" t="s">
        <v>277</v>
      </c>
      <c r="S358" s="19"/>
      <c r="T358" s="19">
        <v>1</v>
      </c>
      <c r="U358" s="19">
        <f>IF(Actual_Data[[#This Row],[toss_winner]] = Actual_Data[[#This Row],[winner]],1,0)</f>
        <v>0</v>
      </c>
      <c r="V358" s="19">
        <f>IF(Actual_Data[[#This Row],[toss_decision]] = $I$2,1,0)</f>
        <v>0</v>
      </c>
      <c r="W358" s="19">
        <f t="shared" si="9"/>
        <v>0</v>
      </c>
      <c r="X358" s="53"/>
      <c r="Y358" s="53"/>
      <c r="Z358" s="53"/>
      <c r="AF358" s="52"/>
      <c r="AG358" s="54"/>
    </row>
    <row r="359" spans="1:33" x14ac:dyDescent="0.3">
      <c r="A359">
        <v>358</v>
      </c>
      <c r="B359" t="str">
        <f>Actual_Data[[#This Row],[season]]&amp;"-"&amp;COUNTIF($C$2:C359,C359)</f>
        <v>2013-36</v>
      </c>
      <c r="C359">
        <v>2013</v>
      </c>
      <c r="D359" s="19" t="s">
        <v>58</v>
      </c>
      <c r="E359" s="20">
        <v>41391</v>
      </c>
      <c r="F359" s="19" t="s">
        <v>59</v>
      </c>
      <c r="G359" s="19" t="s">
        <v>36</v>
      </c>
      <c r="H359" s="19" t="s">
        <v>59</v>
      </c>
      <c r="I359" s="19" t="s">
        <v>46</v>
      </c>
      <c r="J359" s="19" t="s">
        <v>38</v>
      </c>
      <c r="K359">
        <v>0</v>
      </c>
      <c r="L359" s="19" t="s">
        <v>59</v>
      </c>
      <c r="M359">
        <v>58</v>
      </c>
      <c r="N359">
        <v>0</v>
      </c>
      <c r="O359" s="19" t="s">
        <v>164</v>
      </c>
      <c r="P359" s="19" t="s">
        <v>61</v>
      </c>
      <c r="Q359" s="19" t="s">
        <v>41</v>
      </c>
      <c r="R359" s="19" t="s">
        <v>141</v>
      </c>
      <c r="S359" s="19"/>
      <c r="T359" s="19">
        <v>1</v>
      </c>
      <c r="U359" s="19">
        <f>IF(Actual_Data[[#This Row],[toss_winner]] = Actual_Data[[#This Row],[winner]],1,0)</f>
        <v>1</v>
      </c>
      <c r="V359" s="19">
        <f>IF(Actual_Data[[#This Row],[toss_decision]] = $I$2,1,0)</f>
        <v>0</v>
      </c>
      <c r="W359" s="19">
        <f t="shared" si="9"/>
        <v>0</v>
      </c>
      <c r="X359" s="53"/>
      <c r="Y359" s="53"/>
      <c r="Z359" s="53"/>
      <c r="AF359" s="52"/>
      <c r="AG359" s="54"/>
    </row>
    <row r="360" spans="1:33" x14ac:dyDescent="0.3">
      <c r="A360">
        <v>359</v>
      </c>
      <c r="B360" t="str">
        <f>Actual_Data[[#This Row],[season]]&amp;"-"&amp;COUNTIF($C$2:C360,C360)</f>
        <v>2013-37</v>
      </c>
      <c r="C360">
        <v>2013</v>
      </c>
      <c r="D360" s="19" t="s">
        <v>79</v>
      </c>
      <c r="E360" s="20">
        <v>41392</v>
      </c>
      <c r="F360" s="19" t="s">
        <v>44</v>
      </c>
      <c r="G360" s="19" t="s">
        <v>35</v>
      </c>
      <c r="H360" s="19" t="s">
        <v>35</v>
      </c>
      <c r="I360" s="19" t="s">
        <v>37</v>
      </c>
      <c r="J360" s="19" t="s">
        <v>38</v>
      </c>
      <c r="K360">
        <v>0</v>
      </c>
      <c r="L360" s="19" t="s">
        <v>44</v>
      </c>
      <c r="M360">
        <v>14</v>
      </c>
      <c r="N360">
        <v>0</v>
      </c>
      <c r="O360" s="19" t="s">
        <v>47</v>
      </c>
      <c r="P360" s="19" t="s">
        <v>81</v>
      </c>
      <c r="Q360" s="19" t="s">
        <v>56</v>
      </c>
      <c r="R360" s="19" t="s">
        <v>129</v>
      </c>
      <c r="S360" s="19"/>
      <c r="T360" s="19">
        <v>1</v>
      </c>
      <c r="U360" s="19">
        <f>IF(Actual_Data[[#This Row],[toss_winner]] = Actual_Data[[#This Row],[winner]],1,0)</f>
        <v>0</v>
      </c>
      <c r="V360" s="19">
        <f>IF(Actual_Data[[#This Row],[toss_decision]] = $I$2,1,0)</f>
        <v>1</v>
      </c>
      <c r="W360" s="19">
        <f t="shared" si="9"/>
        <v>0</v>
      </c>
      <c r="X360" s="53"/>
      <c r="Y360" s="53"/>
      <c r="Z360" s="53"/>
      <c r="AF360" s="52"/>
      <c r="AG360" s="54"/>
    </row>
    <row r="361" spans="1:33" x14ac:dyDescent="0.3">
      <c r="A361">
        <v>360</v>
      </c>
      <c r="B361" t="str">
        <f>Actual_Data[[#This Row],[season]]&amp;"-"&amp;COUNTIF($C$2:C361,C361)</f>
        <v>2013-38</v>
      </c>
      <c r="C361">
        <v>2013</v>
      </c>
      <c r="D361" s="19" t="s">
        <v>283</v>
      </c>
      <c r="E361" s="20">
        <v>41392</v>
      </c>
      <c r="F361" s="19" t="s">
        <v>53</v>
      </c>
      <c r="G361" s="19" t="s">
        <v>218</v>
      </c>
      <c r="H361" s="19" t="s">
        <v>218</v>
      </c>
      <c r="I361" s="19" t="s">
        <v>37</v>
      </c>
      <c r="J361" s="19" t="s">
        <v>38</v>
      </c>
      <c r="K361">
        <v>0</v>
      </c>
      <c r="L361" s="19" t="s">
        <v>53</v>
      </c>
      <c r="M361">
        <v>15</v>
      </c>
      <c r="N361">
        <v>0</v>
      </c>
      <c r="O361" s="19" t="s">
        <v>191</v>
      </c>
      <c r="P361" s="19" t="s">
        <v>284</v>
      </c>
      <c r="Q361" s="19" t="s">
        <v>281</v>
      </c>
      <c r="R361" s="19" t="s">
        <v>152</v>
      </c>
      <c r="S361" s="19"/>
      <c r="T361" s="19">
        <v>1</v>
      </c>
      <c r="U361" s="19">
        <f>IF(Actual_Data[[#This Row],[toss_winner]] = Actual_Data[[#This Row],[winner]],1,0)</f>
        <v>0</v>
      </c>
      <c r="V361" s="19">
        <f>IF(Actual_Data[[#This Row],[toss_decision]] = $I$2,1,0)</f>
        <v>1</v>
      </c>
      <c r="W361" s="19">
        <f t="shared" si="9"/>
        <v>0</v>
      </c>
      <c r="X361" s="53"/>
      <c r="Y361" s="53"/>
      <c r="Z361" s="53"/>
      <c r="AF361" s="52"/>
      <c r="AG361" s="54"/>
    </row>
    <row r="362" spans="1:33" x14ac:dyDescent="0.3">
      <c r="A362">
        <v>361</v>
      </c>
      <c r="B362" t="str">
        <f>Actual_Data[[#This Row],[season]]&amp;"-"&amp;COUNTIF($C$2:C362,C362)</f>
        <v>2013-39</v>
      </c>
      <c r="C362">
        <v>2013</v>
      </c>
      <c r="D362" s="19" t="s">
        <v>70</v>
      </c>
      <c r="E362" s="20">
        <v>41393</v>
      </c>
      <c r="F362" s="19" t="s">
        <v>36</v>
      </c>
      <c r="G362" s="19" t="s">
        <v>52</v>
      </c>
      <c r="H362" s="19" t="s">
        <v>52</v>
      </c>
      <c r="I362" s="19" t="s">
        <v>37</v>
      </c>
      <c r="J362" s="19" t="s">
        <v>38</v>
      </c>
      <c r="K362">
        <v>0</v>
      </c>
      <c r="L362" s="19" t="s">
        <v>52</v>
      </c>
      <c r="M362">
        <v>0</v>
      </c>
      <c r="N362">
        <v>4</v>
      </c>
      <c r="O362" s="19" t="s">
        <v>285</v>
      </c>
      <c r="P362" s="19" t="s">
        <v>72</v>
      </c>
      <c r="Q362" s="19" t="s">
        <v>133</v>
      </c>
      <c r="R362" s="19" t="s">
        <v>277</v>
      </c>
      <c r="S362" s="19"/>
      <c r="T362" s="19">
        <v>1</v>
      </c>
      <c r="U362" s="19">
        <f>IF(Actual_Data[[#This Row],[toss_winner]] = Actual_Data[[#This Row],[winner]],1,0)</f>
        <v>1</v>
      </c>
      <c r="V362" s="19">
        <f>IF(Actual_Data[[#This Row],[toss_decision]] = $I$2,1,0)</f>
        <v>1</v>
      </c>
      <c r="W362" s="19">
        <f t="shared" si="9"/>
        <v>1</v>
      </c>
      <c r="X362" s="53"/>
      <c r="Y362" s="53"/>
      <c r="Z362" s="53"/>
      <c r="AF362" s="52"/>
      <c r="AG362" s="54"/>
    </row>
    <row r="363" spans="1:33" x14ac:dyDescent="0.3">
      <c r="A363">
        <v>362</v>
      </c>
      <c r="B363" t="str">
        <f>Actual_Data[[#This Row],[season]]&amp;"-"&amp;COUNTIF($C$2:C363,C363)</f>
        <v>2013-40</v>
      </c>
      <c r="C363">
        <v>2013</v>
      </c>
      <c r="D363" s="19" t="s">
        <v>58</v>
      </c>
      <c r="E363" s="20">
        <v>41393</v>
      </c>
      <c r="F363" s="19" t="s">
        <v>59</v>
      </c>
      <c r="G363" s="19" t="s">
        <v>45</v>
      </c>
      <c r="H363" s="19" t="s">
        <v>59</v>
      </c>
      <c r="I363" s="19" t="s">
        <v>46</v>
      </c>
      <c r="J363" s="19" t="s">
        <v>38</v>
      </c>
      <c r="K363">
        <v>0</v>
      </c>
      <c r="L363" s="19" t="s">
        <v>59</v>
      </c>
      <c r="M363">
        <v>4</v>
      </c>
      <c r="N363">
        <v>0</v>
      </c>
      <c r="O363" s="19" t="s">
        <v>159</v>
      </c>
      <c r="P363" s="19" t="s">
        <v>61</v>
      </c>
      <c r="Q363" s="19" t="s">
        <v>41</v>
      </c>
      <c r="R363" s="19" t="s">
        <v>245</v>
      </c>
      <c r="S363" s="19"/>
      <c r="T363" s="19">
        <v>1</v>
      </c>
      <c r="U363" s="19">
        <f>IF(Actual_Data[[#This Row],[toss_winner]] = Actual_Data[[#This Row],[winner]],1,0)</f>
        <v>1</v>
      </c>
      <c r="V363" s="19">
        <f>IF(Actual_Data[[#This Row],[toss_decision]] = $I$2,1,0)</f>
        <v>0</v>
      </c>
      <c r="W363" s="19">
        <f t="shared" si="9"/>
        <v>0</v>
      </c>
      <c r="X363" s="53"/>
      <c r="Y363" s="53"/>
      <c r="Z363" s="53"/>
      <c r="AF363" s="52"/>
      <c r="AG363" s="54"/>
    </row>
    <row r="364" spans="1:33" x14ac:dyDescent="0.3">
      <c r="A364">
        <v>363</v>
      </c>
      <c r="B364" t="str">
        <f>Actual_Data[[#This Row],[season]]&amp;"-"&amp;COUNTIF($C$2:C364,C364)</f>
        <v>2013-41</v>
      </c>
      <c r="C364">
        <v>2013</v>
      </c>
      <c r="D364" s="19" t="s">
        <v>251</v>
      </c>
      <c r="E364" s="20">
        <v>41394</v>
      </c>
      <c r="F364" s="19" t="s">
        <v>44</v>
      </c>
      <c r="G364" s="19" t="s">
        <v>218</v>
      </c>
      <c r="H364" s="19" t="s">
        <v>44</v>
      </c>
      <c r="I364" s="19" t="s">
        <v>46</v>
      </c>
      <c r="J364" s="19" t="s">
        <v>38</v>
      </c>
      <c r="K364">
        <v>0</v>
      </c>
      <c r="L364" s="19" t="s">
        <v>44</v>
      </c>
      <c r="M364">
        <v>37</v>
      </c>
      <c r="N364">
        <v>0</v>
      </c>
      <c r="O364" s="19" t="s">
        <v>90</v>
      </c>
      <c r="P364" s="19" t="s">
        <v>253</v>
      </c>
      <c r="Q364" s="19" t="s">
        <v>181</v>
      </c>
      <c r="R364" s="19" t="s">
        <v>129</v>
      </c>
      <c r="S364" s="19"/>
      <c r="T364" s="19">
        <v>1</v>
      </c>
      <c r="U364" s="19">
        <f>IF(Actual_Data[[#This Row],[toss_winner]] = Actual_Data[[#This Row],[winner]],1,0)</f>
        <v>1</v>
      </c>
      <c r="V364" s="19">
        <f>IF(Actual_Data[[#This Row],[toss_decision]] = $I$2,1,0)</f>
        <v>0</v>
      </c>
      <c r="W364" s="19">
        <f t="shared" si="9"/>
        <v>0</v>
      </c>
      <c r="X364" s="53"/>
      <c r="Y364" s="53"/>
      <c r="Z364" s="53"/>
      <c r="AF364" s="52"/>
      <c r="AG364" s="54"/>
    </row>
    <row r="365" spans="1:33" x14ac:dyDescent="0.3">
      <c r="A365">
        <v>364</v>
      </c>
      <c r="B365" t="str">
        <f>Actual_Data[[#This Row],[season]]&amp;"-"&amp;COUNTIF($C$2:C365,C365)</f>
        <v>2013-42</v>
      </c>
      <c r="C365">
        <v>2013</v>
      </c>
      <c r="D365" s="19" t="s">
        <v>74</v>
      </c>
      <c r="E365" s="20">
        <v>41395</v>
      </c>
      <c r="F365" s="19" t="s">
        <v>59</v>
      </c>
      <c r="G365" s="19" t="s">
        <v>272</v>
      </c>
      <c r="H365" s="19" t="s">
        <v>59</v>
      </c>
      <c r="I365" s="19" t="s">
        <v>46</v>
      </c>
      <c r="J365" s="19" t="s">
        <v>38</v>
      </c>
      <c r="K365">
        <v>0</v>
      </c>
      <c r="L365" s="19" t="s">
        <v>272</v>
      </c>
      <c r="M365">
        <v>0</v>
      </c>
      <c r="N365">
        <v>7</v>
      </c>
      <c r="O365" s="19" t="s">
        <v>228</v>
      </c>
      <c r="P365" s="19" t="s">
        <v>76</v>
      </c>
      <c r="Q365" s="19" t="s">
        <v>41</v>
      </c>
      <c r="R365" s="19" t="s">
        <v>141</v>
      </c>
      <c r="S365" s="19"/>
      <c r="T365" s="19">
        <v>1</v>
      </c>
      <c r="U365" s="19">
        <f>IF(Actual_Data[[#This Row],[toss_winner]] = Actual_Data[[#This Row],[winner]],1,0)</f>
        <v>0</v>
      </c>
      <c r="V365" s="19">
        <f>IF(Actual_Data[[#This Row],[toss_decision]] = $I$2,1,0)</f>
        <v>0</v>
      </c>
      <c r="W365" s="19">
        <f t="shared" si="9"/>
        <v>0</v>
      </c>
      <c r="X365" s="53"/>
      <c r="Y365" s="53"/>
      <c r="Z365" s="53"/>
      <c r="AF365" s="52"/>
      <c r="AG365" s="54"/>
    </row>
    <row r="366" spans="1:33" x14ac:dyDescent="0.3">
      <c r="A366">
        <v>365</v>
      </c>
      <c r="B366" t="str">
        <f>Actual_Data[[#This Row],[season]]&amp;"-"&amp;COUNTIF($C$2:C366,C366)</f>
        <v>2013-43</v>
      </c>
      <c r="C366">
        <v>2013</v>
      </c>
      <c r="D366" s="19" t="s">
        <v>283</v>
      </c>
      <c r="E366" s="20">
        <v>41395</v>
      </c>
      <c r="F366" s="19" t="s">
        <v>35</v>
      </c>
      <c r="G366" s="19" t="s">
        <v>53</v>
      </c>
      <c r="H366" s="19" t="s">
        <v>35</v>
      </c>
      <c r="I366" s="19" t="s">
        <v>46</v>
      </c>
      <c r="J366" s="19" t="s">
        <v>38</v>
      </c>
      <c r="K366">
        <v>0</v>
      </c>
      <c r="L366" s="19" t="s">
        <v>53</v>
      </c>
      <c r="M366">
        <v>0</v>
      </c>
      <c r="N366">
        <v>7</v>
      </c>
      <c r="O366" s="19" t="s">
        <v>191</v>
      </c>
      <c r="P366" s="19" t="s">
        <v>284</v>
      </c>
      <c r="Q366" s="19" t="s">
        <v>139</v>
      </c>
      <c r="R366" s="19" t="s">
        <v>281</v>
      </c>
      <c r="S366" s="19"/>
      <c r="T366" s="19">
        <v>1</v>
      </c>
      <c r="U366" s="19">
        <f>IF(Actual_Data[[#This Row],[toss_winner]] = Actual_Data[[#This Row],[winner]],1,0)</f>
        <v>0</v>
      </c>
      <c r="V366" s="19">
        <f>IF(Actual_Data[[#This Row],[toss_decision]] = $I$2,1,0)</f>
        <v>0</v>
      </c>
      <c r="W366" s="19">
        <f t="shared" si="9"/>
        <v>0</v>
      </c>
      <c r="X366" s="53"/>
      <c r="Y366" s="53"/>
      <c r="Z366" s="53"/>
      <c r="AF366" s="52"/>
      <c r="AG366" s="54"/>
    </row>
    <row r="367" spans="1:33" x14ac:dyDescent="0.3">
      <c r="A367">
        <v>366</v>
      </c>
      <c r="B367" t="str">
        <f>Actual_Data[[#This Row],[season]]&amp;"-"&amp;COUNTIF($C$2:C367,C367)</f>
        <v>2013-44</v>
      </c>
      <c r="C367">
        <v>2013</v>
      </c>
      <c r="D367" s="19" t="s">
        <v>79</v>
      </c>
      <c r="E367" s="20">
        <v>41396</v>
      </c>
      <c r="F367" s="19" t="s">
        <v>44</v>
      </c>
      <c r="G367" s="19" t="s">
        <v>45</v>
      </c>
      <c r="H367" s="19" t="s">
        <v>44</v>
      </c>
      <c r="I367" s="19" t="s">
        <v>46</v>
      </c>
      <c r="J367" s="19" t="s">
        <v>38</v>
      </c>
      <c r="K367">
        <v>0</v>
      </c>
      <c r="L367" s="19" t="s">
        <v>44</v>
      </c>
      <c r="M367">
        <v>15</v>
      </c>
      <c r="N367">
        <v>0</v>
      </c>
      <c r="O367" s="19" t="s">
        <v>118</v>
      </c>
      <c r="P367" s="19" t="s">
        <v>81</v>
      </c>
      <c r="Q367" s="19" t="s">
        <v>133</v>
      </c>
      <c r="R367" s="19" t="s">
        <v>250</v>
      </c>
      <c r="S367" s="19"/>
      <c r="T367" s="19">
        <v>1</v>
      </c>
      <c r="U367" s="19">
        <f>IF(Actual_Data[[#This Row],[toss_winner]] = Actual_Data[[#This Row],[winner]],1,0)</f>
        <v>1</v>
      </c>
      <c r="V367" s="19">
        <f>IF(Actual_Data[[#This Row],[toss_decision]] = $I$2,1,0)</f>
        <v>0</v>
      </c>
      <c r="W367" s="19">
        <f t="shared" si="9"/>
        <v>0</v>
      </c>
      <c r="X367" s="53"/>
      <c r="Y367" s="53"/>
      <c r="Z367" s="53"/>
      <c r="AF367" s="52"/>
      <c r="AG367" s="54"/>
    </row>
    <row r="368" spans="1:33" x14ac:dyDescent="0.3">
      <c r="A368">
        <v>367</v>
      </c>
      <c r="B368" t="str">
        <f>Actual_Data[[#This Row],[season]]&amp;"-"&amp;COUNTIF($C$2:C368,C368)</f>
        <v>2013-45</v>
      </c>
      <c r="C368">
        <v>2013</v>
      </c>
      <c r="D368" s="19" t="s">
        <v>251</v>
      </c>
      <c r="E368" s="20">
        <v>41396</v>
      </c>
      <c r="F368" s="19" t="s">
        <v>36</v>
      </c>
      <c r="G368" s="19" t="s">
        <v>218</v>
      </c>
      <c r="H368" s="19" t="s">
        <v>36</v>
      </c>
      <c r="I368" s="19" t="s">
        <v>46</v>
      </c>
      <c r="J368" s="19" t="s">
        <v>38</v>
      </c>
      <c r="K368">
        <v>0</v>
      </c>
      <c r="L368" s="19" t="s">
        <v>36</v>
      </c>
      <c r="M368">
        <v>17</v>
      </c>
      <c r="N368">
        <v>0</v>
      </c>
      <c r="O368" s="19" t="s">
        <v>134</v>
      </c>
      <c r="P368" s="19" t="s">
        <v>253</v>
      </c>
      <c r="Q368" s="19" t="s">
        <v>56</v>
      </c>
      <c r="R368" s="19" t="s">
        <v>265</v>
      </c>
      <c r="S368" s="19"/>
      <c r="T368" s="19">
        <v>1</v>
      </c>
      <c r="U368" s="19">
        <f>IF(Actual_Data[[#This Row],[toss_winner]] = Actual_Data[[#This Row],[winner]],1,0)</f>
        <v>1</v>
      </c>
      <c r="V368" s="19">
        <f>IF(Actual_Data[[#This Row],[toss_decision]] = $I$2,1,0)</f>
        <v>0</v>
      </c>
      <c r="W368" s="19">
        <f t="shared" si="9"/>
        <v>0</v>
      </c>
      <c r="X368" s="53"/>
      <c r="Y368" s="53"/>
      <c r="Z368" s="53"/>
      <c r="AF368" s="52"/>
      <c r="AG368" s="54"/>
    </row>
    <row r="369" spans="1:33" x14ac:dyDescent="0.3">
      <c r="A369">
        <v>368</v>
      </c>
      <c r="B369" t="str">
        <f>Actual_Data[[#This Row],[season]]&amp;"-"&amp;COUNTIF($C$2:C369,C369)</f>
        <v>2013-46</v>
      </c>
      <c r="C369">
        <v>2013</v>
      </c>
      <c r="D369" s="19" t="s">
        <v>64</v>
      </c>
      <c r="E369" s="20">
        <v>41397</v>
      </c>
      <c r="F369" s="19" t="s">
        <v>52</v>
      </c>
      <c r="G369" s="19" t="s">
        <v>35</v>
      </c>
      <c r="H369" s="19" t="s">
        <v>52</v>
      </c>
      <c r="I369" s="19" t="s">
        <v>46</v>
      </c>
      <c r="J369" s="19" t="s">
        <v>38</v>
      </c>
      <c r="K369">
        <v>0</v>
      </c>
      <c r="L369" s="19" t="s">
        <v>35</v>
      </c>
      <c r="M369">
        <v>0</v>
      </c>
      <c r="N369">
        <v>8</v>
      </c>
      <c r="O369" s="19" t="s">
        <v>82</v>
      </c>
      <c r="P369" s="19" t="s">
        <v>67</v>
      </c>
      <c r="Q369" s="19" t="s">
        <v>139</v>
      </c>
      <c r="R369" s="19" t="s">
        <v>281</v>
      </c>
      <c r="S369" s="19"/>
      <c r="T369" s="19">
        <v>1</v>
      </c>
      <c r="U369" s="19">
        <f>IF(Actual_Data[[#This Row],[toss_winner]] = Actual_Data[[#This Row],[winner]],1,0)</f>
        <v>0</v>
      </c>
      <c r="V369" s="19">
        <f>IF(Actual_Data[[#This Row],[toss_decision]] = $I$2,1,0)</f>
        <v>0</v>
      </c>
      <c r="W369" s="19">
        <f t="shared" si="9"/>
        <v>0</v>
      </c>
      <c r="X369" s="53"/>
      <c r="Y369" s="53"/>
      <c r="Z369" s="53"/>
      <c r="AF369" s="52"/>
      <c r="AG369" s="54"/>
    </row>
    <row r="370" spans="1:33" x14ac:dyDescent="0.3">
      <c r="A370">
        <v>369</v>
      </c>
      <c r="B370" t="str">
        <f>Actual_Data[[#This Row],[season]]&amp;"-"&amp;COUNTIF($C$2:C370,C370)</f>
        <v>2013-47</v>
      </c>
      <c r="C370">
        <v>2013</v>
      </c>
      <c r="D370" s="19" t="s">
        <v>74</v>
      </c>
      <c r="E370" s="20">
        <v>41398</v>
      </c>
      <c r="F370" s="19" t="s">
        <v>53</v>
      </c>
      <c r="G370" s="19" t="s">
        <v>272</v>
      </c>
      <c r="H370" s="19" t="s">
        <v>53</v>
      </c>
      <c r="I370" s="19" t="s">
        <v>46</v>
      </c>
      <c r="J370" s="19" t="s">
        <v>38</v>
      </c>
      <c r="K370">
        <v>0</v>
      </c>
      <c r="L370" s="19" t="s">
        <v>272</v>
      </c>
      <c r="M370">
        <v>0</v>
      </c>
      <c r="N370">
        <v>6</v>
      </c>
      <c r="O370" s="19" t="s">
        <v>286</v>
      </c>
      <c r="P370" s="19" t="s">
        <v>76</v>
      </c>
      <c r="Q370" s="19" t="s">
        <v>41</v>
      </c>
      <c r="R370" s="19" t="s">
        <v>141</v>
      </c>
      <c r="S370" s="19"/>
      <c r="T370" s="19">
        <v>1</v>
      </c>
      <c r="U370" s="19">
        <f>IF(Actual_Data[[#This Row],[toss_winner]] = Actual_Data[[#This Row],[winner]],1,0)</f>
        <v>0</v>
      </c>
      <c r="V370" s="19">
        <f>IF(Actual_Data[[#This Row],[toss_decision]] = $I$2,1,0)</f>
        <v>0</v>
      </c>
      <c r="W370" s="19">
        <f t="shared" si="9"/>
        <v>0</v>
      </c>
      <c r="X370" s="53"/>
      <c r="Y370" s="53"/>
      <c r="Z370" s="53"/>
      <c r="AF370" s="52"/>
      <c r="AG370" s="54"/>
    </row>
    <row r="371" spans="1:33" x14ac:dyDescent="0.3">
      <c r="A371">
        <v>370</v>
      </c>
      <c r="B371" t="str">
        <f>Actual_Data[[#This Row],[season]]&amp;"-"&amp;COUNTIF($C$2:C371,C371)</f>
        <v>2013-48</v>
      </c>
      <c r="C371">
        <v>2013</v>
      </c>
      <c r="D371" s="19" t="s">
        <v>34</v>
      </c>
      <c r="E371" s="20">
        <v>41408</v>
      </c>
      <c r="F371" s="19" t="s">
        <v>36</v>
      </c>
      <c r="G371" s="19" t="s">
        <v>45</v>
      </c>
      <c r="H371" s="19" t="s">
        <v>45</v>
      </c>
      <c r="I371" s="19" t="s">
        <v>37</v>
      </c>
      <c r="J371" s="19" t="s">
        <v>38</v>
      </c>
      <c r="K371">
        <v>0</v>
      </c>
      <c r="L371" s="19" t="s">
        <v>45</v>
      </c>
      <c r="M371">
        <v>0</v>
      </c>
      <c r="N371">
        <v>7</v>
      </c>
      <c r="O371" s="19" t="s">
        <v>86</v>
      </c>
      <c r="P371" s="19" t="s">
        <v>40</v>
      </c>
      <c r="Q371" s="19" t="s">
        <v>139</v>
      </c>
      <c r="R371" s="19" t="s">
        <v>152</v>
      </c>
      <c r="S371" s="19"/>
      <c r="T371" s="19">
        <v>1</v>
      </c>
      <c r="U371" s="19">
        <f>IF(Actual_Data[[#This Row],[toss_winner]] = Actual_Data[[#This Row],[winner]],1,0)</f>
        <v>1</v>
      </c>
      <c r="V371" s="19">
        <f>IF(Actual_Data[[#This Row],[toss_decision]] = $I$2,1,0)</f>
        <v>1</v>
      </c>
      <c r="W371" s="19">
        <f t="shared" si="9"/>
        <v>1</v>
      </c>
      <c r="X371" s="53"/>
      <c r="Y371" s="53"/>
      <c r="Z371" s="53"/>
      <c r="AF371" s="52"/>
      <c r="AG371" s="54"/>
    </row>
    <row r="372" spans="1:33" x14ac:dyDescent="0.3">
      <c r="A372">
        <v>371</v>
      </c>
      <c r="B372" t="str">
        <f>Actual_Data[[#This Row],[season]]&amp;"-"&amp;COUNTIF($C$2:C372,C372)</f>
        <v>2013-49</v>
      </c>
      <c r="C372">
        <v>2013</v>
      </c>
      <c r="D372" s="19" t="s">
        <v>58</v>
      </c>
      <c r="E372" s="20">
        <v>41399</v>
      </c>
      <c r="F372" s="19" t="s">
        <v>59</v>
      </c>
      <c r="G372" s="19" t="s">
        <v>44</v>
      </c>
      <c r="H372" s="19" t="s">
        <v>59</v>
      </c>
      <c r="I372" s="19" t="s">
        <v>46</v>
      </c>
      <c r="J372" s="19" t="s">
        <v>38</v>
      </c>
      <c r="K372">
        <v>0</v>
      </c>
      <c r="L372" s="19" t="s">
        <v>59</v>
      </c>
      <c r="M372">
        <v>60</v>
      </c>
      <c r="N372">
        <v>0</v>
      </c>
      <c r="O372" s="19" t="s">
        <v>287</v>
      </c>
      <c r="P372" s="19" t="s">
        <v>61</v>
      </c>
      <c r="Q372" s="19" t="s">
        <v>139</v>
      </c>
      <c r="R372" s="19" t="s">
        <v>281</v>
      </c>
      <c r="S372" s="19"/>
      <c r="T372" s="19">
        <v>1</v>
      </c>
      <c r="U372" s="19">
        <f>IF(Actual_Data[[#This Row],[toss_winner]] = Actual_Data[[#This Row],[winner]],1,0)</f>
        <v>1</v>
      </c>
      <c r="V372" s="19">
        <f>IF(Actual_Data[[#This Row],[toss_decision]] = $I$2,1,0)</f>
        <v>0</v>
      </c>
      <c r="W372" s="19">
        <f t="shared" si="9"/>
        <v>0</v>
      </c>
      <c r="X372" s="53"/>
      <c r="Y372" s="53"/>
      <c r="Z372" s="53"/>
      <c r="AF372" s="52"/>
      <c r="AG372" s="54"/>
    </row>
    <row r="373" spans="1:33" x14ac:dyDescent="0.3">
      <c r="A373">
        <v>372</v>
      </c>
      <c r="B373" t="str">
        <f>Actual_Data[[#This Row],[season]]&amp;"-"&amp;COUNTIF($C$2:C373,C373)</f>
        <v>2013-50</v>
      </c>
      <c r="C373">
        <v>2013</v>
      </c>
      <c r="D373" s="19" t="s">
        <v>70</v>
      </c>
      <c r="E373" s="20">
        <v>41399</v>
      </c>
      <c r="F373" s="19" t="s">
        <v>218</v>
      </c>
      <c r="G373" s="19" t="s">
        <v>52</v>
      </c>
      <c r="H373" s="19" t="s">
        <v>218</v>
      </c>
      <c r="I373" s="19" t="s">
        <v>46</v>
      </c>
      <c r="J373" s="19" t="s">
        <v>38</v>
      </c>
      <c r="K373">
        <v>0</v>
      </c>
      <c r="L373" s="19" t="s">
        <v>52</v>
      </c>
      <c r="M373">
        <v>0</v>
      </c>
      <c r="N373">
        <v>5</v>
      </c>
      <c r="O373" s="19" t="s">
        <v>246</v>
      </c>
      <c r="P373" s="19" t="s">
        <v>72</v>
      </c>
      <c r="Q373" s="19" t="s">
        <v>265</v>
      </c>
      <c r="R373" s="19" t="s">
        <v>225</v>
      </c>
      <c r="S373" s="19"/>
      <c r="T373" s="19">
        <v>1</v>
      </c>
      <c r="U373" s="19">
        <f>IF(Actual_Data[[#This Row],[toss_winner]] = Actual_Data[[#This Row],[winner]],1,0)</f>
        <v>0</v>
      </c>
      <c r="V373" s="19">
        <f>IF(Actual_Data[[#This Row],[toss_decision]] = $I$2,1,0)</f>
        <v>0</v>
      </c>
      <c r="W373" s="19">
        <f t="shared" si="9"/>
        <v>0</v>
      </c>
      <c r="X373" s="53"/>
      <c r="Y373" s="53"/>
      <c r="Z373" s="53"/>
      <c r="AF373" s="52"/>
      <c r="AG373" s="54"/>
    </row>
    <row r="374" spans="1:33" x14ac:dyDescent="0.3">
      <c r="A374">
        <v>373</v>
      </c>
      <c r="B374" t="str">
        <f>Actual_Data[[#This Row],[season]]&amp;"-"&amp;COUNTIF($C$2:C374,C374)</f>
        <v>2013-51</v>
      </c>
      <c r="C374">
        <v>2013</v>
      </c>
      <c r="D374" s="19" t="s">
        <v>34</v>
      </c>
      <c r="E374" s="20">
        <v>41373</v>
      </c>
      <c r="F374" s="19" t="s">
        <v>272</v>
      </c>
      <c r="G374" s="19" t="s">
        <v>36</v>
      </c>
      <c r="H374" s="19" t="s">
        <v>272</v>
      </c>
      <c r="I374" s="19" t="s">
        <v>46</v>
      </c>
      <c r="J374" s="19" t="s">
        <v>38</v>
      </c>
      <c r="K374">
        <v>0</v>
      </c>
      <c r="L374" s="19" t="s">
        <v>36</v>
      </c>
      <c r="M374">
        <v>0</v>
      </c>
      <c r="N374">
        <v>7</v>
      </c>
      <c r="O374" s="19" t="s">
        <v>227</v>
      </c>
      <c r="P374" s="19" t="s">
        <v>40</v>
      </c>
      <c r="Q374" s="19" t="s">
        <v>152</v>
      </c>
      <c r="R374" s="19" t="s">
        <v>129</v>
      </c>
      <c r="S374" s="19"/>
      <c r="T374" s="19">
        <v>1</v>
      </c>
      <c r="U374" s="19">
        <f>IF(Actual_Data[[#This Row],[toss_winner]] = Actual_Data[[#This Row],[winner]],1,0)</f>
        <v>0</v>
      </c>
      <c r="V374" s="19">
        <f>IF(Actual_Data[[#This Row],[toss_decision]] = $I$2,1,0)</f>
        <v>0</v>
      </c>
      <c r="W374" s="19">
        <f t="shared" si="9"/>
        <v>0</v>
      </c>
      <c r="X374" s="53"/>
      <c r="Y374" s="53"/>
      <c r="Z374" s="53"/>
      <c r="AF374" s="52"/>
      <c r="AG374" s="54"/>
    </row>
    <row r="375" spans="1:33" x14ac:dyDescent="0.3">
      <c r="A375">
        <v>374</v>
      </c>
      <c r="B375" t="str">
        <f>Actual_Data[[#This Row],[season]]&amp;"-"&amp;COUNTIF($C$2:C375,C375)</f>
        <v>2013-52</v>
      </c>
      <c r="C375">
        <v>2013</v>
      </c>
      <c r="D375" s="19" t="s">
        <v>70</v>
      </c>
      <c r="E375" s="20">
        <v>41401</v>
      </c>
      <c r="F375" s="19" t="s">
        <v>53</v>
      </c>
      <c r="G375" s="19" t="s">
        <v>52</v>
      </c>
      <c r="H375" s="19" t="s">
        <v>53</v>
      </c>
      <c r="I375" s="19" t="s">
        <v>46</v>
      </c>
      <c r="J375" s="19" t="s">
        <v>38</v>
      </c>
      <c r="K375">
        <v>0</v>
      </c>
      <c r="L375" s="19" t="s">
        <v>52</v>
      </c>
      <c r="M375">
        <v>0</v>
      </c>
      <c r="N375">
        <v>9</v>
      </c>
      <c r="O375" s="19" t="s">
        <v>246</v>
      </c>
      <c r="P375" s="19" t="s">
        <v>72</v>
      </c>
      <c r="Q375" s="19" t="s">
        <v>56</v>
      </c>
      <c r="R375" s="19" t="s">
        <v>225</v>
      </c>
      <c r="S375" s="19"/>
      <c r="T375" s="19">
        <v>1</v>
      </c>
      <c r="U375" s="19">
        <f>IF(Actual_Data[[#This Row],[toss_winner]] = Actual_Data[[#This Row],[winner]],1,0)</f>
        <v>0</v>
      </c>
      <c r="V375" s="19">
        <f>IF(Actual_Data[[#This Row],[toss_decision]] = $I$2,1,0)</f>
        <v>0</v>
      </c>
      <c r="W375" s="19">
        <f t="shared" si="9"/>
        <v>0</v>
      </c>
      <c r="X375" s="53"/>
      <c r="Y375" s="53"/>
      <c r="Z375" s="53"/>
      <c r="AF375" s="52"/>
      <c r="AG375" s="54"/>
    </row>
    <row r="376" spans="1:33" x14ac:dyDescent="0.3">
      <c r="A376">
        <v>375</v>
      </c>
      <c r="B376" t="str">
        <f>Actual_Data[[#This Row],[season]]&amp;"-"&amp;COUNTIF($C$2:C376,C376)</f>
        <v>2013-53</v>
      </c>
      <c r="C376">
        <v>2013</v>
      </c>
      <c r="D376" s="19" t="s">
        <v>58</v>
      </c>
      <c r="E376" s="20">
        <v>41401</v>
      </c>
      <c r="F376" s="19" t="s">
        <v>59</v>
      </c>
      <c r="G376" s="19" t="s">
        <v>35</v>
      </c>
      <c r="H376" s="19" t="s">
        <v>59</v>
      </c>
      <c r="I376" s="19" t="s">
        <v>46</v>
      </c>
      <c r="J376" s="19" t="s">
        <v>38</v>
      </c>
      <c r="K376">
        <v>0</v>
      </c>
      <c r="L376" s="19" t="s">
        <v>59</v>
      </c>
      <c r="M376">
        <v>65</v>
      </c>
      <c r="N376">
        <v>0</v>
      </c>
      <c r="O376" s="19" t="s">
        <v>120</v>
      </c>
      <c r="P376" s="19" t="s">
        <v>61</v>
      </c>
      <c r="Q376" s="19" t="s">
        <v>139</v>
      </c>
      <c r="R376" s="19" t="s">
        <v>152</v>
      </c>
      <c r="S376" s="19"/>
      <c r="T376" s="19">
        <v>1</v>
      </c>
      <c r="U376" s="19">
        <f>IF(Actual_Data[[#This Row],[toss_winner]] = Actual_Data[[#This Row],[winner]],1,0)</f>
        <v>1</v>
      </c>
      <c r="V376" s="19">
        <f>IF(Actual_Data[[#This Row],[toss_decision]] = $I$2,1,0)</f>
        <v>0</v>
      </c>
      <c r="W376" s="19">
        <f t="shared" si="9"/>
        <v>0</v>
      </c>
      <c r="X376" s="53"/>
      <c r="Y376" s="53"/>
      <c r="Z376" s="53"/>
      <c r="AF376" s="52"/>
      <c r="AG376" s="54"/>
    </row>
    <row r="377" spans="1:33" x14ac:dyDescent="0.3">
      <c r="A377">
        <v>376</v>
      </c>
      <c r="B377" t="str">
        <f>Actual_Data[[#This Row],[season]]&amp;"-"&amp;COUNTIF($C$2:C377,C377)</f>
        <v>2013-54</v>
      </c>
      <c r="C377">
        <v>2013</v>
      </c>
      <c r="D377" s="19" t="s">
        <v>74</v>
      </c>
      <c r="E377" s="20">
        <v>41402</v>
      </c>
      <c r="F377" s="19" t="s">
        <v>44</v>
      </c>
      <c r="G377" s="19" t="s">
        <v>272</v>
      </c>
      <c r="H377" s="19" t="s">
        <v>272</v>
      </c>
      <c r="I377" s="19" t="s">
        <v>37</v>
      </c>
      <c r="J377" s="19" t="s">
        <v>38</v>
      </c>
      <c r="K377">
        <v>0</v>
      </c>
      <c r="L377" s="19" t="s">
        <v>44</v>
      </c>
      <c r="M377">
        <v>77</v>
      </c>
      <c r="N377">
        <v>0</v>
      </c>
      <c r="O377" s="19" t="s">
        <v>118</v>
      </c>
      <c r="P377" s="19" t="s">
        <v>76</v>
      </c>
      <c r="Q377" s="19" t="s">
        <v>181</v>
      </c>
      <c r="R377" s="19" t="s">
        <v>288</v>
      </c>
      <c r="S377" s="19"/>
      <c r="T377" s="19">
        <v>1</v>
      </c>
      <c r="U377" s="19">
        <f>IF(Actual_Data[[#This Row],[toss_winner]] = Actual_Data[[#This Row],[winner]],1,0)</f>
        <v>0</v>
      </c>
      <c r="V377" s="19">
        <f>IF(Actual_Data[[#This Row],[toss_decision]] = $I$2,1,0)</f>
        <v>1</v>
      </c>
      <c r="W377" s="19">
        <f t="shared" si="9"/>
        <v>0</v>
      </c>
      <c r="X377" s="53"/>
      <c r="Y377" s="53"/>
      <c r="Z377" s="53"/>
      <c r="AF377" s="52"/>
      <c r="AG377" s="54"/>
    </row>
    <row r="378" spans="1:33" x14ac:dyDescent="0.3">
      <c r="A378">
        <v>377</v>
      </c>
      <c r="B378" t="str">
        <f>Actual_Data[[#This Row],[season]]&amp;"-"&amp;COUNTIF($C$2:C378,C378)</f>
        <v>2013-55</v>
      </c>
      <c r="C378">
        <v>2013</v>
      </c>
      <c r="D378" s="19" t="s">
        <v>43</v>
      </c>
      <c r="E378" s="20">
        <v>41403</v>
      </c>
      <c r="F378" s="19" t="s">
        <v>45</v>
      </c>
      <c r="G378" s="19" t="s">
        <v>52</v>
      </c>
      <c r="H378" s="19" t="s">
        <v>52</v>
      </c>
      <c r="I378" s="19" t="s">
        <v>37</v>
      </c>
      <c r="J378" s="19" t="s">
        <v>38</v>
      </c>
      <c r="K378">
        <v>0</v>
      </c>
      <c r="L378" s="19" t="s">
        <v>52</v>
      </c>
      <c r="M378">
        <v>0</v>
      </c>
      <c r="N378">
        <v>8</v>
      </c>
      <c r="O378" s="19" t="s">
        <v>289</v>
      </c>
      <c r="P378" s="19" t="s">
        <v>48</v>
      </c>
      <c r="Q378" s="19" t="s">
        <v>139</v>
      </c>
      <c r="R378" s="19" t="s">
        <v>152</v>
      </c>
      <c r="S378" s="19"/>
      <c r="T378" s="19">
        <v>1</v>
      </c>
      <c r="U378" s="19">
        <f>IF(Actual_Data[[#This Row],[toss_winner]] = Actual_Data[[#This Row],[winner]],1,0)</f>
        <v>1</v>
      </c>
      <c r="V378" s="19">
        <f>IF(Actual_Data[[#This Row],[toss_decision]] = $I$2,1,0)</f>
        <v>1</v>
      </c>
      <c r="W378" s="19">
        <f t="shared" si="9"/>
        <v>1</v>
      </c>
      <c r="X378" s="53"/>
      <c r="Y378" s="53"/>
      <c r="Z378" s="53"/>
      <c r="AF378" s="52"/>
      <c r="AG378" s="54"/>
    </row>
    <row r="379" spans="1:33" x14ac:dyDescent="0.3">
      <c r="A379">
        <v>378</v>
      </c>
      <c r="B379" t="str">
        <f>Actual_Data[[#This Row],[season]]&amp;"-"&amp;COUNTIF($C$2:C379,C379)</f>
        <v>2013-56</v>
      </c>
      <c r="C379">
        <v>2013</v>
      </c>
      <c r="D379" s="19" t="s">
        <v>251</v>
      </c>
      <c r="E379" s="20">
        <v>41403</v>
      </c>
      <c r="F379" s="19" t="s">
        <v>35</v>
      </c>
      <c r="G379" s="19" t="s">
        <v>218</v>
      </c>
      <c r="H379" s="19" t="s">
        <v>35</v>
      </c>
      <c r="I379" s="19" t="s">
        <v>46</v>
      </c>
      <c r="J379" s="19" t="s">
        <v>38</v>
      </c>
      <c r="K379">
        <v>0</v>
      </c>
      <c r="L379" s="19" t="s">
        <v>35</v>
      </c>
      <c r="M379">
        <v>46</v>
      </c>
      <c r="N379">
        <v>0</v>
      </c>
      <c r="O379" s="19" t="s">
        <v>158</v>
      </c>
      <c r="P379" s="19" t="s">
        <v>253</v>
      </c>
      <c r="Q379" s="19" t="s">
        <v>41</v>
      </c>
      <c r="R379" s="19" t="s">
        <v>141</v>
      </c>
      <c r="S379" s="19"/>
      <c r="T379" s="19">
        <v>1</v>
      </c>
      <c r="U379" s="19">
        <f>IF(Actual_Data[[#This Row],[toss_winner]] = Actual_Data[[#This Row],[winner]],1,0)</f>
        <v>1</v>
      </c>
      <c r="V379" s="19">
        <f>IF(Actual_Data[[#This Row],[toss_decision]] = $I$2,1,0)</f>
        <v>0</v>
      </c>
      <c r="W379" s="19">
        <f t="shared" si="9"/>
        <v>0</v>
      </c>
      <c r="X379" s="53"/>
      <c r="Y379" s="53"/>
      <c r="Z379" s="53"/>
      <c r="AF379" s="52"/>
      <c r="AG379" s="54"/>
    </row>
    <row r="380" spans="1:33" x14ac:dyDescent="0.3">
      <c r="A380">
        <v>379</v>
      </c>
      <c r="B380" t="str">
        <f>Actual_Data[[#This Row],[season]]&amp;"-"&amp;COUNTIF($C$2:C380,C380)</f>
        <v>2013-57</v>
      </c>
      <c r="C380">
        <v>2013</v>
      </c>
      <c r="D380" s="19" t="s">
        <v>51</v>
      </c>
      <c r="E380" s="20">
        <v>41404</v>
      </c>
      <c r="F380" s="19" t="s">
        <v>36</v>
      </c>
      <c r="G380" s="19" t="s">
        <v>53</v>
      </c>
      <c r="H380" s="19" t="s">
        <v>53</v>
      </c>
      <c r="I380" s="19" t="s">
        <v>37</v>
      </c>
      <c r="J380" s="19" t="s">
        <v>38</v>
      </c>
      <c r="K380">
        <v>0</v>
      </c>
      <c r="L380" s="19" t="s">
        <v>36</v>
      </c>
      <c r="M380">
        <v>4</v>
      </c>
      <c r="N380">
        <v>0</v>
      </c>
      <c r="O380" s="19" t="s">
        <v>209</v>
      </c>
      <c r="P380" s="19" t="s">
        <v>55</v>
      </c>
      <c r="Q380" s="19" t="s">
        <v>288</v>
      </c>
      <c r="R380" s="19" t="s">
        <v>277</v>
      </c>
      <c r="S380" s="19"/>
      <c r="T380" s="19">
        <v>1</v>
      </c>
      <c r="U380" s="19">
        <f>IF(Actual_Data[[#This Row],[toss_winner]] = Actual_Data[[#This Row],[winner]],1,0)</f>
        <v>0</v>
      </c>
      <c r="V380" s="19">
        <f>IF(Actual_Data[[#This Row],[toss_decision]] = $I$2,1,0)</f>
        <v>1</v>
      </c>
      <c r="W380" s="19">
        <f t="shared" si="9"/>
        <v>0</v>
      </c>
      <c r="X380" s="53"/>
      <c r="Y380" s="53"/>
      <c r="Z380" s="53"/>
      <c r="AF380" s="52"/>
      <c r="AG380" s="54"/>
    </row>
    <row r="381" spans="1:33" x14ac:dyDescent="0.3">
      <c r="A381">
        <v>380</v>
      </c>
      <c r="B381" t="str">
        <f>Actual_Data[[#This Row],[season]]&amp;"-"&amp;COUNTIF($C$2:C381,C381)</f>
        <v>2013-58</v>
      </c>
      <c r="C381">
        <v>2013</v>
      </c>
      <c r="D381" s="19" t="s">
        <v>251</v>
      </c>
      <c r="E381" s="20">
        <v>41405</v>
      </c>
      <c r="F381" s="19" t="s">
        <v>218</v>
      </c>
      <c r="G381" s="19" t="s">
        <v>59</v>
      </c>
      <c r="H381" s="19" t="s">
        <v>218</v>
      </c>
      <c r="I381" s="19" t="s">
        <v>46</v>
      </c>
      <c r="J381" s="19" t="s">
        <v>38</v>
      </c>
      <c r="K381">
        <v>0</v>
      </c>
      <c r="L381" s="19" t="s">
        <v>59</v>
      </c>
      <c r="M381">
        <v>0</v>
      </c>
      <c r="N381">
        <v>5</v>
      </c>
      <c r="O381" s="19" t="s">
        <v>287</v>
      </c>
      <c r="P381" s="19" t="s">
        <v>253</v>
      </c>
      <c r="Q381" s="19" t="s">
        <v>41</v>
      </c>
      <c r="R381" s="19" t="s">
        <v>245</v>
      </c>
      <c r="S381" s="19"/>
      <c r="T381" s="19">
        <v>1</v>
      </c>
      <c r="U381" s="19">
        <f>IF(Actual_Data[[#This Row],[toss_winner]] = Actual_Data[[#This Row],[winner]],1,0)</f>
        <v>0</v>
      </c>
      <c r="V381" s="19">
        <f>IF(Actual_Data[[#This Row],[toss_decision]] = $I$2,1,0)</f>
        <v>0</v>
      </c>
      <c r="W381" s="19">
        <f t="shared" si="9"/>
        <v>0</v>
      </c>
      <c r="X381" s="53"/>
      <c r="Y381" s="53"/>
      <c r="Z381" s="53"/>
      <c r="AF381" s="52"/>
      <c r="AG381" s="54"/>
    </row>
    <row r="382" spans="1:33" x14ac:dyDescent="0.3">
      <c r="A382">
        <v>381</v>
      </c>
      <c r="B382" t="str">
        <f>Actual_Data[[#This Row],[season]]&amp;"-"&amp;COUNTIF($C$2:C382,C382)</f>
        <v>2013-59</v>
      </c>
      <c r="C382">
        <v>2013</v>
      </c>
      <c r="D382" s="19" t="s">
        <v>43</v>
      </c>
      <c r="E382" s="20">
        <v>41405</v>
      </c>
      <c r="F382" s="19" t="s">
        <v>272</v>
      </c>
      <c r="G382" s="19" t="s">
        <v>45</v>
      </c>
      <c r="H382" s="19" t="s">
        <v>45</v>
      </c>
      <c r="I382" s="19" t="s">
        <v>37</v>
      </c>
      <c r="J382" s="19" t="s">
        <v>38</v>
      </c>
      <c r="K382">
        <v>0</v>
      </c>
      <c r="L382" s="19" t="s">
        <v>272</v>
      </c>
      <c r="M382">
        <v>30</v>
      </c>
      <c r="N382">
        <v>0</v>
      </c>
      <c r="O382" s="19" t="s">
        <v>290</v>
      </c>
      <c r="P382" s="19" t="s">
        <v>48</v>
      </c>
      <c r="Q382" s="19" t="s">
        <v>181</v>
      </c>
      <c r="R382" s="19" t="s">
        <v>225</v>
      </c>
      <c r="S382" s="19"/>
      <c r="T382" s="19">
        <v>1</v>
      </c>
      <c r="U382" s="19">
        <f>IF(Actual_Data[[#This Row],[toss_winner]] = Actual_Data[[#This Row],[winner]],1,0)</f>
        <v>0</v>
      </c>
      <c r="V382" s="19">
        <f>IF(Actual_Data[[#This Row],[toss_decision]] = $I$2,1,0)</f>
        <v>1</v>
      </c>
      <c r="W382" s="19">
        <f t="shared" si="9"/>
        <v>0</v>
      </c>
      <c r="X382" s="53"/>
      <c r="Y382" s="53"/>
      <c r="Z382" s="53"/>
      <c r="AF382" s="52"/>
      <c r="AG382" s="54"/>
    </row>
    <row r="383" spans="1:33" x14ac:dyDescent="0.3">
      <c r="A383">
        <v>382</v>
      </c>
      <c r="B383" t="str">
        <f>Actual_Data[[#This Row],[season]]&amp;"-"&amp;COUNTIF($C$2:C383,C383)</f>
        <v>2013-60</v>
      </c>
      <c r="C383">
        <v>2013</v>
      </c>
      <c r="D383" s="19" t="s">
        <v>291</v>
      </c>
      <c r="E383" s="20">
        <v>41406</v>
      </c>
      <c r="F383" s="19" t="s">
        <v>36</v>
      </c>
      <c r="G383" s="19" t="s">
        <v>35</v>
      </c>
      <c r="H383" s="19" t="s">
        <v>35</v>
      </c>
      <c r="I383" s="19" t="s">
        <v>37</v>
      </c>
      <c r="J383" s="19" t="s">
        <v>38</v>
      </c>
      <c r="K383">
        <v>0</v>
      </c>
      <c r="L383" s="19" t="s">
        <v>35</v>
      </c>
      <c r="M383">
        <v>0</v>
      </c>
      <c r="N383">
        <v>5</v>
      </c>
      <c r="O383" s="19" t="s">
        <v>156</v>
      </c>
      <c r="P383" s="19" t="s">
        <v>292</v>
      </c>
      <c r="Q383" s="19" t="s">
        <v>288</v>
      </c>
      <c r="R383" s="19" t="s">
        <v>277</v>
      </c>
      <c r="S383" s="19"/>
      <c r="T383" s="19">
        <v>1</v>
      </c>
      <c r="U383" s="19">
        <f>IF(Actual_Data[[#This Row],[toss_winner]] = Actual_Data[[#This Row],[winner]],1,0)</f>
        <v>1</v>
      </c>
      <c r="V383" s="19">
        <f>IF(Actual_Data[[#This Row],[toss_decision]] = $I$2,1,0)</f>
        <v>1</v>
      </c>
      <c r="W383" s="19">
        <f t="shared" si="9"/>
        <v>1</v>
      </c>
      <c r="X383" s="53"/>
      <c r="Y383" s="53"/>
      <c r="Z383" s="53"/>
      <c r="AF383" s="52"/>
      <c r="AG383" s="54"/>
    </row>
    <row r="384" spans="1:33" x14ac:dyDescent="0.3">
      <c r="A384">
        <v>383</v>
      </c>
      <c r="B384" t="str">
        <f>Actual_Data[[#This Row],[season]]&amp;"-"&amp;COUNTIF($C$2:C384,C384)</f>
        <v>2013-61</v>
      </c>
      <c r="C384">
        <v>2013</v>
      </c>
      <c r="D384" s="19" t="s">
        <v>70</v>
      </c>
      <c r="E384" s="20">
        <v>41406</v>
      </c>
      <c r="F384" s="19" t="s">
        <v>44</v>
      </c>
      <c r="G384" s="19" t="s">
        <v>52</v>
      </c>
      <c r="H384" s="19" t="s">
        <v>52</v>
      </c>
      <c r="I384" s="19" t="s">
        <v>37</v>
      </c>
      <c r="J384" s="19" t="s">
        <v>38</v>
      </c>
      <c r="K384">
        <v>0</v>
      </c>
      <c r="L384" s="19" t="s">
        <v>52</v>
      </c>
      <c r="M384">
        <v>0</v>
      </c>
      <c r="N384">
        <v>5</v>
      </c>
      <c r="O384" s="19" t="s">
        <v>71</v>
      </c>
      <c r="P384" s="19" t="s">
        <v>72</v>
      </c>
      <c r="Q384" s="19" t="s">
        <v>139</v>
      </c>
      <c r="R384" s="19" t="s">
        <v>281</v>
      </c>
      <c r="S384" s="19"/>
      <c r="T384" s="19">
        <v>1</v>
      </c>
      <c r="U384" s="19">
        <f>IF(Actual_Data[[#This Row],[toss_winner]] = Actual_Data[[#This Row],[winner]],1,0)</f>
        <v>1</v>
      </c>
      <c r="V384" s="19">
        <f>IF(Actual_Data[[#This Row],[toss_decision]] = $I$2,1,0)</f>
        <v>1</v>
      </c>
      <c r="W384" s="19">
        <f t="shared" si="9"/>
        <v>1</v>
      </c>
      <c r="X384" s="53"/>
      <c r="Y384" s="53"/>
      <c r="Z384" s="53"/>
      <c r="AF384" s="52"/>
      <c r="AG384" s="54"/>
    </row>
    <row r="385" spans="1:33" x14ac:dyDescent="0.3">
      <c r="A385">
        <v>384</v>
      </c>
      <c r="B385" t="str">
        <f>Actual_Data[[#This Row],[season]]&amp;"-"&amp;COUNTIF($C$2:C385,C385)</f>
        <v>2013-62</v>
      </c>
      <c r="C385">
        <v>2013</v>
      </c>
      <c r="D385" s="19" t="s">
        <v>51</v>
      </c>
      <c r="E385" s="20">
        <v>41387</v>
      </c>
      <c r="F385" s="19" t="s">
        <v>53</v>
      </c>
      <c r="G385" s="19" t="s">
        <v>45</v>
      </c>
      <c r="H385" s="19" t="s">
        <v>45</v>
      </c>
      <c r="I385" s="19" t="s">
        <v>37</v>
      </c>
      <c r="J385" s="19" t="s">
        <v>38</v>
      </c>
      <c r="K385">
        <v>0</v>
      </c>
      <c r="L385" s="19" t="s">
        <v>45</v>
      </c>
      <c r="M385">
        <v>0</v>
      </c>
      <c r="N385">
        <v>5</v>
      </c>
      <c r="O385" s="19" t="s">
        <v>203</v>
      </c>
      <c r="P385" s="19" t="s">
        <v>55</v>
      </c>
      <c r="Q385" s="19" t="s">
        <v>250</v>
      </c>
      <c r="R385" s="19" t="s">
        <v>277</v>
      </c>
      <c r="S385" s="19"/>
      <c r="T385" s="19">
        <v>1</v>
      </c>
      <c r="U385" s="19">
        <f>IF(Actual_Data[[#This Row],[toss_winner]] = Actual_Data[[#This Row],[winner]],1,0)</f>
        <v>1</v>
      </c>
      <c r="V385" s="19">
        <f>IF(Actual_Data[[#This Row],[toss_decision]] = $I$2,1,0)</f>
        <v>1</v>
      </c>
      <c r="W385" s="19">
        <f t="shared" si="9"/>
        <v>1</v>
      </c>
      <c r="X385" s="53"/>
      <c r="Y385" s="53"/>
      <c r="Z385" s="53"/>
      <c r="AF385" s="52"/>
      <c r="AG385" s="54"/>
    </row>
    <row r="386" spans="1:33" x14ac:dyDescent="0.3">
      <c r="A386">
        <v>385</v>
      </c>
      <c r="B386" t="str">
        <f>Actual_Data[[#This Row],[season]]&amp;"-"&amp;COUNTIF($C$2:C386,C386)</f>
        <v>2013-63</v>
      </c>
      <c r="C386">
        <v>2013</v>
      </c>
      <c r="D386" s="19" t="s">
        <v>58</v>
      </c>
      <c r="E386" s="20">
        <v>41407</v>
      </c>
      <c r="F386" s="19" t="s">
        <v>272</v>
      </c>
      <c r="G386" s="19" t="s">
        <v>59</v>
      </c>
      <c r="H386" s="19" t="s">
        <v>272</v>
      </c>
      <c r="I386" s="19" t="s">
        <v>46</v>
      </c>
      <c r="J386" s="19" t="s">
        <v>38</v>
      </c>
      <c r="K386">
        <v>0</v>
      </c>
      <c r="L386" s="19" t="s">
        <v>59</v>
      </c>
      <c r="M386">
        <v>0</v>
      </c>
      <c r="N386">
        <v>7</v>
      </c>
      <c r="O386" s="19" t="s">
        <v>204</v>
      </c>
      <c r="P386" s="19" t="s">
        <v>61</v>
      </c>
      <c r="Q386" s="19" t="s">
        <v>245</v>
      </c>
      <c r="R386" s="19" t="s">
        <v>129</v>
      </c>
      <c r="S386" s="19"/>
      <c r="T386" s="19">
        <v>1</v>
      </c>
      <c r="U386" s="19">
        <f>IF(Actual_Data[[#This Row],[toss_winner]] = Actual_Data[[#This Row],[winner]],1,0)</f>
        <v>0</v>
      </c>
      <c r="V386" s="19">
        <f>IF(Actual_Data[[#This Row],[toss_decision]] = $I$2,1,0)</f>
        <v>0</v>
      </c>
      <c r="W386" s="19">
        <f t="shared" si="9"/>
        <v>0</v>
      </c>
      <c r="X386" s="53"/>
      <c r="Y386" s="53"/>
      <c r="Z386" s="53"/>
      <c r="AF386" s="52"/>
      <c r="AG386" s="54"/>
    </row>
    <row r="387" spans="1:33" x14ac:dyDescent="0.3">
      <c r="A387">
        <v>386</v>
      </c>
      <c r="B387" t="str">
        <f>Actual_Data[[#This Row],[season]]&amp;"-"&amp;COUNTIF($C$2:C387,C387)</f>
        <v>2013-64</v>
      </c>
      <c r="C387">
        <v>2013</v>
      </c>
      <c r="D387" s="19" t="s">
        <v>291</v>
      </c>
      <c r="E387" s="20">
        <v>41409</v>
      </c>
      <c r="F387" s="19" t="s">
        <v>218</v>
      </c>
      <c r="G387" s="19" t="s">
        <v>35</v>
      </c>
      <c r="H387" s="19" t="s">
        <v>35</v>
      </c>
      <c r="I387" s="19" t="s">
        <v>37</v>
      </c>
      <c r="J387" s="19" t="s">
        <v>38</v>
      </c>
      <c r="K387">
        <v>0</v>
      </c>
      <c r="L387" s="19" t="s">
        <v>218</v>
      </c>
      <c r="M387">
        <v>7</v>
      </c>
      <c r="N387">
        <v>0</v>
      </c>
      <c r="O387" s="19" t="s">
        <v>174</v>
      </c>
      <c r="P387" s="19" t="s">
        <v>292</v>
      </c>
      <c r="Q387" s="19" t="s">
        <v>288</v>
      </c>
      <c r="R387" s="19" t="s">
        <v>277</v>
      </c>
      <c r="S387" s="19"/>
      <c r="T387" s="19">
        <v>1</v>
      </c>
      <c r="U387" s="19">
        <f>IF(Actual_Data[[#This Row],[toss_winner]] = Actual_Data[[#This Row],[winner]],1,0)</f>
        <v>0</v>
      </c>
      <c r="V387" s="19">
        <f>IF(Actual_Data[[#This Row],[toss_decision]] = $I$2,1,0)</f>
        <v>1</v>
      </c>
      <c r="W387" s="19">
        <f t="shared" ref="W387:W450" si="10">IF(U387+V387=2,1,0)</f>
        <v>0</v>
      </c>
      <c r="X387" s="53"/>
      <c r="Y387" s="53"/>
      <c r="Z387" s="53"/>
      <c r="AF387" s="52"/>
      <c r="AG387" s="54"/>
    </row>
    <row r="388" spans="1:33" x14ac:dyDescent="0.3">
      <c r="A388">
        <v>387</v>
      </c>
      <c r="B388" t="str">
        <f>Actual_Data[[#This Row],[season]]&amp;"-"&amp;COUNTIF($C$2:C388,C388)</f>
        <v>2013-65</v>
      </c>
      <c r="C388">
        <v>2013</v>
      </c>
      <c r="D388" s="19" t="s">
        <v>79</v>
      </c>
      <c r="E388" s="20">
        <v>41408</v>
      </c>
      <c r="F388" s="19" t="s">
        <v>44</v>
      </c>
      <c r="G388" s="19" t="s">
        <v>53</v>
      </c>
      <c r="H388" s="19" t="s">
        <v>44</v>
      </c>
      <c r="I388" s="19" t="s">
        <v>46</v>
      </c>
      <c r="J388" s="19" t="s">
        <v>38</v>
      </c>
      <c r="K388">
        <v>0</v>
      </c>
      <c r="L388" s="19" t="s">
        <v>44</v>
      </c>
      <c r="M388">
        <v>33</v>
      </c>
      <c r="N388">
        <v>0</v>
      </c>
      <c r="O388" s="19" t="s">
        <v>90</v>
      </c>
      <c r="P388" s="19" t="s">
        <v>81</v>
      </c>
      <c r="Q388" s="19" t="s">
        <v>265</v>
      </c>
      <c r="R388" s="19" t="s">
        <v>225</v>
      </c>
      <c r="S388" s="19"/>
      <c r="T388" s="19">
        <v>1</v>
      </c>
      <c r="U388" s="19">
        <f>IF(Actual_Data[[#This Row],[toss_winner]] = Actual_Data[[#This Row],[winner]],1,0)</f>
        <v>1</v>
      </c>
      <c r="V388" s="19">
        <f>IF(Actual_Data[[#This Row],[toss_decision]] = $I$2,1,0)</f>
        <v>0</v>
      </c>
      <c r="W388" s="19">
        <f t="shared" si="10"/>
        <v>0</v>
      </c>
      <c r="X388" s="53"/>
      <c r="Y388" s="53"/>
      <c r="Z388" s="53"/>
      <c r="AF388" s="52"/>
      <c r="AG388" s="54"/>
    </row>
    <row r="389" spans="1:33" x14ac:dyDescent="0.3">
      <c r="A389">
        <v>388</v>
      </c>
      <c r="B389" t="str">
        <f>Actual_Data[[#This Row],[season]]&amp;"-"&amp;COUNTIF($C$2:C389,C389)</f>
        <v>2013-66</v>
      </c>
      <c r="C389">
        <v>2013</v>
      </c>
      <c r="D389" s="19" t="s">
        <v>58</v>
      </c>
      <c r="E389" s="20">
        <v>41409</v>
      </c>
      <c r="F389" s="19" t="s">
        <v>59</v>
      </c>
      <c r="G389" s="19" t="s">
        <v>52</v>
      </c>
      <c r="H389" s="19" t="s">
        <v>52</v>
      </c>
      <c r="I389" s="19" t="s">
        <v>37</v>
      </c>
      <c r="J389" s="19" t="s">
        <v>38</v>
      </c>
      <c r="K389">
        <v>0</v>
      </c>
      <c r="L389" s="19" t="s">
        <v>59</v>
      </c>
      <c r="M389">
        <v>14</v>
      </c>
      <c r="N389">
        <v>0</v>
      </c>
      <c r="O389" s="19" t="s">
        <v>293</v>
      </c>
      <c r="P389" s="19" t="s">
        <v>61</v>
      </c>
      <c r="Q389" s="19" t="s">
        <v>41</v>
      </c>
      <c r="R389" s="19" t="s">
        <v>141</v>
      </c>
      <c r="S389" s="19"/>
      <c r="T389" s="19">
        <v>1</v>
      </c>
      <c r="U389" s="19">
        <f>IF(Actual_Data[[#This Row],[toss_winner]] = Actual_Data[[#This Row],[winner]],1,0)</f>
        <v>0</v>
      </c>
      <c r="V389" s="19">
        <f>IF(Actual_Data[[#This Row],[toss_decision]] = $I$2,1,0)</f>
        <v>1</v>
      </c>
      <c r="W389" s="19">
        <f t="shared" si="10"/>
        <v>0</v>
      </c>
      <c r="X389" s="53"/>
      <c r="Y389" s="53"/>
      <c r="Z389" s="53"/>
      <c r="AF389" s="52"/>
      <c r="AG389" s="54"/>
    </row>
    <row r="390" spans="1:33" x14ac:dyDescent="0.3">
      <c r="A390">
        <v>389</v>
      </c>
      <c r="B390" t="str">
        <f>Actual_Data[[#This Row],[season]]&amp;"-"&amp;COUNTIF($C$2:C390,C390)</f>
        <v>2013-67</v>
      </c>
      <c r="C390">
        <v>2013</v>
      </c>
      <c r="D390" s="19" t="s">
        <v>43</v>
      </c>
      <c r="E390" s="20">
        <v>41400</v>
      </c>
      <c r="F390" s="19" t="s">
        <v>36</v>
      </c>
      <c r="G390" s="19" t="s">
        <v>45</v>
      </c>
      <c r="H390" s="19" t="s">
        <v>45</v>
      </c>
      <c r="I390" s="19" t="s">
        <v>37</v>
      </c>
      <c r="J390" s="19" t="s">
        <v>38</v>
      </c>
      <c r="K390">
        <v>0</v>
      </c>
      <c r="L390" s="19" t="s">
        <v>45</v>
      </c>
      <c r="M390">
        <v>0</v>
      </c>
      <c r="N390">
        <v>6</v>
      </c>
      <c r="O390" s="19" t="s">
        <v>282</v>
      </c>
      <c r="P390" s="19" t="s">
        <v>48</v>
      </c>
      <c r="Q390" s="19" t="s">
        <v>250</v>
      </c>
      <c r="R390" s="19" t="s">
        <v>288</v>
      </c>
      <c r="S390" s="19"/>
      <c r="T390" s="19">
        <v>1</v>
      </c>
      <c r="U390" s="19">
        <f>IF(Actual_Data[[#This Row],[toss_winner]] = Actual_Data[[#This Row],[winner]],1,0)</f>
        <v>1</v>
      </c>
      <c r="V390" s="19">
        <f>IF(Actual_Data[[#This Row],[toss_decision]] = $I$2,1,0)</f>
        <v>1</v>
      </c>
      <c r="W390" s="19">
        <f t="shared" si="10"/>
        <v>1</v>
      </c>
      <c r="X390" s="53"/>
      <c r="Y390" s="53"/>
      <c r="Z390" s="53"/>
      <c r="AF390" s="52"/>
      <c r="AG390" s="54"/>
    </row>
    <row r="391" spans="1:33" x14ac:dyDescent="0.3">
      <c r="A391">
        <v>390</v>
      </c>
      <c r="B391" t="str">
        <f>Actual_Data[[#This Row],[season]]&amp;"-"&amp;COUNTIF($C$2:C391,C391)</f>
        <v>2013-68</v>
      </c>
      <c r="C391">
        <v>2013</v>
      </c>
      <c r="D391" s="19" t="s">
        <v>74</v>
      </c>
      <c r="E391" s="20">
        <v>41411</v>
      </c>
      <c r="F391" s="19" t="s">
        <v>272</v>
      </c>
      <c r="G391" s="19" t="s">
        <v>52</v>
      </c>
      <c r="H391" s="19" t="s">
        <v>272</v>
      </c>
      <c r="I391" s="19" t="s">
        <v>46</v>
      </c>
      <c r="J391" s="19" t="s">
        <v>38</v>
      </c>
      <c r="K391">
        <v>0</v>
      </c>
      <c r="L391" s="19" t="s">
        <v>272</v>
      </c>
      <c r="M391">
        <v>23</v>
      </c>
      <c r="N391">
        <v>0</v>
      </c>
      <c r="O391" s="19" t="s">
        <v>107</v>
      </c>
      <c r="P391" s="19" t="s">
        <v>76</v>
      </c>
      <c r="Q391" s="19" t="s">
        <v>41</v>
      </c>
      <c r="R391" s="19" t="s">
        <v>245</v>
      </c>
      <c r="S391" s="19"/>
      <c r="T391" s="19">
        <v>1</v>
      </c>
      <c r="U391" s="19">
        <f>IF(Actual_Data[[#This Row],[toss_winner]] = Actual_Data[[#This Row],[winner]],1,0)</f>
        <v>1</v>
      </c>
      <c r="V391" s="19">
        <f>IF(Actual_Data[[#This Row],[toss_decision]] = $I$2,1,0)</f>
        <v>0</v>
      </c>
      <c r="W391" s="19">
        <f t="shared" si="10"/>
        <v>0</v>
      </c>
      <c r="X391" s="53"/>
      <c r="Y391" s="53"/>
      <c r="Z391" s="53"/>
      <c r="AF391" s="52"/>
      <c r="AG391" s="54"/>
    </row>
    <row r="392" spans="1:33" x14ac:dyDescent="0.3">
      <c r="A392">
        <v>391</v>
      </c>
      <c r="B392" t="str">
        <f>Actual_Data[[#This Row],[season]]&amp;"-"&amp;COUNTIF($C$2:C392,C392)</f>
        <v>2013-69</v>
      </c>
      <c r="C392">
        <v>2013</v>
      </c>
      <c r="D392" s="19" t="s">
        <v>206</v>
      </c>
      <c r="E392" s="20">
        <v>41412</v>
      </c>
      <c r="F392" s="19" t="s">
        <v>45</v>
      </c>
      <c r="G392" s="19" t="s">
        <v>59</v>
      </c>
      <c r="H392" s="19" t="s">
        <v>59</v>
      </c>
      <c r="I392" s="19" t="s">
        <v>37</v>
      </c>
      <c r="J392" s="19" t="s">
        <v>38</v>
      </c>
      <c r="K392">
        <v>0</v>
      </c>
      <c r="L392" s="19" t="s">
        <v>45</v>
      </c>
      <c r="M392">
        <v>50</v>
      </c>
      <c r="N392">
        <v>0</v>
      </c>
      <c r="O392" s="19" t="s">
        <v>267</v>
      </c>
      <c r="P392" s="19" t="s">
        <v>207</v>
      </c>
      <c r="Q392" s="19" t="s">
        <v>139</v>
      </c>
      <c r="R392" s="19" t="s">
        <v>281</v>
      </c>
      <c r="S392" s="19"/>
      <c r="T392" s="19">
        <v>1</v>
      </c>
      <c r="U392" s="19">
        <f>IF(Actual_Data[[#This Row],[toss_winner]] = Actual_Data[[#This Row],[winner]],1,0)</f>
        <v>0</v>
      </c>
      <c r="V392" s="19">
        <f>IF(Actual_Data[[#This Row],[toss_decision]] = $I$2,1,0)</f>
        <v>1</v>
      </c>
      <c r="W392" s="19">
        <f t="shared" si="10"/>
        <v>0</v>
      </c>
      <c r="X392" s="53"/>
      <c r="Y392" s="53"/>
      <c r="Z392" s="53"/>
      <c r="AF392" s="52"/>
      <c r="AG392" s="54"/>
    </row>
    <row r="393" spans="1:33" x14ac:dyDescent="0.3">
      <c r="A393">
        <v>392</v>
      </c>
      <c r="B393" t="str">
        <f>Actual_Data[[#This Row],[season]]&amp;"-"&amp;COUNTIF($C$2:C393,C393)</f>
        <v>2013-70</v>
      </c>
      <c r="C393">
        <v>2013</v>
      </c>
      <c r="D393" s="19" t="s">
        <v>251</v>
      </c>
      <c r="E393" s="20">
        <v>41413</v>
      </c>
      <c r="F393" s="19" t="s">
        <v>218</v>
      </c>
      <c r="G393" s="19" t="s">
        <v>53</v>
      </c>
      <c r="H393" s="19" t="s">
        <v>218</v>
      </c>
      <c r="I393" s="19" t="s">
        <v>46</v>
      </c>
      <c r="J393" s="19" t="s">
        <v>38</v>
      </c>
      <c r="K393">
        <v>0</v>
      </c>
      <c r="L393" s="19" t="s">
        <v>218</v>
      </c>
      <c r="M393">
        <v>38</v>
      </c>
      <c r="N393">
        <v>0</v>
      </c>
      <c r="O393" s="19" t="s">
        <v>294</v>
      </c>
      <c r="P393" s="19" t="s">
        <v>253</v>
      </c>
      <c r="Q393" s="19" t="s">
        <v>288</v>
      </c>
      <c r="R393" s="19" t="s">
        <v>129</v>
      </c>
      <c r="S393" s="19"/>
      <c r="T393" s="19">
        <v>1</v>
      </c>
      <c r="U393" s="19">
        <f>IF(Actual_Data[[#This Row],[toss_winner]] = Actual_Data[[#This Row],[winner]],1,0)</f>
        <v>1</v>
      </c>
      <c r="V393" s="19">
        <f>IF(Actual_Data[[#This Row],[toss_decision]] = $I$2,1,0)</f>
        <v>0</v>
      </c>
      <c r="W393" s="19">
        <f t="shared" si="10"/>
        <v>0</v>
      </c>
      <c r="X393" s="53"/>
      <c r="Y393" s="53"/>
      <c r="Z393" s="53"/>
      <c r="AF393" s="52"/>
      <c r="AG393" s="54"/>
    </row>
    <row r="394" spans="1:33" x14ac:dyDescent="0.3">
      <c r="A394">
        <v>393</v>
      </c>
      <c r="B394" t="str">
        <f>Actual_Data[[#This Row],[season]]&amp;"-"&amp;COUNTIF($C$2:C394,C394)</f>
        <v>2013-71</v>
      </c>
      <c r="C394">
        <v>2013</v>
      </c>
      <c r="D394" s="19" t="s">
        <v>34</v>
      </c>
      <c r="E394" s="20">
        <v>41412</v>
      </c>
      <c r="F394" s="19" t="s">
        <v>36</v>
      </c>
      <c r="G394" s="19" t="s">
        <v>44</v>
      </c>
      <c r="H394" s="19" t="s">
        <v>44</v>
      </c>
      <c r="I394" s="19" t="s">
        <v>37</v>
      </c>
      <c r="J394" s="19" t="s">
        <v>38</v>
      </c>
      <c r="K394">
        <v>0</v>
      </c>
      <c r="L394" s="19" t="s">
        <v>36</v>
      </c>
      <c r="M394">
        <v>24</v>
      </c>
      <c r="N394">
        <v>0</v>
      </c>
      <c r="O394" s="19" t="s">
        <v>227</v>
      </c>
      <c r="P394" s="19" t="s">
        <v>40</v>
      </c>
      <c r="Q394" s="19" t="s">
        <v>265</v>
      </c>
      <c r="R394" s="19" t="s">
        <v>225</v>
      </c>
      <c r="S394" s="19"/>
      <c r="T394" s="19">
        <v>1</v>
      </c>
      <c r="U394" s="19">
        <f>IF(Actual_Data[[#This Row],[toss_winner]] = Actual_Data[[#This Row],[winner]],1,0)</f>
        <v>0</v>
      </c>
      <c r="V394" s="19">
        <f>IF(Actual_Data[[#This Row],[toss_decision]] = $I$2,1,0)</f>
        <v>1</v>
      </c>
      <c r="W394" s="19">
        <f t="shared" si="10"/>
        <v>0</v>
      </c>
      <c r="X394" s="53"/>
      <c r="Y394" s="53"/>
      <c r="Z394" s="53"/>
      <c r="AF394" s="52"/>
      <c r="AG394" s="54"/>
    </row>
    <row r="395" spans="1:33" x14ac:dyDescent="0.3">
      <c r="A395">
        <v>394</v>
      </c>
      <c r="B395" t="str">
        <f>Actual_Data[[#This Row],[season]]&amp;"-"&amp;COUNTIF($C$2:C395,C395)</f>
        <v>2013-72</v>
      </c>
      <c r="C395">
        <v>2013</v>
      </c>
      <c r="D395" s="19" t="s">
        <v>74</v>
      </c>
      <c r="E395" s="20">
        <v>41413</v>
      </c>
      <c r="F395" s="19" t="s">
        <v>35</v>
      </c>
      <c r="G395" s="19" t="s">
        <v>272</v>
      </c>
      <c r="H395" s="19" t="s">
        <v>35</v>
      </c>
      <c r="I395" s="19" t="s">
        <v>46</v>
      </c>
      <c r="J395" s="19" t="s">
        <v>38</v>
      </c>
      <c r="K395">
        <v>0</v>
      </c>
      <c r="L395" s="19" t="s">
        <v>272</v>
      </c>
      <c r="M395">
        <v>0</v>
      </c>
      <c r="N395">
        <v>5</v>
      </c>
      <c r="O395" s="19" t="s">
        <v>290</v>
      </c>
      <c r="P395" s="19" t="s">
        <v>76</v>
      </c>
      <c r="Q395" s="19" t="s">
        <v>41</v>
      </c>
      <c r="R395" s="19" t="s">
        <v>141</v>
      </c>
      <c r="S395" s="19"/>
      <c r="T395" s="19">
        <v>1</v>
      </c>
      <c r="U395" s="19">
        <f>IF(Actual_Data[[#This Row],[toss_winner]] = Actual_Data[[#This Row],[winner]],1,0)</f>
        <v>0</v>
      </c>
      <c r="V395" s="19">
        <f>IF(Actual_Data[[#This Row],[toss_decision]] = $I$2,1,0)</f>
        <v>0</v>
      </c>
      <c r="W395" s="19">
        <f t="shared" si="10"/>
        <v>0</v>
      </c>
      <c r="X395" s="53"/>
      <c r="Y395" s="53"/>
      <c r="Z395" s="53"/>
      <c r="AF395" s="52"/>
      <c r="AG395" s="54"/>
    </row>
    <row r="396" spans="1:33" x14ac:dyDescent="0.3">
      <c r="A396">
        <v>395</v>
      </c>
      <c r="B396" t="str">
        <f>Actual_Data[[#This Row],[season]]&amp;"-"&amp;COUNTIF($C$2:C396,C396)</f>
        <v>2013-73</v>
      </c>
      <c r="C396">
        <v>2013</v>
      </c>
      <c r="D396" s="19" t="s">
        <v>51</v>
      </c>
      <c r="E396" s="20">
        <v>41415</v>
      </c>
      <c r="F396" s="19" t="s">
        <v>44</v>
      </c>
      <c r="G396" s="19" t="s">
        <v>59</v>
      </c>
      <c r="H396" s="19" t="s">
        <v>44</v>
      </c>
      <c r="I396" s="19" t="s">
        <v>46</v>
      </c>
      <c r="J396" s="19" t="s">
        <v>38</v>
      </c>
      <c r="K396">
        <v>0</v>
      </c>
      <c r="L396" s="19" t="s">
        <v>44</v>
      </c>
      <c r="M396">
        <v>48</v>
      </c>
      <c r="N396">
        <v>0</v>
      </c>
      <c r="O396" s="19" t="s">
        <v>47</v>
      </c>
      <c r="P396" s="19" t="s">
        <v>55</v>
      </c>
      <c r="Q396" s="19" t="s">
        <v>288</v>
      </c>
      <c r="R396" s="19" t="s">
        <v>225</v>
      </c>
      <c r="S396" s="19"/>
      <c r="T396" s="19">
        <v>1</v>
      </c>
      <c r="U396" s="19">
        <f>IF(Actual_Data[[#This Row],[toss_winner]] = Actual_Data[[#This Row],[winner]],1,0)</f>
        <v>1</v>
      </c>
      <c r="V396" s="19">
        <f>IF(Actual_Data[[#This Row],[toss_decision]] = $I$2,1,0)</f>
        <v>0</v>
      </c>
      <c r="W396" s="19">
        <f t="shared" si="10"/>
        <v>0</v>
      </c>
      <c r="X396" s="53"/>
      <c r="Y396" s="53"/>
      <c r="Z396" s="53"/>
      <c r="AF396" s="52"/>
      <c r="AG396" s="54"/>
    </row>
    <row r="397" spans="1:33" x14ac:dyDescent="0.3">
      <c r="A397">
        <v>396</v>
      </c>
      <c r="B397" t="str">
        <f>Actual_Data[[#This Row],[season]]&amp;"-"&amp;COUNTIF($C$2:C397,C397)</f>
        <v>2013-74</v>
      </c>
      <c r="C397">
        <v>2013</v>
      </c>
      <c r="D397" s="19" t="s">
        <v>51</v>
      </c>
      <c r="E397" s="20">
        <v>41416</v>
      </c>
      <c r="F397" s="19" t="s">
        <v>272</v>
      </c>
      <c r="G397" s="19" t="s">
        <v>52</v>
      </c>
      <c r="H397" s="19" t="s">
        <v>272</v>
      </c>
      <c r="I397" s="19" t="s">
        <v>46</v>
      </c>
      <c r="J397" s="19" t="s">
        <v>38</v>
      </c>
      <c r="K397">
        <v>0</v>
      </c>
      <c r="L397" s="19" t="s">
        <v>52</v>
      </c>
      <c r="M397">
        <v>0</v>
      </c>
      <c r="N397">
        <v>4</v>
      </c>
      <c r="O397" s="19" t="s">
        <v>172</v>
      </c>
      <c r="P397" s="19" t="s">
        <v>55</v>
      </c>
      <c r="Q397" s="19" t="s">
        <v>152</v>
      </c>
      <c r="R397" s="19" t="s">
        <v>225</v>
      </c>
      <c r="S397" s="19"/>
      <c r="T397" s="19">
        <v>1</v>
      </c>
      <c r="U397" s="19">
        <f>IF(Actual_Data[[#This Row],[toss_winner]] = Actual_Data[[#This Row],[winner]],1,0)</f>
        <v>0</v>
      </c>
      <c r="V397" s="19">
        <f>IF(Actual_Data[[#This Row],[toss_decision]] = $I$2,1,0)</f>
        <v>0</v>
      </c>
      <c r="W397" s="19">
        <f t="shared" si="10"/>
        <v>0</v>
      </c>
      <c r="X397" s="53"/>
      <c r="Y397" s="53"/>
      <c r="Z397" s="53"/>
      <c r="AF397" s="52"/>
      <c r="AG397" s="54"/>
    </row>
    <row r="398" spans="1:33" x14ac:dyDescent="0.3">
      <c r="A398">
        <v>397</v>
      </c>
      <c r="B398" t="str">
        <f>Actual_Data[[#This Row],[season]]&amp;"-"&amp;COUNTIF($C$2:C398,C398)</f>
        <v>2013-75</v>
      </c>
      <c r="C398">
        <v>2013</v>
      </c>
      <c r="D398" s="19" t="s">
        <v>64</v>
      </c>
      <c r="E398" s="20">
        <v>41418</v>
      </c>
      <c r="F398" s="19" t="s">
        <v>52</v>
      </c>
      <c r="G398" s="19" t="s">
        <v>59</v>
      </c>
      <c r="H398" s="19" t="s">
        <v>52</v>
      </c>
      <c r="I398" s="19" t="s">
        <v>46</v>
      </c>
      <c r="J398" s="19" t="s">
        <v>38</v>
      </c>
      <c r="K398">
        <v>0</v>
      </c>
      <c r="L398" s="19" t="s">
        <v>59</v>
      </c>
      <c r="M398">
        <v>0</v>
      </c>
      <c r="N398">
        <v>4</v>
      </c>
      <c r="O398" s="19" t="s">
        <v>166</v>
      </c>
      <c r="P398" s="19" t="s">
        <v>67</v>
      </c>
      <c r="Q398" s="19" t="s">
        <v>265</v>
      </c>
      <c r="R398" s="19" t="s">
        <v>129</v>
      </c>
      <c r="S398" s="19"/>
      <c r="T398" s="19">
        <v>1</v>
      </c>
      <c r="U398" s="19">
        <f>IF(Actual_Data[[#This Row],[toss_winner]] = Actual_Data[[#This Row],[winner]],1,0)</f>
        <v>0</v>
      </c>
      <c r="V398" s="19">
        <f>IF(Actual_Data[[#This Row],[toss_decision]] = $I$2,1,0)</f>
        <v>0</v>
      </c>
      <c r="W398" s="19">
        <f t="shared" si="10"/>
        <v>0</v>
      </c>
      <c r="X398" s="53"/>
      <c r="Y398" s="53"/>
      <c r="Z398" s="53"/>
      <c r="AF398" s="52"/>
      <c r="AG398" s="54"/>
    </row>
    <row r="399" spans="1:33" x14ac:dyDescent="0.3">
      <c r="A399">
        <v>398</v>
      </c>
      <c r="B399" t="str">
        <f>Actual_Data[[#This Row],[season]]&amp;"-"&amp;COUNTIF($C$2:C399,C399)</f>
        <v>2013-76</v>
      </c>
      <c r="C399">
        <v>2013</v>
      </c>
      <c r="D399" s="19" t="s">
        <v>64</v>
      </c>
      <c r="E399" s="20">
        <v>41420</v>
      </c>
      <c r="F399" s="19" t="s">
        <v>59</v>
      </c>
      <c r="G399" s="19" t="s">
        <v>44</v>
      </c>
      <c r="H399" s="19" t="s">
        <v>59</v>
      </c>
      <c r="I399" s="19" t="s">
        <v>46</v>
      </c>
      <c r="J399" s="19" t="s">
        <v>38</v>
      </c>
      <c r="K399">
        <v>0</v>
      </c>
      <c r="L399" s="19" t="s">
        <v>59</v>
      </c>
      <c r="M399">
        <v>23</v>
      </c>
      <c r="N399">
        <v>0</v>
      </c>
      <c r="O399" s="19" t="s">
        <v>204</v>
      </c>
      <c r="P399" s="19" t="s">
        <v>67</v>
      </c>
      <c r="Q399" s="19" t="s">
        <v>139</v>
      </c>
      <c r="R399" s="19" t="s">
        <v>129</v>
      </c>
      <c r="S399" s="19"/>
      <c r="T399" s="19">
        <v>1</v>
      </c>
      <c r="U399" s="19">
        <f>IF(Actual_Data[[#This Row],[toss_winner]] = Actual_Data[[#This Row],[winner]],1,0)</f>
        <v>1</v>
      </c>
      <c r="V399" s="19">
        <f>IF(Actual_Data[[#This Row],[toss_decision]] = $I$2,1,0)</f>
        <v>0</v>
      </c>
      <c r="W399" s="19">
        <f t="shared" si="10"/>
        <v>0</v>
      </c>
      <c r="X399" s="53"/>
      <c r="Y399" s="53"/>
      <c r="Z399" s="53"/>
      <c r="AF399" s="52"/>
      <c r="AG399" s="54"/>
    </row>
    <row r="400" spans="1:33" x14ac:dyDescent="0.3">
      <c r="A400">
        <v>399</v>
      </c>
      <c r="B400" t="str">
        <f>Actual_Data[[#This Row],[season]]&amp;"-"&amp;COUNTIF($C$2:C400,C400)</f>
        <v>2014-1</v>
      </c>
      <c r="C400">
        <v>2014</v>
      </c>
      <c r="D400" s="19" t="s">
        <v>295</v>
      </c>
      <c r="E400" s="20">
        <v>41745</v>
      </c>
      <c r="F400" s="19" t="s">
        <v>35</v>
      </c>
      <c r="G400" s="19" t="s">
        <v>59</v>
      </c>
      <c r="H400" s="19" t="s">
        <v>35</v>
      </c>
      <c r="I400" s="19" t="s">
        <v>46</v>
      </c>
      <c r="J400" s="19" t="s">
        <v>38</v>
      </c>
      <c r="K400">
        <v>0</v>
      </c>
      <c r="L400" s="19" t="s">
        <v>35</v>
      </c>
      <c r="M400">
        <v>41</v>
      </c>
      <c r="N400">
        <v>0</v>
      </c>
      <c r="O400" s="19" t="s">
        <v>156</v>
      </c>
      <c r="P400" s="19" t="s">
        <v>296</v>
      </c>
      <c r="Q400" s="19" t="s">
        <v>133</v>
      </c>
      <c r="R400" s="19" t="s">
        <v>297</v>
      </c>
      <c r="S400" s="19"/>
      <c r="T400" s="19">
        <v>1</v>
      </c>
      <c r="U400" s="19">
        <f>IF(Actual_Data[[#This Row],[toss_winner]] = Actual_Data[[#This Row],[winner]],1,0)</f>
        <v>1</v>
      </c>
      <c r="V400" s="19">
        <f>IF(Actual_Data[[#This Row],[toss_decision]] = $I$2,1,0)</f>
        <v>0</v>
      </c>
      <c r="W400" s="19">
        <f t="shared" si="10"/>
        <v>0</v>
      </c>
      <c r="X400" s="53"/>
      <c r="Y400" s="53"/>
      <c r="Z400" s="53"/>
      <c r="AF400" s="52"/>
      <c r="AG400" s="54"/>
    </row>
    <row r="401" spans="1:33" x14ac:dyDescent="0.3">
      <c r="A401">
        <v>400</v>
      </c>
      <c r="B401" t="str">
        <f>Actual_Data[[#This Row],[season]]&amp;"-"&amp;COUNTIF($C$2:C401,C401)</f>
        <v>2014-2</v>
      </c>
      <c r="C401">
        <v>2014</v>
      </c>
      <c r="D401" s="19" t="s">
        <v>298</v>
      </c>
      <c r="E401" s="20">
        <v>41746</v>
      </c>
      <c r="F401" s="19" t="s">
        <v>53</v>
      </c>
      <c r="G401" s="19" t="s">
        <v>36</v>
      </c>
      <c r="H401" s="19" t="s">
        <v>36</v>
      </c>
      <c r="I401" s="19" t="s">
        <v>37</v>
      </c>
      <c r="J401" s="19" t="s">
        <v>38</v>
      </c>
      <c r="K401">
        <v>0</v>
      </c>
      <c r="L401" s="19" t="s">
        <v>36</v>
      </c>
      <c r="M401">
        <v>0</v>
      </c>
      <c r="N401">
        <v>8</v>
      </c>
      <c r="O401" s="19" t="s">
        <v>299</v>
      </c>
      <c r="P401" s="19" t="s">
        <v>300</v>
      </c>
      <c r="Q401" s="19" t="s">
        <v>56</v>
      </c>
      <c r="R401" s="19" t="s">
        <v>152</v>
      </c>
      <c r="S401" s="19"/>
      <c r="T401" s="19">
        <v>1</v>
      </c>
      <c r="U401" s="19">
        <f>IF(Actual_Data[[#This Row],[toss_winner]] = Actual_Data[[#This Row],[winner]],1,0)</f>
        <v>1</v>
      </c>
      <c r="V401" s="19">
        <f>IF(Actual_Data[[#This Row],[toss_decision]] = $I$2,1,0)</f>
        <v>1</v>
      </c>
      <c r="W401" s="19">
        <f t="shared" si="10"/>
        <v>1</v>
      </c>
      <c r="X401" s="53"/>
      <c r="Y401" s="53"/>
      <c r="Z401" s="53"/>
      <c r="AF401" s="52"/>
      <c r="AG401" s="54"/>
    </row>
    <row r="402" spans="1:33" x14ac:dyDescent="0.3">
      <c r="A402">
        <v>401</v>
      </c>
      <c r="B402" t="str">
        <f>Actual_Data[[#This Row],[season]]&amp;"-"&amp;COUNTIF($C$2:C402,C402)</f>
        <v>2014-3</v>
      </c>
      <c r="C402">
        <v>2014</v>
      </c>
      <c r="D402" s="19" t="s">
        <v>295</v>
      </c>
      <c r="E402" s="20">
        <v>41747</v>
      </c>
      <c r="F402" s="19" t="s">
        <v>44</v>
      </c>
      <c r="G402" s="19" t="s">
        <v>45</v>
      </c>
      <c r="H402" s="19" t="s">
        <v>44</v>
      </c>
      <c r="I402" s="19" t="s">
        <v>46</v>
      </c>
      <c r="J402" s="19" t="s">
        <v>38</v>
      </c>
      <c r="K402">
        <v>0</v>
      </c>
      <c r="L402" s="19" t="s">
        <v>45</v>
      </c>
      <c r="M402">
        <v>0</v>
      </c>
      <c r="N402">
        <v>6</v>
      </c>
      <c r="O402" s="19" t="s">
        <v>301</v>
      </c>
      <c r="P402" s="19" t="s">
        <v>296</v>
      </c>
      <c r="Q402" s="19" t="s">
        <v>297</v>
      </c>
      <c r="R402" s="19" t="s">
        <v>265</v>
      </c>
      <c r="S402" s="19"/>
      <c r="T402" s="19">
        <v>1</v>
      </c>
      <c r="U402" s="19">
        <f>IF(Actual_Data[[#This Row],[toss_winner]] = Actual_Data[[#This Row],[winner]],1,0)</f>
        <v>0</v>
      </c>
      <c r="V402" s="19">
        <f>IF(Actual_Data[[#This Row],[toss_decision]] = $I$2,1,0)</f>
        <v>0</v>
      </c>
      <c r="W402" s="19">
        <f t="shared" si="10"/>
        <v>0</v>
      </c>
      <c r="X402" s="53"/>
      <c r="Y402" s="53"/>
      <c r="Z402" s="53"/>
      <c r="AF402" s="52"/>
      <c r="AG402" s="54"/>
    </row>
    <row r="403" spans="1:33" x14ac:dyDescent="0.3">
      <c r="A403">
        <v>402</v>
      </c>
      <c r="B403" t="str">
        <f>Actual_Data[[#This Row],[season]]&amp;"-"&amp;COUNTIF($C$2:C403,C403)</f>
        <v>2014-4</v>
      </c>
      <c r="C403">
        <v>2014</v>
      </c>
      <c r="D403" s="19" t="s">
        <v>295</v>
      </c>
      <c r="E403" s="20">
        <v>41747</v>
      </c>
      <c r="F403" s="19" t="s">
        <v>272</v>
      </c>
      <c r="G403" s="19" t="s">
        <v>52</v>
      </c>
      <c r="H403" s="19" t="s">
        <v>52</v>
      </c>
      <c r="I403" s="19" t="s">
        <v>37</v>
      </c>
      <c r="J403" s="19" t="s">
        <v>38</v>
      </c>
      <c r="K403">
        <v>0</v>
      </c>
      <c r="L403" s="19" t="s">
        <v>52</v>
      </c>
      <c r="M403">
        <v>0</v>
      </c>
      <c r="N403">
        <v>4</v>
      </c>
      <c r="O403" s="19" t="s">
        <v>246</v>
      </c>
      <c r="P403" s="19" t="s">
        <v>296</v>
      </c>
      <c r="Q403" s="19" t="s">
        <v>68</v>
      </c>
      <c r="R403" s="19" t="s">
        <v>297</v>
      </c>
      <c r="S403" s="19"/>
      <c r="T403" s="19">
        <v>1</v>
      </c>
      <c r="U403" s="19">
        <f>IF(Actual_Data[[#This Row],[toss_winner]] = Actual_Data[[#This Row],[winner]],1,0)</f>
        <v>1</v>
      </c>
      <c r="V403" s="19">
        <f>IF(Actual_Data[[#This Row],[toss_decision]] = $I$2,1,0)</f>
        <v>1</v>
      </c>
      <c r="W403" s="19">
        <f t="shared" si="10"/>
        <v>1</v>
      </c>
      <c r="X403" s="53"/>
      <c r="Y403" s="53"/>
      <c r="Z403" s="53"/>
      <c r="AF403" s="52"/>
      <c r="AG403" s="54"/>
    </row>
    <row r="404" spans="1:33" x14ac:dyDescent="0.3">
      <c r="A404">
        <v>403</v>
      </c>
      <c r="B404" t="str">
        <f>Actual_Data[[#This Row],[season]]&amp;"-"&amp;COUNTIF($C$2:C404,C404)</f>
        <v>2014-5</v>
      </c>
      <c r="C404">
        <v>2014</v>
      </c>
      <c r="D404" s="19"/>
      <c r="E404" s="20">
        <v>41748</v>
      </c>
      <c r="F404" s="19" t="s">
        <v>59</v>
      </c>
      <c r="G404" s="19" t="s">
        <v>36</v>
      </c>
      <c r="H404" s="19" t="s">
        <v>36</v>
      </c>
      <c r="I404" s="19" t="s">
        <v>37</v>
      </c>
      <c r="J404" s="19" t="s">
        <v>38</v>
      </c>
      <c r="K404">
        <v>0</v>
      </c>
      <c r="L404" s="19" t="s">
        <v>36</v>
      </c>
      <c r="M404">
        <v>0</v>
      </c>
      <c r="N404">
        <v>7</v>
      </c>
      <c r="O404" s="19" t="s">
        <v>290</v>
      </c>
      <c r="P404" s="19" t="s">
        <v>302</v>
      </c>
      <c r="Q404" s="19" t="s">
        <v>56</v>
      </c>
      <c r="R404" s="19" t="s">
        <v>245</v>
      </c>
      <c r="S404" s="19"/>
      <c r="T404" s="19">
        <v>1</v>
      </c>
      <c r="U404" s="19">
        <f>IF(Actual_Data[[#This Row],[toss_winner]] = Actual_Data[[#This Row],[winner]],1,0)</f>
        <v>1</v>
      </c>
      <c r="V404" s="19">
        <f>IF(Actual_Data[[#This Row],[toss_decision]] = $I$2,1,0)</f>
        <v>1</v>
      </c>
      <c r="W404" s="19">
        <f t="shared" si="10"/>
        <v>1</v>
      </c>
      <c r="X404" s="53"/>
      <c r="Y404" s="53"/>
      <c r="Z404" s="53"/>
      <c r="AF404" s="52"/>
      <c r="AG404" s="54"/>
    </row>
    <row r="405" spans="1:33" x14ac:dyDescent="0.3">
      <c r="A405">
        <v>404</v>
      </c>
      <c r="B405" t="str">
        <f>Actual_Data[[#This Row],[season]]&amp;"-"&amp;COUNTIF($C$2:C405,C405)</f>
        <v>2014-6</v>
      </c>
      <c r="C405">
        <v>2014</v>
      </c>
      <c r="D405" s="19"/>
      <c r="E405" s="20">
        <v>41748</v>
      </c>
      <c r="F405" s="19" t="s">
        <v>35</v>
      </c>
      <c r="G405" s="19" t="s">
        <v>53</v>
      </c>
      <c r="H405" s="19" t="s">
        <v>35</v>
      </c>
      <c r="I405" s="19" t="s">
        <v>46</v>
      </c>
      <c r="J405" s="19" t="s">
        <v>38</v>
      </c>
      <c r="K405">
        <v>0</v>
      </c>
      <c r="L405" s="19" t="s">
        <v>53</v>
      </c>
      <c r="M405">
        <v>0</v>
      </c>
      <c r="N405">
        <v>4</v>
      </c>
      <c r="O405" s="19" t="s">
        <v>148</v>
      </c>
      <c r="P405" s="19" t="s">
        <v>302</v>
      </c>
      <c r="Q405" s="19" t="s">
        <v>56</v>
      </c>
      <c r="R405" s="19" t="s">
        <v>250</v>
      </c>
      <c r="S405" s="19"/>
      <c r="T405" s="19">
        <v>1</v>
      </c>
      <c r="U405" s="19">
        <f>IF(Actual_Data[[#This Row],[toss_winner]] = Actual_Data[[#This Row],[winner]],1,0)</f>
        <v>0</v>
      </c>
      <c r="V405" s="19">
        <f>IF(Actual_Data[[#This Row],[toss_decision]] = $I$2,1,0)</f>
        <v>0</v>
      </c>
      <c r="W405" s="19">
        <f t="shared" si="10"/>
        <v>0</v>
      </c>
      <c r="X405" s="53"/>
      <c r="Y405" s="53"/>
      <c r="Z405" s="53"/>
      <c r="AF405" s="52"/>
      <c r="AG405" s="54"/>
    </row>
    <row r="406" spans="1:33" x14ac:dyDescent="0.3">
      <c r="A406">
        <v>405</v>
      </c>
      <c r="B406" t="str">
        <f>Actual_Data[[#This Row],[season]]&amp;"-"&amp;COUNTIF($C$2:C406,C406)</f>
        <v>2014-7</v>
      </c>
      <c r="C406">
        <v>2014</v>
      </c>
      <c r="D406" s="19" t="s">
        <v>298</v>
      </c>
      <c r="E406" s="20">
        <v>41749</v>
      </c>
      <c r="F406" s="19" t="s">
        <v>52</v>
      </c>
      <c r="G406" s="19" t="s">
        <v>45</v>
      </c>
      <c r="H406" s="19" t="s">
        <v>45</v>
      </c>
      <c r="I406" s="19" t="s">
        <v>37</v>
      </c>
      <c r="J406" s="19" t="s">
        <v>38</v>
      </c>
      <c r="K406">
        <v>0</v>
      </c>
      <c r="L406" s="19" t="s">
        <v>45</v>
      </c>
      <c r="M406">
        <v>0</v>
      </c>
      <c r="N406">
        <v>7</v>
      </c>
      <c r="O406" s="19" t="s">
        <v>301</v>
      </c>
      <c r="P406" s="19" t="s">
        <v>300</v>
      </c>
      <c r="Q406" s="19" t="s">
        <v>68</v>
      </c>
      <c r="R406" s="19" t="s">
        <v>133</v>
      </c>
      <c r="S406" s="19"/>
      <c r="T406" s="19">
        <v>1</v>
      </c>
      <c r="U406" s="19">
        <f>IF(Actual_Data[[#This Row],[toss_winner]] = Actual_Data[[#This Row],[winner]],1,0)</f>
        <v>1</v>
      </c>
      <c r="V406" s="19">
        <f>IF(Actual_Data[[#This Row],[toss_decision]] = $I$2,1,0)</f>
        <v>1</v>
      </c>
      <c r="W406" s="19">
        <f t="shared" si="10"/>
        <v>1</v>
      </c>
      <c r="X406" s="53"/>
      <c r="Y406" s="53"/>
      <c r="Z406" s="53"/>
      <c r="AF406" s="52"/>
      <c r="AG406" s="54"/>
    </row>
    <row r="407" spans="1:33" x14ac:dyDescent="0.3">
      <c r="A407">
        <v>406</v>
      </c>
      <c r="B407" t="str">
        <f>Actual_Data[[#This Row],[season]]&amp;"-"&amp;COUNTIF($C$2:C407,C407)</f>
        <v>2014-8</v>
      </c>
      <c r="C407">
        <v>2014</v>
      </c>
      <c r="D407" s="19" t="s">
        <v>295</v>
      </c>
      <c r="E407" s="20">
        <v>41750</v>
      </c>
      <c r="F407" s="19" t="s">
        <v>44</v>
      </c>
      <c r="G407" s="19" t="s">
        <v>53</v>
      </c>
      <c r="H407" s="19" t="s">
        <v>44</v>
      </c>
      <c r="I407" s="19" t="s">
        <v>46</v>
      </c>
      <c r="J407" s="19" t="s">
        <v>38</v>
      </c>
      <c r="K407">
        <v>0</v>
      </c>
      <c r="L407" s="19" t="s">
        <v>44</v>
      </c>
      <c r="M407">
        <v>93</v>
      </c>
      <c r="N407">
        <v>0</v>
      </c>
      <c r="O407" s="19" t="s">
        <v>118</v>
      </c>
      <c r="P407" s="19" t="s">
        <v>296</v>
      </c>
      <c r="Q407" s="19" t="s">
        <v>297</v>
      </c>
      <c r="R407" s="19" t="s">
        <v>265</v>
      </c>
      <c r="S407" s="19"/>
      <c r="T407" s="19">
        <v>1</v>
      </c>
      <c r="U407" s="19">
        <f>IF(Actual_Data[[#This Row],[toss_winner]] = Actual_Data[[#This Row],[winner]],1,0)</f>
        <v>1</v>
      </c>
      <c r="V407" s="19">
        <f>IF(Actual_Data[[#This Row],[toss_decision]] = $I$2,1,0)</f>
        <v>0</v>
      </c>
      <c r="W407" s="19">
        <f t="shared" si="10"/>
        <v>0</v>
      </c>
      <c r="X407" s="53"/>
      <c r="Y407" s="53"/>
      <c r="Z407" s="53"/>
      <c r="AF407" s="52"/>
      <c r="AG407" s="54"/>
    </row>
    <row r="408" spans="1:33" x14ac:dyDescent="0.3">
      <c r="A408">
        <v>407</v>
      </c>
      <c r="B408" t="str">
        <f>Actual_Data[[#This Row],[season]]&amp;"-"&amp;COUNTIF($C$2:C408,C408)</f>
        <v>2014-9</v>
      </c>
      <c r="C408">
        <v>2014</v>
      </c>
      <c r="D408" s="19" t="s">
        <v>298</v>
      </c>
      <c r="E408" s="20">
        <v>41751</v>
      </c>
      <c r="F408" s="19" t="s">
        <v>45</v>
      </c>
      <c r="G408" s="19" t="s">
        <v>272</v>
      </c>
      <c r="H408" s="19" t="s">
        <v>272</v>
      </c>
      <c r="I408" s="19" t="s">
        <v>37</v>
      </c>
      <c r="J408" s="19" t="s">
        <v>38</v>
      </c>
      <c r="K408">
        <v>0</v>
      </c>
      <c r="L408" s="19" t="s">
        <v>45</v>
      </c>
      <c r="M408">
        <v>72</v>
      </c>
      <c r="N408">
        <v>0</v>
      </c>
      <c r="O408" s="19" t="s">
        <v>301</v>
      </c>
      <c r="P408" s="19" t="s">
        <v>300</v>
      </c>
      <c r="Q408" s="19" t="s">
        <v>133</v>
      </c>
      <c r="R408" s="19" t="s">
        <v>152</v>
      </c>
      <c r="S408" s="19"/>
      <c r="T408" s="19">
        <v>1</v>
      </c>
      <c r="U408" s="19">
        <f>IF(Actual_Data[[#This Row],[toss_winner]] = Actual_Data[[#This Row],[winner]],1,0)</f>
        <v>0</v>
      </c>
      <c r="V408" s="19">
        <f>IF(Actual_Data[[#This Row],[toss_decision]] = $I$2,1,0)</f>
        <v>1</v>
      </c>
      <c r="W408" s="19">
        <f t="shared" si="10"/>
        <v>0</v>
      </c>
      <c r="X408" s="53"/>
      <c r="Y408" s="53"/>
      <c r="Z408" s="53"/>
      <c r="AF408" s="52"/>
      <c r="AG408" s="54"/>
    </row>
    <row r="409" spans="1:33" x14ac:dyDescent="0.3">
      <c r="A409">
        <v>408</v>
      </c>
      <c r="B409" t="str">
        <f>Actual_Data[[#This Row],[season]]&amp;"-"&amp;COUNTIF($C$2:C409,C409)</f>
        <v>2014-10</v>
      </c>
      <c r="C409">
        <v>2014</v>
      </c>
      <c r="D409" s="19"/>
      <c r="E409" s="20">
        <v>41752</v>
      </c>
      <c r="F409" s="19" t="s">
        <v>44</v>
      </c>
      <c r="G409" s="19" t="s">
        <v>52</v>
      </c>
      <c r="H409" s="19" t="s">
        <v>52</v>
      </c>
      <c r="I409" s="19" t="s">
        <v>37</v>
      </c>
      <c r="J409" s="19" t="s">
        <v>38</v>
      </c>
      <c r="K409">
        <v>0</v>
      </c>
      <c r="L409" s="19" t="s">
        <v>44</v>
      </c>
      <c r="M409">
        <v>7</v>
      </c>
      <c r="N409">
        <v>0</v>
      </c>
      <c r="O409" s="19" t="s">
        <v>248</v>
      </c>
      <c r="P409" s="19" t="s">
        <v>302</v>
      </c>
      <c r="Q409" s="19" t="s">
        <v>139</v>
      </c>
      <c r="R409" s="19" t="s">
        <v>297</v>
      </c>
      <c r="S409" s="19"/>
      <c r="T409" s="19">
        <v>1</v>
      </c>
      <c r="U409" s="19">
        <f>IF(Actual_Data[[#This Row],[toss_winner]] = Actual_Data[[#This Row],[winner]],1,0)</f>
        <v>0</v>
      </c>
      <c r="V409" s="19">
        <f>IF(Actual_Data[[#This Row],[toss_decision]] = $I$2,1,0)</f>
        <v>1</v>
      </c>
      <c r="W409" s="19">
        <f t="shared" si="10"/>
        <v>0</v>
      </c>
      <c r="X409" s="53"/>
      <c r="Y409" s="53"/>
      <c r="Z409" s="53"/>
      <c r="AF409" s="52"/>
      <c r="AG409" s="54"/>
    </row>
    <row r="410" spans="1:33" x14ac:dyDescent="0.3">
      <c r="A410">
        <v>409</v>
      </c>
      <c r="B410" t="str">
        <f>Actual_Data[[#This Row],[season]]&amp;"-"&amp;COUNTIF($C$2:C410,C410)</f>
        <v>2014-11</v>
      </c>
      <c r="C410">
        <v>2014</v>
      </c>
      <c r="D410" s="19" t="s">
        <v>298</v>
      </c>
      <c r="E410" s="20">
        <v>41753</v>
      </c>
      <c r="F410" s="19" t="s">
        <v>35</v>
      </c>
      <c r="G410" s="19" t="s">
        <v>36</v>
      </c>
      <c r="H410" s="19" t="s">
        <v>36</v>
      </c>
      <c r="I410" s="19" t="s">
        <v>37</v>
      </c>
      <c r="J410" s="19" t="s">
        <v>38</v>
      </c>
      <c r="K410">
        <v>0</v>
      </c>
      <c r="L410" s="19" t="s">
        <v>35</v>
      </c>
      <c r="M410">
        <v>2</v>
      </c>
      <c r="N410">
        <v>0</v>
      </c>
      <c r="O410" s="19" t="s">
        <v>303</v>
      </c>
      <c r="P410" s="19" t="s">
        <v>300</v>
      </c>
      <c r="Q410" s="19" t="s">
        <v>56</v>
      </c>
      <c r="R410" s="19" t="s">
        <v>250</v>
      </c>
      <c r="S410" s="19"/>
      <c r="T410" s="19">
        <v>1</v>
      </c>
      <c r="U410" s="19">
        <f>IF(Actual_Data[[#This Row],[toss_winner]] = Actual_Data[[#This Row],[winner]],1,0)</f>
        <v>0</v>
      </c>
      <c r="V410" s="19">
        <f>IF(Actual_Data[[#This Row],[toss_decision]] = $I$2,1,0)</f>
        <v>1</v>
      </c>
      <c r="W410" s="19">
        <f t="shared" si="10"/>
        <v>0</v>
      </c>
      <c r="X410" s="53"/>
      <c r="Y410" s="53"/>
      <c r="Z410" s="53"/>
      <c r="AF410" s="52"/>
      <c r="AG410" s="54"/>
    </row>
    <row r="411" spans="1:33" x14ac:dyDescent="0.3">
      <c r="A411">
        <v>410</v>
      </c>
      <c r="B411" t="str">
        <f>Actual_Data[[#This Row],[season]]&amp;"-"&amp;COUNTIF($C$2:C411,C411)</f>
        <v>2014-12</v>
      </c>
      <c r="C411">
        <v>2014</v>
      </c>
      <c r="D411" s="19"/>
      <c r="E411" s="20">
        <v>41754</v>
      </c>
      <c r="F411" s="19" t="s">
        <v>272</v>
      </c>
      <c r="G411" s="19" t="s">
        <v>53</v>
      </c>
      <c r="H411" s="19" t="s">
        <v>272</v>
      </c>
      <c r="I411" s="19" t="s">
        <v>46</v>
      </c>
      <c r="J411" s="19" t="s">
        <v>38</v>
      </c>
      <c r="K411">
        <v>0</v>
      </c>
      <c r="L411" s="19" t="s">
        <v>272</v>
      </c>
      <c r="M411">
        <v>4</v>
      </c>
      <c r="N411">
        <v>0</v>
      </c>
      <c r="O411" s="19" t="s">
        <v>276</v>
      </c>
      <c r="P411" s="19" t="s">
        <v>302</v>
      </c>
      <c r="Q411" s="19" t="s">
        <v>133</v>
      </c>
      <c r="R411" s="19" t="s">
        <v>152</v>
      </c>
      <c r="S411" s="19"/>
      <c r="T411" s="19">
        <v>1</v>
      </c>
      <c r="U411" s="19">
        <f>IF(Actual_Data[[#This Row],[toss_winner]] = Actual_Data[[#This Row],[winner]],1,0)</f>
        <v>1</v>
      </c>
      <c r="V411" s="19">
        <f>IF(Actual_Data[[#This Row],[toss_decision]] = $I$2,1,0)</f>
        <v>0</v>
      </c>
      <c r="W411" s="19">
        <f t="shared" si="10"/>
        <v>0</v>
      </c>
      <c r="X411" s="53"/>
      <c r="Y411" s="53"/>
      <c r="Z411" s="53"/>
      <c r="AF411" s="52"/>
      <c r="AG411" s="54"/>
    </row>
    <row r="412" spans="1:33" x14ac:dyDescent="0.3">
      <c r="A412">
        <v>411</v>
      </c>
      <c r="B412" t="str">
        <f>Actual_Data[[#This Row],[season]]&amp;"-"&amp;COUNTIF($C$2:C412,C412)</f>
        <v>2014-13</v>
      </c>
      <c r="C412">
        <v>2014</v>
      </c>
      <c r="D412" s="19"/>
      <c r="E412" s="20">
        <v>41754</v>
      </c>
      <c r="F412" s="19" t="s">
        <v>59</v>
      </c>
      <c r="G412" s="19" t="s">
        <v>44</v>
      </c>
      <c r="H412" s="19" t="s">
        <v>59</v>
      </c>
      <c r="I412" s="19" t="s">
        <v>46</v>
      </c>
      <c r="J412" s="19" t="s">
        <v>38</v>
      </c>
      <c r="K412">
        <v>0</v>
      </c>
      <c r="L412" s="19" t="s">
        <v>44</v>
      </c>
      <c r="M412">
        <v>0</v>
      </c>
      <c r="N412">
        <v>7</v>
      </c>
      <c r="O412" s="19" t="s">
        <v>304</v>
      </c>
      <c r="P412" s="19" t="s">
        <v>302</v>
      </c>
      <c r="Q412" s="19" t="s">
        <v>68</v>
      </c>
      <c r="R412" s="19" t="s">
        <v>133</v>
      </c>
      <c r="S412" s="19"/>
      <c r="T412" s="19">
        <v>1</v>
      </c>
      <c r="U412" s="19">
        <f>IF(Actual_Data[[#This Row],[toss_winner]] = Actual_Data[[#This Row],[winner]],1,0)</f>
        <v>0</v>
      </c>
      <c r="V412" s="19">
        <f>IF(Actual_Data[[#This Row],[toss_decision]] = $I$2,1,0)</f>
        <v>0</v>
      </c>
      <c r="W412" s="19">
        <f t="shared" si="10"/>
        <v>0</v>
      </c>
      <c r="X412" s="53"/>
      <c r="Y412" s="53"/>
      <c r="Z412" s="53"/>
      <c r="AF412" s="52"/>
      <c r="AG412" s="54"/>
    </row>
    <row r="413" spans="1:33" x14ac:dyDescent="0.3">
      <c r="A413">
        <v>412</v>
      </c>
      <c r="B413" t="str">
        <f>Actual_Data[[#This Row],[season]]&amp;"-"&amp;COUNTIF($C$2:C413,C413)</f>
        <v>2014-14</v>
      </c>
      <c r="C413">
        <v>2014</v>
      </c>
      <c r="D413" s="19" t="s">
        <v>295</v>
      </c>
      <c r="E413" s="20">
        <v>41755</v>
      </c>
      <c r="F413" s="19" t="s">
        <v>36</v>
      </c>
      <c r="G413" s="19" t="s">
        <v>52</v>
      </c>
      <c r="H413" s="19" t="s">
        <v>52</v>
      </c>
      <c r="I413" s="19" t="s">
        <v>37</v>
      </c>
      <c r="J413" s="19" t="s">
        <v>38</v>
      </c>
      <c r="K413">
        <v>0</v>
      </c>
      <c r="L413" s="19" t="s">
        <v>52</v>
      </c>
      <c r="M413">
        <v>0</v>
      </c>
      <c r="N413">
        <v>6</v>
      </c>
      <c r="O413" s="19" t="s">
        <v>305</v>
      </c>
      <c r="P413" s="19" t="s">
        <v>296</v>
      </c>
      <c r="Q413" s="19" t="s">
        <v>139</v>
      </c>
      <c r="R413" s="19" t="s">
        <v>265</v>
      </c>
      <c r="S413" s="19"/>
      <c r="T413" s="19">
        <v>1</v>
      </c>
      <c r="U413" s="19">
        <f>IF(Actual_Data[[#This Row],[toss_winner]] = Actual_Data[[#This Row],[winner]],1,0)</f>
        <v>1</v>
      </c>
      <c r="V413" s="19">
        <f>IF(Actual_Data[[#This Row],[toss_decision]] = $I$2,1,0)</f>
        <v>1</v>
      </c>
      <c r="W413" s="19">
        <f t="shared" si="10"/>
        <v>1</v>
      </c>
      <c r="X413" s="53"/>
      <c r="Y413" s="53"/>
      <c r="Z413" s="53"/>
      <c r="AF413" s="52"/>
      <c r="AG413" s="54"/>
    </row>
    <row r="414" spans="1:33" x14ac:dyDescent="0.3">
      <c r="A414">
        <v>413</v>
      </c>
      <c r="B414" t="str">
        <f>Actual_Data[[#This Row],[season]]&amp;"-"&amp;COUNTIF($C$2:C414,C414)</f>
        <v>2014-15</v>
      </c>
      <c r="C414">
        <v>2014</v>
      </c>
      <c r="D414" s="19" t="s">
        <v>295</v>
      </c>
      <c r="E414" s="20">
        <v>41755</v>
      </c>
      <c r="F414" s="19" t="s">
        <v>45</v>
      </c>
      <c r="G414" s="19" t="s">
        <v>35</v>
      </c>
      <c r="H414" s="19" t="s">
        <v>35</v>
      </c>
      <c r="I414" s="19" t="s">
        <v>37</v>
      </c>
      <c r="J414" s="19" t="s">
        <v>38</v>
      </c>
      <c r="K414">
        <v>0</v>
      </c>
      <c r="L414" s="19" t="s">
        <v>45</v>
      </c>
      <c r="M414">
        <v>23</v>
      </c>
      <c r="N414">
        <v>0</v>
      </c>
      <c r="O414" s="19" t="s">
        <v>306</v>
      </c>
      <c r="P414" s="19" t="s">
        <v>296</v>
      </c>
      <c r="Q414" s="19" t="s">
        <v>139</v>
      </c>
      <c r="R414" s="19" t="s">
        <v>297</v>
      </c>
      <c r="S414" s="19"/>
      <c r="T414" s="19">
        <v>1</v>
      </c>
      <c r="U414" s="19">
        <f>IF(Actual_Data[[#This Row],[toss_winner]] = Actual_Data[[#This Row],[winner]],1,0)</f>
        <v>0</v>
      </c>
      <c r="V414" s="19">
        <f>IF(Actual_Data[[#This Row],[toss_decision]] = $I$2,1,0)</f>
        <v>1</v>
      </c>
      <c r="W414" s="19">
        <f t="shared" si="10"/>
        <v>0</v>
      </c>
      <c r="X414" s="53"/>
      <c r="Y414" s="53"/>
      <c r="Z414" s="53"/>
      <c r="AF414" s="52"/>
      <c r="AG414" s="54"/>
    </row>
    <row r="415" spans="1:33" x14ac:dyDescent="0.3">
      <c r="A415">
        <v>414</v>
      </c>
      <c r="B415" t="str">
        <f>Actual_Data[[#This Row],[season]]&amp;"-"&amp;COUNTIF($C$2:C415,C415)</f>
        <v>2014-16</v>
      </c>
      <c r="C415">
        <v>2014</v>
      </c>
      <c r="D415" s="19" t="s">
        <v>298</v>
      </c>
      <c r="E415" s="20">
        <v>41756</v>
      </c>
      <c r="F415" s="19" t="s">
        <v>59</v>
      </c>
      <c r="G415" s="19" t="s">
        <v>53</v>
      </c>
      <c r="H415" s="19" t="s">
        <v>59</v>
      </c>
      <c r="I415" s="19" t="s">
        <v>46</v>
      </c>
      <c r="J415" s="19" t="s">
        <v>38</v>
      </c>
      <c r="K415">
        <v>0</v>
      </c>
      <c r="L415" s="19" t="s">
        <v>53</v>
      </c>
      <c r="M415">
        <v>0</v>
      </c>
      <c r="N415">
        <v>6</v>
      </c>
      <c r="O415" s="19" t="s">
        <v>193</v>
      </c>
      <c r="P415" s="19" t="s">
        <v>300</v>
      </c>
      <c r="Q415" s="19" t="s">
        <v>56</v>
      </c>
      <c r="R415" s="19" t="s">
        <v>250</v>
      </c>
      <c r="S415" s="19"/>
      <c r="T415" s="19">
        <v>1</v>
      </c>
      <c r="U415" s="19">
        <f>IF(Actual_Data[[#This Row],[toss_winner]] = Actual_Data[[#This Row],[winner]],1,0)</f>
        <v>0</v>
      </c>
      <c r="V415" s="19">
        <f>IF(Actual_Data[[#This Row],[toss_decision]] = $I$2,1,0)</f>
        <v>0</v>
      </c>
      <c r="W415" s="19">
        <f t="shared" si="10"/>
        <v>0</v>
      </c>
      <c r="X415" s="53"/>
      <c r="Y415" s="53"/>
      <c r="Z415" s="53"/>
      <c r="AF415" s="52"/>
      <c r="AG415" s="54"/>
    </row>
    <row r="416" spans="1:33" x14ac:dyDescent="0.3">
      <c r="A416">
        <v>415</v>
      </c>
      <c r="B416" t="str">
        <f>Actual_Data[[#This Row],[season]]&amp;"-"&amp;COUNTIF($C$2:C416,C416)</f>
        <v>2014-17</v>
      </c>
      <c r="C416">
        <v>2014</v>
      </c>
      <c r="D416" s="19" t="s">
        <v>298</v>
      </c>
      <c r="E416" s="20">
        <v>41756</v>
      </c>
      <c r="F416" s="19" t="s">
        <v>272</v>
      </c>
      <c r="G416" s="19" t="s">
        <v>44</v>
      </c>
      <c r="H416" s="19" t="s">
        <v>272</v>
      </c>
      <c r="I416" s="19" t="s">
        <v>46</v>
      </c>
      <c r="J416" s="19" t="s">
        <v>38</v>
      </c>
      <c r="K416">
        <v>0</v>
      </c>
      <c r="L416" s="19" t="s">
        <v>44</v>
      </c>
      <c r="M416">
        <v>0</v>
      </c>
      <c r="N416">
        <v>5</v>
      </c>
      <c r="O416" s="19" t="s">
        <v>164</v>
      </c>
      <c r="P416" s="19" t="s">
        <v>300</v>
      </c>
      <c r="Q416" s="19" t="s">
        <v>245</v>
      </c>
      <c r="R416" s="19" t="s">
        <v>250</v>
      </c>
      <c r="S416" s="19"/>
      <c r="T416" s="19">
        <v>1</v>
      </c>
      <c r="U416" s="19">
        <f>IF(Actual_Data[[#This Row],[toss_winner]] = Actual_Data[[#This Row],[winner]],1,0)</f>
        <v>0</v>
      </c>
      <c r="V416" s="19">
        <f>IF(Actual_Data[[#This Row],[toss_decision]] = $I$2,1,0)</f>
        <v>0</v>
      </c>
      <c r="W416" s="19">
        <f t="shared" si="10"/>
        <v>0</v>
      </c>
      <c r="X416" s="53"/>
      <c r="Y416" s="53"/>
      <c r="Z416" s="53"/>
      <c r="AF416" s="52"/>
      <c r="AG416" s="54"/>
    </row>
    <row r="417" spans="1:33" x14ac:dyDescent="0.3">
      <c r="A417">
        <v>416</v>
      </c>
      <c r="B417" t="str">
        <f>Actual_Data[[#This Row],[season]]&amp;"-"&amp;COUNTIF($C$2:C417,C417)</f>
        <v>2014-18</v>
      </c>
      <c r="C417">
        <v>2014</v>
      </c>
      <c r="D417" s="19"/>
      <c r="E417" s="20">
        <v>41757</v>
      </c>
      <c r="F417" s="19" t="s">
        <v>36</v>
      </c>
      <c r="G417" s="19" t="s">
        <v>45</v>
      </c>
      <c r="H417" s="19" t="s">
        <v>45</v>
      </c>
      <c r="I417" s="19" t="s">
        <v>37</v>
      </c>
      <c r="J417" s="19" t="s">
        <v>38</v>
      </c>
      <c r="K417">
        <v>0</v>
      </c>
      <c r="L417" s="19" t="s">
        <v>45</v>
      </c>
      <c r="M417">
        <v>0</v>
      </c>
      <c r="N417">
        <v>5</v>
      </c>
      <c r="O417" s="19" t="s">
        <v>306</v>
      </c>
      <c r="P417" s="19" t="s">
        <v>302</v>
      </c>
      <c r="Q417" s="19" t="s">
        <v>68</v>
      </c>
      <c r="R417" s="19" t="s">
        <v>152</v>
      </c>
      <c r="S417" s="19"/>
      <c r="T417" s="19">
        <v>1</v>
      </c>
      <c r="U417" s="19">
        <f>IF(Actual_Data[[#This Row],[toss_winner]] = Actual_Data[[#This Row],[winner]],1,0)</f>
        <v>1</v>
      </c>
      <c r="V417" s="19">
        <f>IF(Actual_Data[[#This Row],[toss_decision]] = $I$2,1,0)</f>
        <v>1</v>
      </c>
      <c r="W417" s="19">
        <f t="shared" si="10"/>
        <v>1</v>
      </c>
      <c r="X417" s="53"/>
      <c r="Y417" s="53"/>
      <c r="Z417" s="53"/>
      <c r="AF417" s="52"/>
      <c r="AG417" s="54"/>
    </row>
    <row r="418" spans="1:33" x14ac:dyDescent="0.3">
      <c r="A418">
        <v>417</v>
      </c>
      <c r="B418" t="str">
        <f>Actual_Data[[#This Row],[season]]&amp;"-"&amp;COUNTIF($C$2:C418,C418)</f>
        <v>2014-19</v>
      </c>
      <c r="C418">
        <v>2014</v>
      </c>
      <c r="D418" s="19" t="s">
        <v>295</v>
      </c>
      <c r="E418" s="20">
        <v>41758</v>
      </c>
      <c r="F418" s="19" t="s">
        <v>52</v>
      </c>
      <c r="G418" s="19" t="s">
        <v>35</v>
      </c>
      <c r="H418" s="19" t="s">
        <v>52</v>
      </c>
      <c r="I418" s="19" t="s">
        <v>46</v>
      </c>
      <c r="J418" s="19" t="s">
        <v>135</v>
      </c>
      <c r="K418">
        <v>0</v>
      </c>
      <c r="L418" s="19" t="s">
        <v>52</v>
      </c>
      <c r="M418">
        <v>0</v>
      </c>
      <c r="N418">
        <v>0</v>
      </c>
      <c r="O418" s="19" t="s">
        <v>279</v>
      </c>
      <c r="P418" s="19" t="s">
        <v>296</v>
      </c>
      <c r="Q418" s="19" t="s">
        <v>56</v>
      </c>
      <c r="R418" s="19" t="s">
        <v>245</v>
      </c>
      <c r="S418" s="19"/>
      <c r="T418" s="19">
        <v>1</v>
      </c>
      <c r="U418" s="19">
        <f>IF(Actual_Data[[#This Row],[toss_winner]] = Actual_Data[[#This Row],[winner]],1,0)</f>
        <v>1</v>
      </c>
      <c r="V418" s="19">
        <f>IF(Actual_Data[[#This Row],[toss_decision]] = $I$2,1,0)</f>
        <v>0</v>
      </c>
      <c r="W418" s="19">
        <f t="shared" si="10"/>
        <v>0</v>
      </c>
      <c r="X418" s="53"/>
      <c r="Y418" s="53"/>
      <c r="Z418" s="53"/>
      <c r="AF418" s="52"/>
      <c r="AG418" s="54"/>
    </row>
    <row r="419" spans="1:33" x14ac:dyDescent="0.3">
      <c r="A419">
        <v>418</v>
      </c>
      <c r="B419" t="str">
        <f>Actual_Data[[#This Row],[season]]&amp;"-"&amp;COUNTIF($C$2:C419,C419)</f>
        <v>2014-20</v>
      </c>
      <c r="C419">
        <v>2014</v>
      </c>
      <c r="D419" s="19"/>
      <c r="E419" s="20">
        <v>41759</v>
      </c>
      <c r="F419" s="19" t="s">
        <v>272</v>
      </c>
      <c r="G419" s="19" t="s">
        <v>59</v>
      </c>
      <c r="H419" s="19" t="s">
        <v>59</v>
      </c>
      <c r="I419" s="19" t="s">
        <v>37</v>
      </c>
      <c r="J419" s="19" t="s">
        <v>38</v>
      </c>
      <c r="K419">
        <v>0</v>
      </c>
      <c r="L419" s="19" t="s">
        <v>272</v>
      </c>
      <c r="M419">
        <v>15</v>
      </c>
      <c r="N419">
        <v>0</v>
      </c>
      <c r="O419" s="19" t="s">
        <v>307</v>
      </c>
      <c r="P419" s="19" t="s">
        <v>302</v>
      </c>
      <c r="Q419" s="19" t="s">
        <v>139</v>
      </c>
      <c r="R419" s="19" t="s">
        <v>133</v>
      </c>
      <c r="S419" s="19"/>
      <c r="T419" s="19">
        <v>1</v>
      </c>
      <c r="U419" s="19">
        <f>IF(Actual_Data[[#This Row],[toss_winner]] = Actual_Data[[#This Row],[winner]],1,0)</f>
        <v>0</v>
      </c>
      <c r="V419" s="19">
        <f>IF(Actual_Data[[#This Row],[toss_decision]] = $I$2,1,0)</f>
        <v>1</v>
      </c>
      <c r="W419" s="19">
        <f t="shared" si="10"/>
        <v>0</v>
      </c>
      <c r="X419" s="53"/>
      <c r="Y419" s="53"/>
      <c r="Z419" s="53"/>
      <c r="AF419" s="52"/>
      <c r="AG419" s="54"/>
    </row>
    <row r="420" spans="1:33" x14ac:dyDescent="0.3">
      <c r="A420">
        <v>419</v>
      </c>
      <c r="B420" t="str">
        <f>Actual_Data[[#This Row],[season]]&amp;"-"&amp;COUNTIF($C$2:C420,C420)</f>
        <v>2014-21</v>
      </c>
      <c r="C420">
        <v>2014</v>
      </c>
      <c r="D420" s="19" t="s">
        <v>291</v>
      </c>
      <c r="E420" s="20">
        <v>41761</v>
      </c>
      <c r="F420" s="19" t="s">
        <v>44</v>
      </c>
      <c r="G420" s="19" t="s">
        <v>35</v>
      </c>
      <c r="H420" s="19" t="s">
        <v>44</v>
      </c>
      <c r="I420" s="19" t="s">
        <v>46</v>
      </c>
      <c r="J420" s="19" t="s">
        <v>38</v>
      </c>
      <c r="K420">
        <v>0</v>
      </c>
      <c r="L420" s="19" t="s">
        <v>44</v>
      </c>
      <c r="M420">
        <v>34</v>
      </c>
      <c r="N420">
        <v>0</v>
      </c>
      <c r="O420" s="19" t="s">
        <v>248</v>
      </c>
      <c r="P420" s="19" t="s">
        <v>292</v>
      </c>
      <c r="Q420" s="19" t="s">
        <v>245</v>
      </c>
      <c r="R420" s="19" t="s">
        <v>288</v>
      </c>
      <c r="S420" s="19"/>
      <c r="T420" s="19">
        <v>1</v>
      </c>
      <c r="U420" s="19">
        <f>IF(Actual_Data[[#This Row],[toss_winner]] = Actual_Data[[#This Row],[winner]],1,0)</f>
        <v>1</v>
      </c>
      <c r="V420" s="19">
        <f>IF(Actual_Data[[#This Row],[toss_decision]] = $I$2,1,0)</f>
        <v>0</v>
      </c>
      <c r="W420" s="19">
        <f t="shared" si="10"/>
        <v>0</v>
      </c>
      <c r="X420" s="53"/>
      <c r="Y420" s="53"/>
      <c r="Z420" s="53"/>
      <c r="AF420" s="52"/>
      <c r="AG420" s="54"/>
    </row>
    <row r="421" spans="1:33" x14ac:dyDescent="0.3">
      <c r="A421">
        <v>420</v>
      </c>
      <c r="B421" t="str">
        <f>Actual_Data[[#This Row],[season]]&amp;"-"&amp;COUNTIF($C$2:C421,C421)</f>
        <v>2014-22</v>
      </c>
      <c r="C421">
        <v>2014</v>
      </c>
      <c r="D421" s="19" t="s">
        <v>58</v>
      </c>
      <c r="E421" s="20">
        <v>41762</v>
      </c>
      <c r="F421" s="19" t="s">
        <v>45</v>
      </c>
      <c r="G421" s="19" t="s">
        <v>59</v>
      </c>
      <c r="H421" s="19" t="s">
        <v>45</v>
      </c>
      <c r="I421" s="19" t="s">
        <v>46</v>
      </c>
      <c r="J421" s="19" t="s">
        <v>38</v>
      </c>
      <c r="K421">
        <v>0</v>
      </c>
      <c r="L421" s="19" t="s">
        <v>59</v>
      </c>
      <c r="M421">
        <v>0</v>
      </c>
      <c r="N421">
        <v>5</v>
      </c>
      <c r="O421" s="19" t="s">
        <v>308</v>
      </c>
      <c r="P421" s="19" t="s">
        <v>61</v>
      </c>
      <c r="Q421" s="19" t="s">
        <v>255</v>
      </c>
      <c r="R421" s="19" t="s">
        <v>265</v>
      </c>
      <c r="S421" s="19"/>
      <c r="T421" s="19">
        <v>1</v>
      </c>
      <c r="U421" s="19">
        <f>IF(Actual_Data[[#This Row],[toss_winner]] = Actual_Data[[#This Row],[winner]],1,0)</f>
        <v>0</v>
      </c>
      <c r="V421" s="19">
        <f>IF(Actual_Data[[#This Row],[toss_decision]] = $I$2,1,0)</f>
        <v>0</v>
      </c>
      <c r="W421" s="19">
        <f t="shared" si="10"/>
        <v>0</v>
      </c>
      <c r="X421" s="53"/>
      <c r="Y421" s="53"/>
      <c r="Z421" s="53"/>
      <c r="AF421" s="52"/>
      <c r="AG421" s="54"/>
    </row>
    <row r="422" spans="1:33" x14ac:dyDescent="0.3">
      <c r="A422">
        <v>421</v>
      </c>
      <c r="B422" t="str">
        <f>Actual_Data[[#This Row],[season]]&amp;"-"&amp;COUNTIF($C$2:C422,C422)</f>
        <v>2014-23</v>
      </c>
      <c r="C422">
        <v>2014</v>
      </c>
      <c r="D422" s="19" t="s">
        <v>51</v>
      </c>
      <c r="E422" s="20">
        <v>41762</v>
      </c>
      <c r="F422" s="19" t="s">
        <v>53</v>
      </c>
      <c r="G422" s="19" t="s">
        <v>52</v>
      </c>
      <c r="H422" s="19" t="s">
        <v>52</v>
      </c>
      <c r="I422" s="19" t="s">
        <v>37</v>
      </c>
      <c r="J422" s="19" t="s">
        <v>38</v>
      </c>
      <c r="K422">
        <v>0</v>
      </c>
      <c r="L422" s="19" t="s">
        <v>52</v>
      </c>
      <c r="M422">
        <v>0</v>
      </c>
      <c r="N422">
        <v>7</v>
      </c>
      <c r="O422" s="19" t="s">
        <v>309</v>
      </c>
      <c r="P422" s="19" t="s">
        <v>55</v>
      </c>
      <c r="Q422" s="19" t="s">
        <v>157</v>
      </c>
      <c r="R422" s="19" t="s">
        <v>152</v>
      </c>
      <c r="S422" s="19"/>
      <c r="T422" s="19">
        <v>1</v>
      </c>
      <c r="U422" s="19">
        <f>IF(Actual_Data[[#This Row],[toss_winner]] = Actual_Data[[#This Row],[winner]],1,0)</f>
        <v>1</v>
      </c>
      <c r="V422" s="19">
        <f>IF(Actual_Data[[#This Row],[toss_decision]] = $I$2,1,0)</f>
        <v>1</v>
      </c>
      <c r="W422" s="19">
        <f t="shared" si="10"/>
        <v>1</v>
      </c>
      <c r="X422" s="53"/>
      <c r="Y422" s="53"/>
      <c r="Z422" s="53"/>
      <c r="AF422" s="52"/>
      <c r="AG422" s="54"/>
    </row>
    <row r="423" spans="1:33" x14ac:dyDescent="0.3">
      <c r="A423">
        <v>422</v>
      </c>
      <c r="B423" t="str">
        <f>Actual_Data[[#This Row],[season]]&amp;"-"&amp;COUNTIF($C$2:C423,C423)</f>
        <v>2014-24</v>
      </c>
      <c r="C423">
        <v>2014</v>
      </c>
      <c r="D423" s="19" t="s">
        <v>34</v>
      </c>
      <c r="E423" s="20">
        <v>41763</v>
      </c>
      <c r="F423" s="19" t="s">
        <v>272</v>
      </c>
      <c r="G423" s="19" t="s">
        <v>36</v>
      </c>
      <c r="H423" s="19" t="s">
        <v>36</v>
      </c>
      <c r="I423" s="19" t="s">
        <v>37</v>
      </c>
      <c r="J423" s="19" t="s">
        <v>38</v>
      </c>
      <c r="K423">
        <v>0</v>
      </c>
      <c r="L423" s="19" t="s">
        <v>36</v>
      </c>
      <c r="M423">
        <v>0</v>
      </c>
      <c r="N423">
        <v>4</v>
      </c>
      <c r="O423" s="19" t="s">
        <v>134</v>
      </c>
      <c r="P423" s="19" t="s">
        <v>40</v>
      </c>
      <c r="Q423" s="19" t="s">
        <v>139</v>
      </c>
      <c r="R423" s="19" t="s">
        <v>250</v>
      </c>
      <c r="S423" s="19"/>
      <c r="T423" s="19">
        <v>1</v>
      </c>
      <c r="U423" s="19">
        <f>IF(Actual_Data[[#This Row],[toss_winner]] = Actual_Data[[#This Row],[winner]],1,0)</f>
        <v>1</v>
      </c>
      <c r="V423" s="19">
        <f>IF(Actual_Data[[#This Row],[toss_decision]] = $I$2,1,0)</f>
        <v>1</v>
      </c>
      <c r="W423" s="19">
        <f t="shared" si="10"/>
        <v>1</v>
      </c>
      <c r="X423" s="53"/>
      <c r="Y423" s="53"/>
      <c r="Z423" s="53"/>
      <c r="AF423" s="52"/>
      <c r="AG423" s="54"/>
    </row>
    <row r="424" spans="1:33" x14ac:dyDescent="0.3">
      <c r="A424">
        <v>423</v>
      </c>
      <c r="B424" t="str">
        <f>Actual_Data[[#This Row],[season]]&amp;"-"&amp;COUNTIF($C$2:C424,C424)</f>
        <v>2014-25</v>
      </c>
      <c r="C424">
        <v>2014</v>
      </c>
      <c r="D424" s="19" t="s">
        <v>179</v>
      </c>
      <c r="E424" s="20">
        <v>41764</v>
      </c>
      <c r="F424" s="19" t="s">
        <v>52</v>
      </c>
      <c r="G424" s="19" t="s">
        <v>35</v>
      </c>
      <c r="H424" s="19" t="s">
        <v>35</v>
      </c>
      <c r="I424" s="19" t="s">
        <v>37</v>
      </c>
      <c r="J424" s="19" t="s">
        <v>38</v>
      </c>
      <c r="K424">
        <v>0</v>
      </c>
      <c r="L424" s="19" t="s">
        <v>52</v>
      </c>
      <c r="M424">
        <v>10</v>
      </c>
      <c r="N424">
        <v>0</v>
      </c>
      <c r="O424" s="19" t="s">
        <v>305</v>
      </c>
      <c r="P424" s="19" t="s">
        <v>180</v>
      </c>
      <c r="Q424" s="19" t="s">
        <v>288</v>
      </c>
      <c r="R424" s="19" t="s">
        <v>281</v>
      </c>
      <c r="S424" s="19"/>
      <c r="T424" s="19">
        <v>1</v>
      </c>
      <c r="U424" s="19">
        <f>IF(Actual_Data[[#This Row],[toss_winner]] = Actual_Data[[#This Row],[winner]],1,0)</f>
        <v>0</v>
      </c>
      <c r="V424" s="19">
        <f>IF(Actual_Data[[#This Row],[toss_decision]] = $I$2,1,0)</f>
        <v>1</v>
      </c>
      <c r="W424" s="19">
        <f t="shared" si="10"/>
        <v>0</v>
      </c>
      <c r="X424" s="53"/>
      <c r="Y424" s="53"/>
      <c r="Z424" s="53"/>
      <c r="AF424" s="52"/>
      <c r="AG424" s="54"/>
    </row>
    <row r="425" spans="1:33" x14ac:dyDescent="0.3">
      <c r="A425">
        <v>424</v>
      </c>
      <c r="B425" t="str">
        <f>Actual_Data[[#This Row],[season]]&amp;"-"&amp;COUNTIF($C$2:C425,C425)</f>
        <v>2014-26</v>
      </c>
      <c r="C425">
        <v>2014</v>
      </c>
      <c r="D425" s="19" t="s">
        <v>51</v>
      </c>
      <c r="E425" s="20">
        <v>41764</v>
      </c>
      <c r="F425" s="19" t="s">
        <v>53</v>
      </c>
      <c r="G425" s="19" t="s">
        <v>44</v>
      </c>
      <c r="H425" s="19" t="s">
        <v>44</v>
      </c>
      <c r="I425" s="19" t="s">
        <v>37</v>
      </c>
      <c r="J425" s="19" t="s">
        <v>38</v>
      </c>
      <c r="K425">
        <v>0</v>
      </c>
      <c r="L425" s="19" t="s">
        <v>44</v>
      </c>
      <c r="M425">
        <v>0</v>
      </c>
      <c r="N425">
        <v>8</v>
      </c>
      <c r="O425" s="19" t="s">
        <v>164</v>
      </c>
      <c r="P425" s="19" t="s">
        <v>55</v>
      </c>
      <c r="Q425" s="19" t="s">
        <v>310</v>
      </c>
      <c r="R425" s="19" t="s">
        <v>255</v>
      </c>
      <c r="S425" s="19"/>
      <c r="T425" s="19">
        <v>1</v>
      </c>
      <c r="U425" s="19">
        <f>IF(Actual_Data[[#This Row],[toss_winner]] = Actual_Data[[#This Row],[winner]],1,0)</f>
        <v>1</v>
      </c>
      <c r="V425" s="19">
        <f>IF(Actual_Data[[#This Row],[toss_decision]] = $I$2,1,0)</f>
        <v>1</v>
      </c>
      <c r="W425" s="19">
        <f t="shared" si="10"/>
        <v>1</v>
      </c>
      <c r="X425" s="53"/>
      <c r="Y425" s="53"/>
      <c r="Z425" s="53"/>
      <c r="AF425" s="52"/>
      <c r="AG425" s="54"/>
    </row>
    <row r="426" spans="1:33" x14ac:dyDescent="0.3">
      <c r="A426">
        <v>425</v>
      </c>
      <c r="B426" t="str">
        <f>Actual_Data[[#This Row],[season]]&amp;"-"&amp;COUNTIF($C$2:C426,C426)</f>
        <v>2014-27</v>
      </c>
      <c r="C426">
        <v>2014</v>
      </c>
      <c r="D426" s="19" t="s">
        <v>58</v>
      </c>
      <c r="E426" s="20">
        <v>41765</v>
      </c>
      <c r="F426" s="19" t="s">
        <v>59</v>
      </c>
      <c r="G426" s="19" t="s">
        <v>36</v>
      </c>
      <c r="H426" s="19" t="s">
        <v>36</v>
      </c>
      <c r="I426" s="19" t="s">
        <v>37</v>
      </c>
      <c r="J426" s="19" t="s">
        <v>38</v>
      </c>
      <c r="K426">
        <v>0</v>
      </c>
      <c r="L426" s="19" t="s">
        <v>59</v>
      </c>
      <c r="M426">
        <v>19</v>
      </c>
      <c r="N426">
        <v>0</v>
      </c>
      <c r="O426" s="19" t="s">
        <v>159</v>
      </c>
      <c r="P426" s="19" t="s">
        <v>61</v>
      </c>
      <c r="Q426" s="19" t="s">
        <v>152</v>
      </c>
      <c r="R426" s="19" t="s">
        <v>277</v>
      </c>
      <c r="S426" s="19"/>
      <c r="T426" s="19">
        <v>1</v>
      </c>
      <c r="U426" s="19">
        <f>IF(Actual_Data[[#This Row],[toss_winner]] = Actual_Data[[#This Row],[winner]],1,0)</f>
        <v>0</v>
      </c>
      <c r="V426" s="19">
        <f>IF(Actual_Data[[#This Row],[toss_decision]] = $I$2,1,0)</f>
        <v>1</v>
      </c>
      <c r="W426" s="19">
        <f t="shared" si="10"/>
        <v>0</v>
      </c>
      <c r="X426" s="53"/>
      <c r="Y426" s="53"/>
      <c r="Z426" s="53"/>
      <c r="AF426" s="52"/>
      <c r="AG426" s="54"/>
    </row>
    <row r="427" spans="1:33" x14ac:dyDescent="0.3">
      <c r="A427">
        <v>426</v>
      </c>
      <c r="B427" t="str">
        <f>Actual_Data[[#This Row],[season]]&amp;"-"&amp;COUNTIF($C$2:C427,C427)</f>
        <v>2014-28</v>
      </c>
      <c r="C427">
        <v>2014</v>
      </c>
      <c r="D427" s="19" t="s">
        <v>51</v>
      </c>
      <c r="E427" s="20">
        <v>41766</v>
      </c>
      <c r="F427" s="19" t="s">
        <v>53</v>
      </c>
      <c r="G427" s="19" t="s">
        <v>35</v>
      </c>
      <c r="H427" s="19" t="s">
        <v>53</v>
      </c>
      <c r="I427" s="19" t="s">
        <v>46</v>
      </c>
      <c r="J427" s="19" t="s">
        <v>38</v>
      </c>
      <c r="K427">
        <v>0</v>
      </c>
      <c r="L427" s="19" t="s">
        <v>35</v>
      </c>
      <c r="M427">
        <v>0</v>
      </c>
      <c r="N427">
        <v>8</v>
      </c>
      <c r="O427" s="19" t="s">
        <v>158</v>
      </c>
      <c r="P427" s="19" t="s">
        <v>55</v>
      </c>
      <c r="Q427" s="19" t="s">
        <v>255</v>
      </c>
      <c r="R427" s="19" t="s">
        <v>265</v>
      </c>
      <c r="S427" s="19"/>
      <c r="T427" s="19">
        <v>1</v>
      </c>
      <c r="U427" s="19">
        <f>IF(Actual_Data[[#This Row],[toss_winner]] = Actual_Data[[#This Row],[winner]],1,0)</f>
        <v>0</v>
      </c>
      <c r="V427" s="19">
        <f>IF(Actual_Data[[#This Row],[toss_decision]] = $I$2,1,0)</f>
        <v>0</v>
      </c>
      <c r="W427" s="19">
        <f t="shared" si="10"/>
        <v>0</v>
      </c>
      <c r="X427" s="53"/>
      <c r="Y427" s="53"/>
      <c r="Z427" s="53"/>
      <c r="AF427" s="52"/>
      <c r="AG427" s="54"/>
    </row>
    <row r="428" spans="1:33" x14ac:dyDescent="0.3">
      <c r="A428">
        <v>427</v>
      </c>
      <c r="B428" t="str">
        <f>Actual_Data[[#This Row],[season]]&amp;"-"&amp;COUNTIF($C$2:C428,C428)</f>
        <v>2014-29</v>
      </c>
      <c r="C428">
        <v>2014</v>
      </c>
      <c r="D428" s="19" t="s">
        <v>182</v>
      </c>
      <c r="E428" s="20">
        <v>41766</v>
      </c>
      <c r="F428" s="19" t="s">
        <v>45</v>
      </c>
      <c r="G428" s="19" t="s">
        <v>44</v>
      </c>
      <c r="H428" s="19" t="s">
        <v>44</v>
      </c>
      <c r="I428" s="19" t="s">
        <v>37</v>
      </c>
      <c r="J428" s="19" t="s">
        <v>38</v>
      </c>
      <c r="K428">
        <v>0</v>
      </c>
      <c r="L428" s="19" t="s">
        <v>45</v>
      </c>
      <c r="M428">
        <v>44</v>
      </c>
      <c r="N428">
        <v>0</v>
      </c>
      <c r="O428" s="19" t="s">
        <v>301</v>
      </c>
      <c r="P428" s="19" t="s">
        <v>184</v>
      </c>
      <c r="Q428" s="19" t="s">
        <v>139</v>
      </c>
      <c r="R428" s="19" t="s">
        <v>311</v>
      </c>
      <c r="S428" s="19"/>
      <c r="T428" s="19">
        <v>1</v>
      </c>
      <c r="U428" s="19">
        <f>IF(Actual_Data[[#This Row],[toss_winner]] = Actual_Data[[#This Row],[winner]],1,0)</f>
        <v>0</v>
      </c>
      <c r="V428" s="19">
        <f>IF(Actual_Data[[#This Row],[toss_decision]] = $I$2,1,0)</f>
        <v>1</v>
      </c>
      <c r="W428" s="19">
        <f t="shared" si="10"/>
        <v>0</v>
      </c>
      <c r="X428" s="53"/>
      <c r="Y428" s="53"/>
      <c r="Z428" s="53"/>
      <c r="AF428" s="52"/>
      <c r="AG428" s="54"/>
    </row>
    <row r="429" spans="1:33" x14ac:dyDescent="0.3">
      <c r="A429">
        <v>428</v>
      </c>
      <c r="B429" t="str">
        <f>Actual_Data[[#This Row],[season]]&amp;"-"&amp;COUNTIF($C$2:C429,C429)</f>
        <v>2014-30</v>
      </c>
      <c r="C429">
        <v>2014</v>
      </c>
      <c r="D429" s="19" t="s">
        <v>179</v>
      </c>
      <c r="E429" s="20">
        <v>41767</v>
      </c>
      <c r="F429" s="19" t="s">
        <v>272</v>
      </c>
      <c r="G429" s="19" t="s">
        <v>52</v>
      </c>
      <c r="H429" s="19" t="s">
        <v>52</v>
      </c>
      <c r="I429" s="19" t="s">
        <v>37</v>
      </c>
      <c r="J429" s="19" t="s">
        <v>38</v>
      </c>
      <c r="K429">
        <v>0</v>
      </c>
      <c r="L429" s="19" t="s">
        <v>272</v>
      </c>
      <c r="M429">
        <v>32</v>
      </c>
      <c r="N429">
        <v>0</v>
      </c>
      <c r="O429" s="19" t="s">
        <v>307</v>
      </c>
      <c r="P429" s="19" t="s">
        <v>180</v>
      </c>
      <c r="Q429" s="19" t="s">
        <v>245</v>
      </c>
      <c r="R429" s="19" t="s">
        <v>288</v>
      </c>
      <c r="S429" s="19"/>
      <c r="T429" s="19">
        <v>1</v>
      </c>
      <c r="U429" s="19">
        <f>IF(Actual_Data[[#This Row],[toss_winner]] = Actual_Data[[#This Row],[winner]],1,0)</f>
        <v>0</v>
      </c>
      <c r="V429" s="19">
        <f>IF(Actual_Data[[#This Row],[toss_decision]] = $I$2,1,0)</f>
        <v>1</v>
      </c>
      <c r="W429" s="19">
        <f t="shared" si="10"/>
        <v>0</v>
      </c>
      <c r="X429" s="53"/>
      <c r="Y429" s="53"/>
      <c r="Z429" s="53"/>
      <c r="AF429" s="52"/>
      <c r="AG429" s="54"/>
    </row>
    <row r="430" spans="1:33" x14ac:dyDescent="0.3">
      <c r="A430">
        <v>429</v>
      </c>
      <c r="B430" t="str">
        <f>Actual_Data[[#This Row],[season]]&amp;"-"&amp;COUNTIF($C$2:C430,C430)</f>
        <v>2014-31</v>
      </c>
      <c r="C430">
        <v>2014</v>
      </c>
      <c r="D430" s="19" t="s">
        <v>34</v>
      </c>
      <c r="E430" s="20">
        <v>41768</v>
      </c>
      <c r="F430" s="19" t="s">
        <v>45</v>
      </c>
      <c r="G430" s="19" t="s">
        <v>36</v>
      </c>
      <c r="H430" s="19" t="s">
        <v>36</v>
      </c>
      <c r="I430" s="19" t="s">
        <v>37</v>
      </c>
      <c r="J430" s="19" t="s">
        <v>38</v>
      </c>
      <c r="K430">
        <v>0</v>
      </c>
      <c r="L430" s="19" t="s">
        <v>45</v>
      </c>
      <c r="M430">
        <v>32</v>
      </c>
      <c r="N430">
        <v>0</v>
      </c>
      <c r="O430" s="19" t="s">
        <v>306</v>
      </c>
      <c r="P430" s="19" t="s">
        <v>40</v>
      </c>
      <c r="Q430" s="19" t="s">
        <v>152</v>
      </c>
      <c r="R430" s="19" t="s">
        <v>277</v>
      </c>
      <c r="S430" s="19"/>
      <c r="T430" s="19">
        <v>1</v>
      </c>
      <c r="U430" s="19">
        <f>IF(Actual_Data[[#This Row],[toss_winner]] = Actual_Data[[#This Row],[winner]],1,0)</f>
        <v>0</v>
      </c>
      <c r="V430" s="19">
        <f>IF(Actual_Data[[#This Row],[toss_decision]] = $I$2,1,0)</f>
        <v>1</v>
      </c>
      <c r="W430" s="19">
        <f t="shared" si="10"/>
        <v>0</v>
      </c>
      <c r="X430" s="53"/>
      <c r="Y430" s="53"/>
      <c r="Z430" s="53"/>
      <c r="AF430" s="52"/>
      <c r="AG430" s="54"/>
    </row>
    <row r="431" spans="1:33" x14ac:dyDescent="0.3">
      <c r="A431">
        <v>430</v>
      </c>
      <c r="B431" t="str">
        <f>Actual_Data[[#This Row],[season]]&amp;"-"&amp;COUNTIF($C$2:C431,C431)</f>
        <v>2014-32</v>
      </c>
      <c r="C431">
        <v>2014</v>
      </c>
      <c r="D431" s="19" t="s">
        <v>51</v>
      </c>
      <c r="E431" s="20">
        <v>41769</v>
      </c>
      <c r="F431" s="19" t="s">
        <v>53</v>
      </c>
      <c r="G431" s="19" t="s">
        <v>272</v>
      </c>
      <c r="H431" s="19" t="s">
        <v>272</v>
      </c>
      <c r="I431" s="19" t="s">
        <v>37</v>
      </c>
      <c r="J431" s="19" t="s">
        <v>38</v>
      </c>
      <c r="K431">
        <v>1</v>
      </c>
      <c r="L431" s="19" t="s">
        <v>272</v>
      </c>
      <c r="M431">
        <v>0</v>
      </c>
      <c r="N431">
        <v>8</v>
      </c>
      <c r="O431" s="19" t="s">
        <v>223</v>
      </c>
      <c r="P431" s="19" t="s">
        <v>55</v>
      </c>
      <c r="Q431" s="19" t="s">
        <v>310</v>
      </c>
      <c r="R431" s="19" t="s">
        <v>255</v>
      </c>
      <c r="S431" s="19"/>
      <c r="T431" s="19">
        <v>1</v>
      </c>
      <c r="U431" s="19">
        <f>IF(Actual_Data[[#This Row],[toss_winner]] = Actual_Data[[#This Row],[winner]],1,0)</f>
        <v>1</v>
      </c>
      <c r="V431" s="19">
        <f>IF(Actual_Data[[#This Row],[toss_decision]] = $I$2,1,0)</f>
        <v>1</v>
      </c>
      <c r="W431" s="19">
        <f t="shared" si="10"/>
        <v>1</v>
      </c>
      <c r="X431" s="53"/>
      <c r="Y431" s="53"/>
      <c r="Z431" s="53"/>
      <c r="AF431" s="52"/>
      <c r="AG431" s="54"/>
    </row>
    <row r="432" spans="1:33" x14ac:dyDescent="0.3">
      <c r="A432">
        <v>431</v>
      </c>
      <c r="B432" t="str">
        <f>Actual_Data[[#This Row],[season]]&amp;"-"&amp;COUNTIF($C$2:C432,C432)</f>
        <v>2014-33</v>
      </c>
      <c r="C432">
        <v>2014</v>
      </c>
      <c r="D432" s="19" t="s">
        <v>58</v>
      </c>
      <c r="E432" s="20">
        <v>41769</v>
      </c>
      <c r="F432" s="19" t="s">
        <v>59</v>
      </c>
      <c r="G432" s="19" t="s">
        <v>44</v>
      </c>
      <c r="H432" s="19" t="s">
        <v>44</v>
      </c>
      <c r="I432" s="19" t="s">
        <v>37</v>
      </c>
      <c r="J432" s="19" t="s">
        <v>38</v>
      </c>
      <c r="K432">
        <v>0</v>
      </c>
      <c r="L432" s="19" t="s">
        <v>44</v>
      </c>
      <c r="M432">
        <v>0</v>
      </c>
      <c r="N432">
        <v>4</v>
      </c>
      <c r="O432" s="19" t="s">
        <v>164</v>
      </c>
      <c r="P432" s="19" t="s">
        <v>61</v>
      </c>
      <c r="Q432" s="19" t="s">
        <v>139</v>
      </c>
      <c r="R432" s="19" t="s">
        <v>250</v>
      </c>
      <c r="S432" s="19"/>
      <c r="T432" s="19">
        <v>1</v>
      </c>
      <c r="U432" s="19">
        <f>IF(Actual_Data[[#This Row],[toss_winner]] = Actual_Data[[#This Row],[winner]],1,0)</f>
        <v>1</v>
      </c>
      <c r="V432" s="19">
        <f>IF(Actual_Data[[#This Row],[toss_decision]] = $I$2,1,0)</f>
        <v>1</v>
      </c>
      <c r="W432" s="19">
        <f t="shared" si="10"/>
        <v>1</v>
      </c>
      <c r="X432" s="53"/>
      <c r="Y432" s="53"/>
      <c r="Z432" s="53"/>
      <c r="AF432" s="52"/>
      <c r="AG432" s="54"/>
    </row>
    <row r="433" spans="1:33" x14ac:dyDescent="0.3">
      <c r="A433">
        <v>432</v>
      </c>
      <c r="B433" t="str">
        <f>Actual_Data[[#This Row],[season]]&amp;"-"&amp;COUNTIF($C$2:C433,C433)</f>
        <v>2014-34</v>
      </c>
      <c r="C433">
        <v>2014</v>
      </c>
      <c r="D433" s="19" t="s">
        <v>182</v>
      </c>
      <c r="E433" s="20">
        <v>41770</v>
      </c>
      <c r="F433" s="19" t="s">
        <v>45</v>
      </c>
      <c r="G433" s="19" t="s">
        <v>35</v>
      </c>
      <c r="H433" s="19" t="s">
        <v>35</v>
      </c>
      <c r="I433" s="19" t="s">
        <v>37</v>
      </c>
      <c r="J433" s="19" t="s">
        <v>38</v>
      </c>
      <c r="K433">
        <v>0</v>
      </c>
      <c r="L433" s="19" t="s">
        <v>35</v>
      </c>
      <c r="M433">
        <v>0</v>
      </c>
      <c r="N433">
        <v>9</v>
      </c>
      <c r="O433" s="19" t="s">
        <v>158</v>
      </c>
      <c r="P433" s="19" t="s">
        <v>184</v>
      </c>
      <c r="Q433" s="19" t="s">
        <v>288</v>
      </c>
      <c r="R433" s="19" t="s">
        <v>281</v>
      </c>
      <c r="S433" s="19"/>
      <c r="T433" s="19">
        <v>1</v>
      </c>
      <c r="U433" s="19">
        <f>IF(Actual_Data[[#This Row],[toss_winner]] = Actual_Data[[#This Row],[winner]],1,0)</f>
        <v>1</v>
      </c>
      <c r="V433" s="19">
        <f>IF(Actual_Data[[#This Row],[toss_decision]] = $I$2,1,0)</f>
        <v>1</v>
      </c>
      <c r="W433" s="19">
        <f t="shared" si="10"/>
        <v>1</v>
      </c>
      <c r="X433" s="53"/>
      <c r="Y433" s="53"/>
      <c r="Z433" s="53"/>
      <c r="AF433" s="52"/>
      <c r="AG433" s="54"/>
    </row>
    <row r="434" spans="1:33" x14ac:dyDescent="0.3">
      <c r="A434">
        <v>433</v>
      </c>
      <c r="B434" t="str">
        <f>Actual_Data[[#This Row],[season]]&amp;"-"&amp;COUNTIF($C$2:C434,C434)</f>
        <v>2014-35</v>
      </c>
      <c r="C434">
        <v>2014</v>
      </c>
      <c r="D434" s="19" t="s">
        <v>34</v>
      </c>
      <c r="E434" s="20">
        <v>41770</v>
      </c>
      <c r="F434" s="19" t="s">
        <v>36</v>
      </c>
      <c r="G434" s="19" t="s">
        <v>52</v>
      </c>
      <c r="H434" s="19" t="s">
        <v>36</v>
      </c>
      <c r="I434" s="19" t="s">
        <v>46</v>
      </c>
      <c r="J434" s="19" t="s">
        <v>38</v>
      </c>
      <c r="K434">
        <v>0</v>
      </c>
      <c r="L434" s="19" t="s">
        <v>52</v>
      </c>
      <c r="M434">
        <v>0</v>
      </c>
      <c r="N434">
        <v>5</v>
      </c>
      <c r="O434" s="19" t="s">
        <v>279</v>
      </c>
      <c r="P434" s="19" t="s">
        <v>40</v>
      </c>
      <c r="Q434" s="19" t="s">
        <v>152</v>
      </c>
      <c r="R434" s="19" t="s">
        <v>225</v>
      </c>
      <c r="S434" s="19"/>
      <c r="T434" s="19">
        <v>1</v>
      </c>
      <c r="U434" s="19">
        <f>IF(Actual_Data[[#This Row],[toss_winner]] = Actual_Data[[#This Row],[winner]],1,0)</f>
        <v>0</v>
      </c>
      <c r="V434" s="19">
        <f>IF(Actual_Data[[#This Row],[toss_decision]] = $I$2,1,0)</f>
        <v>0</v>
      </c>
      <c r="W434" s="19">
        <f t="shared" si="10"/>
        <v>0</v>
      </c>
      <c r="X434" s="53"/>
      <c r="Y434" s="53"/>
      <c r="Z434" s="53"/>
      <c r="AF434" s="52"/>
      <c r="AG434" s="54"/>
    </row>
    <row r="435" spans="1:33" x14ac:dyDescent="0.3">
      <c r="A435">
        <v>434</v>
      </c>
      <c r="B435" t="str">
        <f>Actual_Data[[#This Row],[season]]&amp;"-"&amp;COUNTIF($C$2:C435,C435)</f>
        <v>2014-36</v>
      </c>
      <c r="C435">
        <v>2014</v>
      </c>
      <c r="D435" s="19" t="s">
        <v>74</v>
      </c>
      <c r="E435" s="20">
        <v>41771</v>
      </c>
      <c r="F435" s="19" t="s">
        <v>272</v>
      </c>
      <c r="G435" s="19" t="s">
        <v>59</v>
      </c>
      <c r="H435" s="19" t="s">
        <v>272</v>
      </c>
      <c r="I435" s="19" t="s">
        <v>46</v>
      </c>
      <c r="J435" s="19" t="s">
        <v>38</v>
      </c>
      <c r="K435">
        <v>0</v>
      </c>
      <c r="L435" s="19" t="s">
        <v>59</v>
      </c>
      <c r="M435">
        <v>0</v>
      </c>
      <c r="N435">
        <v>7</v>
      </c>
      <c r="O435" s="19" t="s">
        <v>195</v>
      </c>
      <c r="P435" s="19" t="s">
        <v>76</v>
      </c>
      <c r="Q435" s="19" t="s">
        <v>139</v>
      </c>
      <c r="R435" s="19" t="s">
        <v>250</v>
      </c>
      <c r="S435" s="19"/>
      <c r="T435" s="19">
        <v>1</v>
      </c>
      <c r="U435" s="19">
        <f>IF(Actual_Data[[#This Row],[toss_winner]] = Actual_Data[[#This Row],[winner]],1,0)</f>
        <v>0</v>
      </c>
      <c r="V435" s="19">
        <f>IF(Actual_Data[[#This Row],[toss_decision]] = $I$2,1,0)</f>
        <v>0</v>
      </c>
      <c r="W435" s="19">
        <f t="shared" si="10"/>
        <v>0</v>
      </c>
      <c r="X435" s="53"/>
      <c r="Y435" s="53"/>
      <c r="Z435" s="53"/>
      <c r="AF435" s="52"/>
      <c r="AG435" s="54"/>
    </row>
    <row r="436" spans="1:33" x14ac:dyDescent="0.3">
      <c r="A436">
        <v>435</v>
      </c>
      <c r="B436" t="str">
        <f>Actual_Data[[#This Row],[season]]&amp;"-"&amp;COUNTIF($C$2:C436,C436)</f>
        <v>2014-37</v>
      </c>
      <c r="C436">
        <v>2014</v>
      </c>
      <c r="D436" s="19" t="s">
        <v>291</v>
      </c>
      <c r="E436" s="20">
        <v>41772</v>
      </c>
      <c r="F436" s="19" t="s">
        <v>52</v>
      </c>
      <c r="G436" s="19" t="s">
        <v>44</v>
      </c>
      <c r="H436" s="19" t="s">
        <v>52</v>
      </c>
      <c r="I436" s="19" t="s">
        <v>46</v>
      </c>
      <c r="J436" s="19" t="s">
        <v>38</v>
      </c>
      <c r="K436">
        <v>0</v>
      </c>
      <c r="L436" s="19" t="s">
        <v>44</v>
      </c>
      <c r="M436">
        <v>0</v>
      </c>
      <c r="N436">
        <v>5</v>
      </c>
      <c r="O436" s="19" t="s">
        <v>248</v>
      </c>
      <c r="P436" s="19" t="s">
        <v>292</v>
      </c>
      <c r="Q436" s="19" t="s">
        <v>255</v>
      </c>
      <c r="R436" s="19" t="s">
        <v>265</v>
      </c>
      <c r="S436" s="19"/>
      <c r="T436" s="19">
        <v>1</v>
      </c>
      <c r="U436" s="19">
        <f>IF(Actual_Data[[#This Row],[toss_winner]] = Actual_Data[[#This Row],[winner]],1,0)</f>
        <v>0</v>
      </c>
      <c r="V436" s="19">
        <f>IF(Actual_Data[[#This Row],[toss_decision]] = $I$2,1,0)</f>
        <v>0</v>
      </c>
      <c r="W436" s="19">
        <f t="shared" si="10"/>
        <v>0</v>
      </c>
      <c r="X436" s="53"/>
      <c r="Y436" s="53"/>
      <c r="Z436" s="53"/>
      <c r="AF436" s="52"/>
      <c r="AG436" s="54"/>
    </row>
    <row r="437" spans="1:33" x14ac:dyDescent="0.3">
      <c r="A437">
        <v>436</v>
      </c>
      <c r="B437" t="str">
        <f>Actual_Data[[#This Row],[season]]&amp;"-"&amp;COUNTIF($C$2:C437,C437)</f>
        <v>2014-38</v>
      </c>
      <c r="C437">
        <v>2014</v>
      </c>
      <c r="D437" s="19" t="s">
        <v>34</v>
      </c>
      <c r="E437" s="20">
        <v>41772</v>
      </c>
      <c r="F437" s="19" t="s">
        <v>36</v>
      </c>
      <c r="G437" s="19" t="s">
        <v>53</v>
      </c>
      <c r="H437" s="19" t="s">
        <v>53</v>
      </c>
      <c r="I437" s="19" t="s">
        <v>37</v>
      </c>
      <c r="J437" s="19" t="s">
        <v>38</v>
      </c>
      <c r="K437">
        <v>0</v>
      </c>
      <c r="L437" s="19" t="s">
        <v>36</v>
      </c>
      <c r="M437">
        <v>16</v>
      </c>
      <c r="N437">
        <v>0</v>
      </c>
      <c r="O437" s="19" t="s">
        <v>151</v>
      </c>
      <c r="P437" s="19" t="s">
        <v>40</v>
      </c>
      <c r="Q437" s="19" t="s">
        <v>277</v>
      </c>
      <c r="R437" s="19" t="s">
        <v>225</v>
      </c>
      <c r="S437" s="19"/>
      <c r="T437" s="19">
        <v>1</v>
      </c>
      <c r="U437" s="19">
        <f>IF(Actual_Data[[#This Row],[toss_winner]] = Actual_Data[[#This Row],[winner]],1,0)</f>
        <v>0</v>
      </c>
      <c r="V437" s="19">
        <f>IF(Actual_Data[[#This Row],[toss_decision]] = $I$2,1,0)</f>
        <v>1</v>
      </c>
      <c r="W437" s="19">
        <f t="shared" si="10"/>
        <v>0</v>
      </c>
      <c r="X437" s="53"/>
      <c r="Y437" s="53"/>
      <c r="Z437" s="53"/>
      <c r="AF437" s="52"/>
      <c r="AG437" s="54"/>
    </row>
    <row r="438" spans="1:33" x14ac:dyDescent="0.3">
      <c r="A438">
        <v>437</v>
      </c>
      <c r="B438" t="str">
        <f>Actual_Data[[#This Row],[season]]&amp;"-"&amp;COUNTIF($C$2:C438,C438)</f>
        <v>2014-39</v>
      </c>
      <c r="C438">
        <v>2014</v>
      </c>
      <c r="D438" s="19" t="s">
        <v>74</v>
      </c>
      <c r="E438" s="20">
        <v>41773</v>
      </c>
      <c r="F438" s="19" t="s">
        <v>272</v>
      </c>
      <c r="G438" s="19" t="s">
        <v>45</v>
      </c>
      <c r="H438" s="19" t="s">
        <v>45</v>
      </c>
      <c r="I438" s="19" t="s">
        <v>37</v>
      </c>
      <c r="J438" s="19" t="s">
        <v>38</v>
      </c>
      <c r="K438">
        <v>0</v>
      </c>
      <c r="L438" s="19" t="s">
        <v>45</v>
      </c>
      <c r="M438">
        <v>0</v>
      </c>
      <c r="N438">
        <v>6</v>
      </c>
      <c r="O438" s="19" t="s">
        <v>238</v>
      </c>
      <c r="P438" s="19" t="s">
        <v>76</v>
      </c>
      <c r="Q438" s="19" t="s">
        <v>250</v>
      </c>
      <c r="R438" s="19" t="s">
        <v>311</v>
      </c>
      <c r="S438" s="19"/>
      <c r="T438" s="19">
        <v>1</v>
      </c>
      <c r="U438" s="19">
        <f>IF(Actual_Data[[#This Row],[toss_winner]] = Actual_Data[[#This Row],[winner]],1,0)</f>
        <v>1</v>
      </c>
      <c r="V438" s="19">
        <f>IF(Actual_Data[[#This Row],[toss_decision]] = $I$2,1,0)</f>
        <v>1</v>
      </c>
      <c r="W438" s="19">
        <f t="shared" si="10"/>
        <v>1</v>
      </c>
      <c r="X438" s="53"/>
      <c r="Y438" s="53"/>
      <c r="Z438" s="53"/>
      <c r="AF438" s="52"/>
      <c r="AG438" s="54"/>
    </row>
    <row r="439" spans="1:33" x14ac:dyDescent="0.3">
      <c r="A439">
        <v>438</v>
      </c>
      <c r="B439" t="str">
        <f>Actual_Data[[#This Row],[season]]&amp;"-"&amp;COUNTIF($C$2:C439,C439)</f>
        <v>2014-40</v>
      </c>
      <c r="C439">
        <v>2014</v>
      </c>
      <c r="D439" s="19" t="s">
        <v>182</v>
      </c>
      <c r="E439" s="20">
        <v>41773</v>
      </c>
      <c r="F439" s="19" t="s">
        <v>59</v>
      </c>
      <c r="G439" s="19" t="s">
        <v>35</v>
      </c>
      <c r="H439" s="19" t="s">
        <v>35</v>
      </c>
      <c r="I439" s="19" t="s">
        <v>37</v>
      </c>
      <c r="J439" s="19" t="s">
        <v>38</v>
      </c>
      <c r="K439">
        <v>0</v>
      </c>
      <c r="L439" s="19" t="s">
        <v>35</v>
      </c>
      <c r="M439">
        <v>0</v>
      </c>
      <c r="N439">
        <v>6</v>
      </c>
      <c r="O439" s="19" t="s">
        <v>187</v>
      </c>
      <c r="P439" s="19" t="s">
        <v>184</v>
      </c>
      <c r="Q439" s="19" t="s">
        <v>245</v>
      </c>
      <c r="R439" s="19" t="s">
        <v>288</v>
      </c>
      <c r="S439" s="19"/>
      <c r="T439" s="19">
        <v>1</v>
      </c>
      <c r="U439" s="19">
        <f>IF(Actual_Data[[#This Row],[toss_winner]] = Actual_Data[[#This Row],[winner]],1,0)</f>
        <v>1</v>
      </c>
      <c r="V439" s="19">
        <f>IF(Actual_Data[[#This Row],[toss_decision]] = $I$2,1,0)</f>
        <v>1</v>
      </c>
      <c r="W439" s="19">
        <f t="shared" si="10"/>
        <v>1</v>
      </c>
      <c r="X439" s="53"/>
      <c r="Y439" s="53"/>
      <c r="Z439" s="53"/>
      <c r="AF439" s="52"/>
      <c r="AG439" s="54"/>
    </row>
    <row r="440" spans="1:33" x14ac:dyDescent="0.3">
      <c r="A440">
        <v>439</v>
      </c>
      <c r="B440" t="str">
        <f>Actual_Data[[#This Row],[season]]&amp;"-"&amp;COUNTIF($C$2:C440,C440)</f>
        <v>2014-41</v>
      </c>
      <c r="C440">
        <v>2014</v>
      </c>
      <c r="D440" s="19" t="s">
        <v>179</v>
      </c>
      <c r="E440" s="20">
        <v>41774</v>
      </c>
      <c r="F440" s="19" t="s">
        <v>52</v>
      </c>
      <c r="G440" s="19" t="s">
        <v>53</v>
      </c>
      <c r="H440" s="19" t="s">
        <v>53</v>
      </c>
      <c r="I440" s="19" t="s">
        <v>37</v>
      </c>
      <c r="J440" s="19" t="s">
        <v>38</v>
      </c>
      <c r="K440">
        <v>0</v>
      </c>
      <c r="L440" s="19" t="s">
        <v>52</v>
      </c>
      <c r="M440">
        <v>62</v>
      </c>
      <c r="N440">
        <v>0</v>
      </c>
      <c r="O440" s="19" t="s">
        <v>246</v>
      </c>
      <c r="P440" s="19" t="s">
        <v>180</v>
      </c>
      <c r="Q440" s="19" t="s">
        <v>152</v>
      </c>
      <c r="R440" s="19" t="s">
        <v>225</v>
      </c>
      <c r="S440" s="19"/>
      <c r="T440" s="19">
        <v>1</v>
      </c>
      <c r="U440" s="19">
        <f>IF(Actual_Data[[#This Row],[toss_winner]] = Actual_Data[[#This Row],[winner]],1,0)</f>
        <v>0</v>
      </c>
      <c r="V440" s="19">
        <f>IF(Actual_Data[[#This Row],[toss_decision]] = $I$2,1,0)</f>
        <v>1</v>
      </c>
      <c r="W440" s="19">
        <f t="shared" si="10"/>
        <v>0</v>
      </c>
      <c r="X440" s="53"/>
      <c r="Y440" s="53"/>
      <c r="Z440" s="53"/>
      <c r="AF440" s="52"/>
      <c r="AG440" s="54"/>
    </row>
    <row r="441" spans="1:33" x14ac:dyDescent="0.3">
      <c r="A441">
        <v>440</v>
      </c>
      <c r="B441" t="str">
        <f>Actual_Data[[#This Row],[season]]&amp;"-"&amp;COUNTIF($C$2:C441,C441)</f>
        <v>2014-42</v>
      </c>
      <c r="C441">
        <v>2014</v>
      </c>
      <c r="D441" s="19" t="s">
        <v>291</v>
      </c>
      <c r="E441" s="20">
        <v>41777</v>
      </c>
      <c r="F441" s="19" t="s">
        <v>44</v>
      </c>
      <c r="G441" s="19" t="s">
        <v>36</v>
      </c>
      <c r="H441" s="19" t="s">
        <v>44</v>
      </c>
      <c r="I441" s="19" t="s">
        <v>46</v>
      </c>
      <c r="J441" s="19" t="s">
        <v>38</v>
      </c>
      <c r="K441">
        <v>0</v>
      </c>
      <c r="L441" s="19" t="s">
        <v>36</v>
      </c>
      <c r="M441">
        <v>0</v>
      </c>
      <c r="N441">
        <v>5</v>
      </c>
      <c r="O441" s="19" t="s">
        <v>134</v>
      </c>
      <c r="P441" s="19" t="s">
        <v>292</v>
      </c>
      <c r="Q441" s="19" t="s">
        <v>255</v>
      </c>
      <c r="R441" s="19" t="s">
        <v>265</v>
      </c>
      <c r="S441" s="19"/>
      <c r="T441" s="19">
        <v>1</v>
      </c>
      <c r="U441" s="19">
        <f>IF(Actual_Data[[#This Row],[toss_winner]] = Actual_Data[[#This Row],[winner]],1,0)</f>
        <v>0</v>
      </c>
      <c r="V441" s="19">
        <f>IF(Actual_Data[[#This Row],[toss_decision]] = $I$2,1,0)</f>
        <v>0</v>
      </c>
      <c r="W441" s="19">
        <f t="shared" si="10"/>
        <v>0</v>
      </c>
      <c r="X441" s="53"/>
      <c r="Y441" s="53"/>
      <c r="Z441" s="53"/>
      <c r="AF441" s="52"/>
      <c r="AG441" s="54"/>
    </row>
    <row r="442" spans="1:33" x14ac:dyDescent="0.3">
      <c r="A442">
        <v>441</v>
      </c>
      <c r="B442" t="str">
        <f>Actual_Data[[#This Row],[season]]&amp;"-"&amp;COUNTIF($C$2:C442,C442)</f>
        <v>2014-43</v>
      </c>
      <c r="C442">
        <v>2014</v>
      </c>
      <c r="D442" s="19" t="s">
        <v>74</v>
      </c>
      <c r="E442" s="20">
        <v>41777</v>
      </c>
      <c r="F442" s="19" t="s">
        <v>272</v>
      </c>
      <c r="G442" s="19" t="s">
        <v>35</v>
      </c>
      <c r="H442" s="19" t="s">
        <v>272</v>
      </c>
      <c r="I442" s="19" t="s">
        <v>46</v>
      </c>
      <c r="J442" s="19" t="s">
        <v>38</v>
      </c>
      <c r="K442">
        <v>0</v>
      </c>
      <c r="L442" s="19" t="s">
        <v>35</v>
      </c>
      <c r="M442">
        <v>0</v>
      </c>
      <c r="N442">
        <v>7</v>
      </c>
      <c r="O442" s="19" t="s">
        <v>270</v>
      </c>
      <c r="P442" s="19" t="s">
        <v>76</v>
      </c>
      <c r="Q442" s="19" t="s">
        <v>288</v>
      </c>
      <c r="R442" s="19" t="s">
        <v>281</v>
      </c>
      <c r="S442" s="19"/>
      <c r="T442" s="19">
        <v>1</v>
      </c>
      <c r="U442" s="19">
        <f>IF(Actual_Data[[#This Row],[toss_winner]] = Actual_Data[[#This Row],[winner]],1,0)</f>
        <v>0</v>
      </c>
      <c r="V442" s="19">
        <f>IF(Actual_Data[[#This Row],[toss_decision]] = $I$2,1,0)</f>
        <v>0</v>
      </c>
      <c r="W442" s="19">
        <f t="shared" si="10"/>
        <v>0</v>
      </c>
      <c r="X442" s="53"/>
      <c r="Y442" s="53"/>
      <c r="Z442" s="53"/>
      <c r="AF442" s="52"/>
      <c r="AG442" s="54"/>
    </row>
    <row r="443" spans="1:33" x14ac:dyDescent="0.3">
      <c r="A443">
        <v>442</v>
      </c>
      <c r="B443" t="str">
        <f>Actual_Data[[#This Row],[season]]&amp;"-"&amp;COUNTIF($C$2:C443,C443)</f>
        <v>2014-44</v>
      </c>
      <c r="C443">
        <v>2014</v>
      </c>
      <c r="D443" s="19" t="s">
        <v>179</v>
      </c>
      <c r="E443" s="20">
        <v>41778</v>
      </c>
      <c r="F443" s="19" t="s">
        <v>59</v>
      </c>
      <c r="G443" s="19" t="s">
        <v>52</v>
      </c>
      <c r="H443" s="19" t="s">
        <v>59</v>
      </c>
      <c r="I443" s="19" t="s">
        <v>46</v>
      </c>
      <c r="J443" s="19" t="s">
        <v>38</v>
      </c>
      <c r="K443">
        <v>0</v>
      </c>
      <c r="L443" s="19" t="s">
        <v>59</v>
      </c>
      <c r="M443">
        <v>25</v>
      </c>
      <c r="N443">
        <v>0</v>
      </c>
      <c r="O443" s="19" t="s">
        <v>47</v>
      </c>
      <c r="P443" s="19" t="s">
        <v>180</v>
      </c>
      <c r="Q443" s="19" t="s">
        <v>152</v>
      </c>
      <c r="R443" s="19" t="s">
        <v>225</v>
      </c>
      <c r="S443" s="19"/>
      <c r="T443" s="19">
        <v>1</v>
      </c>
      <c r="U443" s="19">
        <f>IF(Actual_Data[[#This Row],[toss_winner]] = Actual_Data[[#This Row],[winner]],1,0)</f>
        <v>1</v>
      </c>
      <c r="V443" s="19">
        <f>IF(Actual_Data[[#This Row],[toss_decision]] = $I$2,1,0)</f>
        <v>0</v>
      </c>
      <c r="W443" s="19">
        <f t="shared" si="10"/>
        <v>0</v>
      </c>
      <c r="X443" s="53"/>
      <c r="Y443" s="53"/>
      <c r="Z443" s="53"/>
      <c r="AF443" s="52"/>
      <c r="AG443" s="54"/>
    </row>
    <row r="444" spans="1:33" x14ac:dyDescent="0.3">
      <c r="A444">
        <v>443</v>
      </c>
      <c r="B444" t="str">
        <f>Actual_Data[[#This Row],[season]]&amp;"-"&amp;COUNTIF($C$2:C444,C444)</f>
        <v>2014-45</v>
      </c>
      <c r="C444">
        <v>2014</v>
      </c>
      <c r="D444" s="19" t="s">
        <v>51</v>
      </c>
      <c r="E444" s="20">
        <v>41778</v>
      </c>
      <c r="F444" s="19" t="s">
        <v>53</v>
      </c>
      <c r="G444" s="19" t="s">
        <v>45</v>
      </c>
      <c r="H444" s="19" t="s">
        <v>45</v>
      </c>
      <c r="I444" s="19" t="s">
        <v>37</v>
      </c>
      <c r="J444" s="19" t="s">
        <v>38</v>
      </c>
      <c r="K444">
        <v>0</v>
      </c>
      <c r="L444" s="19" t="s">
        <v>45</v>
      </c>
      <c r="M444">
        <v>0</v>
      </c>
      <c r="N444">
        <v>4</v>
      </c>
      <c r="O444" s="19" t="s">
        <v>312</v>
      </c>
      <c r="P444" s="19" t="s">
        <v>55</v>
      </c>
      <c r="Q444" s="19" t="s">
        <v>139</v>
      </c>
      <c r="R444" s="19" t="s">
        <v>311</v>
      </c>
      <c r="S444" s="19"/>
      <c r="T444" s="19">
        <v>1</v>
      </c>
      <c r="U444" s="19">
        <f>IF(Actual_Data[[#This Row],[toss_winner]] = Actual_Data[[#This Row],[winner]],1,0)</f>
        <v>1</v>
      </c>
      <c r="V444" s="19">
        <f>IF(Actual_Data[[#This Row],[toss_decision]] = $I$2,1,0)</f>
        <v>1</v>
      </c>
      <c r="W444" s="19">
        <f t="shared" si="10"/>
        <v>1</v>
      </c>
      <c r="X444" s="53"/>
      <c r="Y444" s="53"/>
      <c r="Z444" s="53"/>
      <c r="AF444" s="52"/>
      <c r="AG444" s="54"/>
    </row>
    <row r="445" spans="1:33" x14ac:dyDescent="0.3">
      <c r="A445">
        <v>444</v>
      </c>
      <c r="B445" t="str">
        <f>Actual_Data[[#This Row],[season]]&amp;"-"&amp;COUNTIF($C$2:C445,C445)</f>
        <v>2014-46</v>
      </c>
      <c r="C445">
        <v>2014</v>
      </c>
      <c r="D445" s="19" t="s">
        <v>74</v>
      </c>
      <c r="E445" s="20">
        <v>41779</v>
      </c>
      <c r="F445" s="19" t="s">
        <v>36</v>
      </c>
      <c r="G445" s="19" t="s">
        <v>272</v>
      </c>
      <c r="H445" s="19" t="s">
        <v>36</v>
      </c>
      <c r="I445" s="19" t="s">
        <v>46</v>
      </c>
      <c r="J445" s="19" t="s">
        <v>38</v>
      </c>
      <c r="K445">
        <v>0</v>
      </c>
      <c r="L445" s="19" t="s">
        <v>272</v>
      </c>
      <c r="M445">
        <v>0</v>
      </c>
      <c r="N445">
        <v>7</v>
      </c>
      <c r="O445" s="19" t="s">
        <v>191</v>
      </c>
      <c r="P445" s="19" t="s">
        <v>76</v>
      </c>
      <c r="Q445" s="19" t="s">
        <v>245</v>
      </c>
      <c r="R445" s="19" t="s">
        <v>288</v>
      </c>
      <c r="S445" s="19"/>
      <c r="T445" s="19">
        <v>1</v>
      </c>
      <c r="U445" s="19">
        <f>IF(Actual_Data[[#This Row],[toss_winner]] = Actual_Data[[#This Row],[winner]],1,0)</f>
        <v>0</v>
      </c>
      <c r="V445" s="19">
        <f>IF(Actual_Data[[#This Row],[toss_decision]] = $I$2,1,0)</f>
        <v>0</v>
      </c>
      <c r="W445" s="19">
        <f t="shared" si="10"/>
        <v>0</v>
      </c>
      <c r="X445" s="53"/>
      <c r="Y445" s="53"/>
      <c r="Z445" s="53"/>
      <c r="AF445" s="52"/>
      <c r="AG445" s="54"/>
    </row>
    <row r="446" spans="1:33" x14ac:dyDescent="0.3">
      <c r="A446">
        <v>445</v>
      </c>
      <c r="B446" t="str">
        <f>Actual_Data[[#This Row],[season]]&amp;"-"&amp;COUNTIF($C$2:C446,C446)</f>
        <v>2014-47</v>
      </c>
      <c r="C446">
        <v>2014</v>
      </c>
      <c r="D446" s="19" t="s">
        <v>64</v>
      </c>
      <c r="E446" s="20">
        <v>41779</v>
      </c>
      <c r="F446" s="19" t="s">
        <v>44</v>
      </c>
      <c r="G446" s="19" t="s">
        <v>35</v>
      </c>
      <c r="H446" s="19" t="s">
        <v>35</v>
      </c>
      <c r="I446" s="19" t="s">
        <v>37</v>
      </c>
      <c r="J446" s="19" t="s">
        <v>38</v>
      </c>
      <c r="K446">
        <v>0</v>
      </c>
      <c r="L446" s="19" t="s">
        <v>35</v>
      </c>
      <c r="M446">
        <v>0</v>
      </c>
      <c r="N446">
        <v>8</v>
      </c>
      <c r="O446" s="19" t="s">
        <v>187</v>
      </c>
      <c r="P446" s="19" t="s">
        <v>67</v>
      </c>
      <c r="Q446" s="19" t="s">
        <v>310</v>
      </c>
      <c r="R446" s="19" t="s">
        <v>265</v>
      </c>
      <c r="S446" s="19"/>
      <c r="T446" s="19">
        <v>1</v>
      </c>
      <c r="U446" s="19">
        <f>IF(Actual_Data[[#This Row],[toss_winner]] = Actual_Data[[#This Row],[winner]],1,0)</f>
        <v>1</v>
      </c>
      <c r="V446" s="19">
        <f>IF(Actual_Data[[#This Row],[toss_decision]] = $I$2,1,0)</f>
        <v>1</v>
      </c>
      <c r="W446" s="19">
        <f t="shared" si="10"/>
        <v>1</v>
      </c>
      <c r="X446" s="53"/>
      <c r="Y446" s="53"/>
      <c r="Z446" s="53"/>
      <c r="AF446" s="52"/>
      <c r="AG446" s="54"/>
    </row>
    <row r="447" spans="1:33" x14ac:dyDescent="0.3">
      <c r="A447">
        <v>446</v>
      </c>
      <c r="B447" t="str">
        <f>Actual_Data[[#This Row],[season]]&amp;"-"&amp;COUNTIF($C$2:C447,C447)</f>
        <v>2014-48</v>
      </c>
      <c r="C447">
        <v>2014</v>
      </c>
      <c r="D447" s="19" t="s">
        <v>43</v>
      </c>
      <c r="E447" s="20">
        <v>41780</v>
      </c>
      <c r="F447" s="19" t="s">
        <v>45</v>
      </c>
      <c r="G447" s="19" t="s">
        <v>59</v>
      </c>
      <c r="H447" s="19" t="s">
        <v>59</v>
      </c>
      <c r="I447" s="19" t="s">
        <v>37</v>
      </c>
      <c r="J447" s="19" t="s">
        <v>38</v>
      </c>
      <c r="K447">
        <v>0</v>
      </c>
      <c r="L447" s="19" t="s">
        <v>59</v>
      </c>
      <c r="M447">
        <v>0</v>
      </c>
      <c r="N447">
        <v>7</v>
      </c>
      <c r="O447" s="19" t="s">
        <v>313</v>
      </c>
      <c r="P447" s="19" t="s">
        <v>48</v>
      </c>
      <c r="Q447" s="19" t="s">
        <v>139</v>
      </c>
      <c r="R447" s="19" t="s">
        <v>250</v>
      </c>
      <c r="S447" s="19"/>
      <c r="T447" s="19">
        <v>1</v>
      </c>
      <c r="U447" s="19">
        <f>IF(Actual_Data[[#This Row],[toss_winner]] = Actual_Data[[#This Row],[winner]],1,0)</f>
        <v>1</v>
      </c>
      <c r="V447" s="19">
        <f>IF(Actual_Data[[#This Row],[toss_decision]] = $I$2,1,0)</f>
        <v>1</v>
      </c>
      <c r="W447" s="19">
        <f t="shared" si="10"/>
        <v>1</v>
      </c>
      <c r="X447" s="53"/>
      <c r="Y447" s="53"/>
      <c r="Z447" s="53"/>
      <c r="AF447" s="52"/>
      <c r="AG447" s="54"/>
    </row>
    <row r="448" spans="1:33" x14ac:dyDescent="0.3">
      <c r="A448">
        <v>447</v>
      </c>
      <c r="B448" t="str">
        <f>Actual_Data[[#This Row],[season]]&amp;"-"&amp;COUNTIF($C$2:C448,C448)</f>
        <v>2014-49</v>
      </c>
      <c r="C448">
        <v>2014</v>
      </c>
      <c r="D448" s="19" t="s">
        <v>64</v>
      </c>
      <c r="E448" s="20">
        <v>41781</v>
      </c>
      <c r="F448" s="19" t="s">
        <v>35</v>
      </c>
      <c r="G448" s="19" t="s">
        <v>36</v>
      </c>
      <c r="H448" s="19" t="s">
        <v>36</v>
      </c>
      <c r="I448" s="19" t="s">
        <v>37</v>
      </c>
      <c r="J448" s="19" t="s">
        <v>38</v>
      </c>
      <c r="K448">
        <v>0</v>
      </c>
      <c r="L448" s="19" t="s">
        <v>35</v>
      </c>
      <c r="M448">
        <v>30</v>
      </c>
      <c r="N448">
        <v>0</v>
      </c>
      <c r="O448" s="19" t="s">
        <v>187</v>
      </c>
      <c r="P448" s="19" t="s">
        <v>67</v>
      </c>
      <c r="Q448" s="19" t="s">
        <v>245</v>
      </c>
      <c r="R448" s="19" t="s">
        <v>281</v>
      </c>
      <c r="S448" s="19"/>
      <c r="T448" s="19">
        <v>1</v>
      </c>
      <c r="U448" s="19">
        <f>IF(Actual_Data[[#This Row],[toss_winner]] = Actual_Data[[#This Row],[winner]],1,0)</f>
        <v>0</v>
      </c>
      <c r="V448" s="19">
        <f>IF(Actual_Data[[#This Row],[toss_decision]] = $I$2,1,0)</f>
        <v>1</v>
      </c>
      <c r="W448" s="19">
        <f t="shared" si="10"/>
        <v>0</v>
      </c>
      <c r="X448" s="53"/>
      <c r="Y448" s="53"/>
      <c r="Z448" s="53"/>
      <c r="AF448" s="52"/>
      <c r="AG448" s="54"/>
    </row>
    <row r="449" spans="1:33" x14ac:dyDescent="0.3">
      <c r="A449">
        <v>448</v>
      </c>
      <c r="B449" t="str">
        <f>Actual_Data[[#This Row],[season]]&amp;"-"&amp;COUNTIF($C$2:C449,C449)</f>
        <v>2014-50</v>
      </c>
      <c r="C449">
        <v>2014</v>
      </c>
      <c r="D449" s="19" t="s">
        <v>291</v>
      </c>
      <c r="E449" s="20">
        <v>41781</v>
      </c>
      <c r="F449" s="19" t="s">
        <v>44</v>
      </c>
      <c r="G449" s="19" t="s">
        <v>272</v>
      </c>
      <c r="H449" s="19" t="s">
        <v>272</v>
      </c>
      <c r="I449" s="19" t="s">
        <v>37</v>
      </c>
      <c r="J449" s="19" t="s">
        <v>38</v>
      </c>
      <c r="K449">
        <v>0</v>
      </c>
      <c r="L449" s="19" t="s">
        <v>272</v>
      </c>
      <c r="M449">
        <v>0</v>
      </c>
      <c r="N449">
        <v>6</v>
      </c>
      <c r="O449" s="19" t="s">
        <v>191</v>
      </c>
      <c r="P449" s="19" t="s">
        <v>292</v>
      </c>
      <c r="Q449" s="19" t="s">
        <v>255</v>
      </c>
      <c r="R449" s="19" t="s">
        <v>265</v>
      </c>
      <c r="S449" s="19"/>
      <c r="T449" s="19">
        <v>1</v>
      </c>
      <c r="U449" s="19">
        <f>IF(Actual_Data[[#This Row],[toss_winner]] = Actual_Data[[#This Row],[winner]],1,0)</f>
        <v>1</v>
      </c>
      <c r="V449" s="19">
        <f>IF(Actual_Data[[#This Row],[toss_decision]] = $I$2,1,0)</f>
        <v>1</v>
      </c>
      <c r="W449" s="19">
        <f t="shared" si="10"/>
        <v>1</v>
      </c>
      <c r="X449" s="53"/>
      <c r="Y449" s="53"/>
      <c r="Z449" s="53"/>
      <c r="AF449" s="52"/>
      <c r="AG449" s="54"/>
    </row>
    <row r="450" spans="1:33" x14ac:dyDescent="0.3">
      <c r="A450">
        <v>449</v>
      </c>
      <c r="B450" t="str">
        <f>Actual_Data[[#This Row],[season]]&amp;"-"&amp;COUNTIF($C$2:C450,C450)</f>
        <v>2014-51</v>
      </c>
      <c r="C450">
        <v>2014</v>
      </c>
      <c r="D450" s="19" t="s">
        <v>58</v>
      </c>
      <c r="E450" s="20">
        <v>41782</v>
      </c>
      <c r="F450" s="19" t="s">
        <v>59</v>
      </c>
      <c r="G450" s="19" t="s">
        <v>53</v>
      </c>
      <c r="H450" s="19" t="s">
        <v>53</v>
      </c>
      <c r="I450" s="19" t="s">
        <v>37</v>
      </c>
      <c r="J450" s="19" t="s">
        <v>38</v>
      </c>
      <c r="K450">
        <v>0</v>
      </c>
      <c r="L450" s="19" t="s">
        <v>59</v>
      </c>
      <c r="M450">
        <v>15</v>
      </c>
      <c r="N450">
        <v>0</v>
      </c>
      <c r="O450" s="19" t="s">
        <v>47</v>
      </c>
      <c r="P450" s="19" t="s">
        <v>61</v>
      </c>
      <c r="Q450" s="19" t="s">
        <v>152</v>
      </c>
      <c r="R450" s="19" t="s">
        <v>225</v>
      </c>
      <c r="S450" s="19"/>
      <c r="T450" s="19">
        <v>1</v>
      </c>
      <c r="U450" s="19">
        <f>IF(Actual_Data[[#This Row],[toss_winner]] = Actual_Data[[#This Row],[winner]],1,0)</f>
        <v>0</v>
      </c>
      <c r="V450" s="19">
        <f>IF(Actual_Data[[#This Row],[toss_decision]] = $I$2,1,0)</f>
        <v>1</v>
      </c>
      <c r="W450" s="19">
        <f t="shared" si="10"/>
        <v>0</v>
      </c>
      <c r="X450" s="53"/>
      <c r="Y450" s="53"/>
      <c r="Z450" s="53"/>
      <c r="AF450" s="52"/>
      <c r="AG450" s="54"/>
    </row>
    <row r="451" spans="1:33" x14ac:dyDescent="0.3">
      <c r="A451">
        <v>450</v>
      </c>
      <c r="B451" t="str">
        <f>Actual_Data[[#This Row],[season]]&amp;"-"&amp;COUNTIF($C$2:C451,C451)</f>
        <v>2014-52</v>
      </c>
      <c r="C451">
        <v>2014</v>
      </c>
      <c r="D451" s="19" t="s">
        <v>43</v>
      </c>
      <c r="E451" s="20">
        <v>41782</v>
      </c>
      <c r="F451" s="19" t="s">
        <v>45</v>
      </c>
      <c r="G451" s="19" t="s">
        <v>52</v>
      </c>
      <c r="H451" s="19" t="s">
        <v>52</v>
      </c>
      <c r="I451" s="19" t="s">
        <v>37</v>
      </c>
      <c r="J451" s="19" t="s">
        <v>38</v>
      </c>
      <c r="K451">
        <v>0</v>
      </c>
      <c r="L451" s="19" t="s">
        <v>45</v>
      </c>
      <c r="M451">
        <v>16</v>
      </c>
      <c r="N451">
        <v>0</v>
      </c>
      <c r="O451" s="19" t="s">
        <v>94</v>
      </c>
      <c r="P451" s="19" t="s">
        <v>48</v>
      </c>
      <c r="Q451" s="19" t="s">
        <v>139</v>
      </c>
      <c r="R451" s="19" t="s">
        <v>311</v>
      </c>
      <c r="S451" s="19"/>
      <c r="T451" s="19">
        <v>1</v>
      </c>
      <c r="U451" s="19">
        <f>IF(Actual_Data[[#This Row],[toss_winner]] = Actual_Data[[#This Row],[winner]],1,0)</f>
        <v>0</v>
      </c>
      <c r="V451" s="19">
        <f>IF(Actual_Data[[#This Row],[toss_decision]] = $I$2,1,0)</f>
        <v>1</v>
      </c>
      <c r="W451" s="19">
        <f t="shared" ref="W451:W514" si="11">IF(U451+V451=2,1,0)</f>
        <v>0</v>
      </c>
      <c r="X451" s="53"/>
      <c r="Y451" s="53"/>
      <c r="Z451" s="53"/>
      <c r="AF451" s="52"/>
      <c r="AG451" s="54"/>
    </row>
    <row r="452" spans="1:33" x14ac:dyDescent="0.3">
      <c r="A452">
        <v>451</v>
      </c>
      <c r="B452" t="str">
        <f>Actual_Data[[#This Row],[season]]&amp;"-"&amp;COUNTIF($C$2:C452,C452)</f>
        <v>2014-53</v>
      </c>
      <c r="C452">
        <v>2014</v>
      </c>
      <c r="D452" s="19" t="s">
        <v>34</v>
      </c>
      <c r="E452" s="20">
        <v>41783</v>
      </c>
      <c r="F452" s="19" t="s">
        <v>36</v>
      </c>
      <c r="G452" s="19" t="s">
        <v>44</v>
      </c>
      <c r="H452" s="19" t="s">
        <v>44</v>
      </c>
      <c r="I452" s="19" t="s">
        <v>37</v>
      </c>
      <c r="J452" s="19" t="s">
        <v>38</v>
      </c>
      <c r="K452">
        <v>0</v>
      </c>
      <c r="L452" s="19" t="s">
        <v>44</v>
      </c>
      <c r="M452">
        <v>0</v>
      </c>
      <c r="N452">
        <v>8</v>
      </c>
      <c r="O452" s="19" t="s">
        <v>90</v>
      </c>
      <c r="P452" s="19" t="s">
        <v>40</v>
      </c>
      <c r="Q452" s="19" t="s">
        <v>245</v>
      </c>
      <c r="R452" s="19" t="s">
        <v>288</v>
      </c>
      <c r="S452" s="19"/>
      <c r="T452" s="19">
        <v>1</v>
      </c>
      <c r="U452" s="19">
        <f>IF(Actual_Data[[#This Row],[toss_winner]] = Actual_Data[[#This Row],[winner]],1,0)</f>
        <v>1</v>
      </c>
      <c r="V452" s="19">
        <f>IF(Actual_Data[[#This Row],[toss_decision]] = $I$2,1,0)</f>
        <v>1</v>
      </c>
      <c r="W452" s="19">
        <f t="shared" si="11"/>
        <v>1</v>
      </c>
      <c r="X452" s="53"/>
      <c r="Y452" s="53"/>
      <c r="Z452" s="53"/>
      <c r="AF452" s="52"/>
      <c r="AG452" s="54"/>
    </row>
    <row r="453" spans="1:33" x14ac:dyDescent="0.3">
      <c r="A453">
        <v>452</v>
      </c>
      <c r="B453" t="str">
        <f>Actual_Data[[#This Row],[season]]&amp;"-"&amp;COUNTIF($C$2:C453,C453)</f>
        <v>2014-54</v>
      </c>
      <c r="C453">
        <v>2014</v>
      </c>
      <c r="D453" s="19" t="s">
        <v>64</v>
      </c>
      <c r="E453" s="20">
        <v>41783</v>
      </c>
      <c r="F453" s="19" t="s">
        <v>272</v>
      </c>
      <c r="G453" s="19" t="s">
        <v>35</v>
      </c>
      <c r="H453" s="19" t="s">
        <v>35</v>
      </c>
      <c r="I453" s="19" t="s">
        <v>37</v>
      </c>
      <c r="J453" s="19" t="s">
        <v>38</v>
      </c>
      <c r="K453">
        <v>0</v>
      </c>
      <c r="L453" s="19" t="s">
        <v>35</v>
      </c>
      <c r="M453">
        <v>0</v>
      </c>
      <c r="N453">
        <v>4</v>
      </c>
      <c r="O453" s="19" t="s">
        <v>82</v>
      </c>
      <c r="P453" s="19" t="s">
        <v>67</v>
      </c>
      <c r="Q453" s="19" t="s">
        <v>310</v>
      </c>
      <c r="R453" s="19" t="s">
        <v>255</v>
      </c>
      <c r="S453" s="19"/>
      <c r="T453" s="19">
        <v>1</v>
      </c>
      <c r="U453" s="19">
        <f>IF(Actual_Data[[#This Row],[toss_winner]] = Actual_Data[[#This Row],[winner]],1,0)</f>
        <v>1</v>
      </c>
      <c r="V453" s="19">
        <f>IF(Actual_Data[[#This Row],[toss_decision]] = $I$2,1,0)</f>
        <v>1</v>
      </c>
      <c r="W453" s="19">
        <f t="shared" si="11"/>
        <v>1</v>
      </c>
      <c r="X453" s="53"/>
      <c r="Y453" s="53"/>
      <c r="Z453" s="53"/>
      <c r="AF453" s="52"/>
      <c r="AG453" s="54"/>
    </row>
    <row r="454" spans="1:33" x14ac:dyDescent="0.3">
      <c r="A454">
        <v>453</v>
      </c>
      <c r="B454" t="str">
        <f>Actual_Data[[#This Row],[season]]&amp;"-"&amp;COUNTIF($C$2:C454,C454)</f>
        <v>2014-55</v>
      </c>
      <c r="C454">
        <v>2014</v>
      </c>
      <c r="D454" s="19" t="s">
        <v>43</v>
      </c>
      <c r="E454" s="20">
        <v>41784</v>
      </c>
      <c r="F454" s="19" t="s">
        <v>53</v>
      </c>
      <c r="G454" s="19" t="s">
        <v>45</v>
      </c>
      <c r="H454" s="19" t="s">
        <v>45</v>
      </c>
      <c r="I454" s="19" t="s">
        <v>37</v>
      </c>
      <c r="J454" s="19" t="s">
        <v>38</v>
      </c>
      <c r="K454">
        <v>0</v>
      </c>
      <c r="L454" s="19" t="s">
        <v>45</v>
      </c>
      <c r="M454">
        <v>0</v>
      </c>
      <c r="N454">
        <v>7</v>
      </c>
      <c r="O454" s="19" t="s">
        <v>273</v>
      </c>
      <c r="P454" s="19" t="s">
        <v>48</v>
      </c>
      <c r="Q454" s="19" t="s">
        <v>139</v>
      </c>
      <c r="R454" s="19" t="s">
        <v>250</v>
      </c>
      <c r="S454" s="19"/>
      <c r="T454" s="19">
        <v>1</v>
      </c>
      <c r="U454" s="19">
        <f>IF(Actual_Data[[#This Row],[toss_winner]] = Actual_Data[[#This Row],[winner]],1,0)</f>
        <v>1</v>
      </c>
      <c r="V454" s="19">
        <f>IF(Actual_Data[[#This Row],[toss_decision]] = $I$2,1,0)</f>
        <v>1</v>
      </c>
      <c r="W454" s="19">
        <f t="shared" si="11"/>
        <v>1</v>
      </c>
      <c r="X454" s="53"/>
      <c r="Y454" s="53"/>
      <c r="Z454" s="53"/>
      <c r="AF454" s="52"/>
      <c r="AG454" s="54"/>
    </row>
    <row r="455" spans="1:33" x14ac:dyDescent="0.3">
      <c r="A455">
        <v>454</v>
      </c>
      <c r="B455" t="str">
        <f>Actual_Data[[#This Row],[season]]&amp;"-"&amp;COUNTIF($C$2:C455,C455)</f>
        <v>2014-56</v>
      </c>
      <c r="C455">
        <v>2014</v>
      </c>
      <c r="D455" s="19" t="s">
        <v>58</v>
      </c>
      <c r="E455" s="20">
        <v>41784</v>
      </c>
      <c r="F455" s="19" t="s">
        <v>52</v>
      </c>
      <c r="G455" s="19" t="s">
        <v>59</v>
      </c>
      <c r="H455" s="19" t="s">
        <v>59</v>
      </c>
      <c r="I455" s="19" t="s">
        <v>37</v>
      </c>
      <c r="J455" s="19" t="s">
        <v>38</v>
      </c>
      <c r="K455">
        <v>0</v>
      </c>
      <c r="L455" s="19" t="s">
        <v>59</v>
      </c>
      <c r="M455">
        <v>0</v>
      </c>
      <c r="N455">
        <v>5</v>
      </c>
      <c r="O455" s="19" t="s">
        <v>308</v>
      </c>
      <c r="P455" s="19" t="s">
        <v>61</v>
      </c>
      <c r="Q455" s="19" t="s">
        <v>277</v>
      </c>
      <c r="R455" s="19" t="s">
        <v>225</v>
      </c>
      <c r="S455" s="19"/>
      <c r="T455" s="19">
        <v>1</v>
      </c>
      <c r="U455" s="19">
        <f>IF(Actual_Data[[#This Row],[toss_winner]] = Actual_Data[[#This Row],[winner]],1,0)</f>
        <v>1</v>
      </c>
      <c r="V455" s="19">
        <f>IF(Actual_Data[[#This Row],[toss_decision]] = $I$2,1,0)</f>
        <v>1</v>
      </c>
      <c r="W455" s="19">
        <f t="shared" si="11"/>
        <v>1</v>
      </c>
      <c r="X455" s="53"/>
      <c r="Y455" s="53"/>
      <c r="Z455" s="53"/>
      <c r="AF455" s="52"/>
      <c r="AG455" s="54"/>
    </row>
    <row r="456" spans="1:33" x14ac:dyDescent="0.3">
      <c r="A456">
        <v>455</v>
      </c>
      <c r="B456" t="str">
        <f>Actual_Data[[#This Row],[season]]&amp;"-"&amp;COUNTIF($C$2:C456,C456)</f>
        <v>2014-57</v>
      </c>
      <c r="C456">
        <v>2014</v>
      </c>
      <c r="D456" s="19" t="s">
        <v>64</v>
      </c>
      <c r="E456" s="20">
        <v>41786</v>
      </c>
      <c r="F456" s="19" t="s">
        <v>35</v>
      </c>
      <c r="G456" s="19" t="s">
        <v>45</v>
      </c>
      <c r="H456" s="19" t="s">
        <v>45</v>
      </c>
      <c r="I456" s="19" t="s">
        <v>37</v>
      </c>
      <c r="J456" s="19" t="s">
        <v>38</v>
      </c>
      <c r="K456">
        <v>0</v>
      </c>
      <c r="L456" s="19" t="s">
        <v>35</v>
      </c>
      <c r="M456">
        <v>28</v>
      </c>
      <c r="N456">
        <v>0</v>
      </c>
      <c r="O456" s="19" t="s">
        <v>270</v>
      </c>
      <c r="P456" s="19" t="s">
        <v>67</v>
      </c>
      <c r="Q456" s="19" t="s">
        <v>288</v>
      </c>
      <c r="R456" s="19" t="s">
        <v>152</v>
      </c>
      <c r="S456" s="19"/>
      <c r="T456" s="19">
        <v>1</v>
      </c>
      <c r="U456" s="19">
        <f>IF(Actual_Data[[#This Row],[toss_winner]] = Actual_Data[[#This Row],[winner]],1,0)</f>
        <v>0</v>
      </c>
      <c r="V456" s="19">
        <f>IF(Actual_Data[[#This Row],[toss_decision]] = $I$2,1,0)</f>
        <v>1</v>
      </c>
      <c r="W456" s="19">
        <f t="shared" si="11"/>
        <v>0</v>
      </c>
      <c r="X456" s="53"/>
      <c r="Y456" s="53"/>
      <c r="Z456" s="53"/>
      <c r="AF456" s="52"/>
      <c r="AG456" s="54"/>
    </row>
    <row r="457" spans="1:33" x14ac:dyDescent="0.3">
      <c r="A457">
        <v>456</v>
      </c>
      <c r="B457" t="str">
        <f>Actual_Data[[#This Row],[season]]&amp;"-"&amp;COUNTIF($C$2:C457,C457)</f>
        <v>2014-58</v>
      </c>
      <c r="C457">
        <v>2014</v>
      </c>
      <c r="D457" s="19" t="s">
        <v>58</v>
      </c>
      <c r="E457" s="20">
        <v>41787</v>
      </c>
      <c r="F457" s="19" t="s">
        <v>59</v>
      </c>
      <c r="G457" s="19" t="s">
        <v>44</v>
      </c>
      <c r="H457" s="19" t="s">
        <v>44</v>
      </c>
      <c r="I457" s="19" t="s">
        <v>37</v>
      </c>
      <c r="J457" s="19" t="s">
        <v>38</v>
      </c>
      <c r="K457">
        <v>0</v>
      </c>
      <c r="L457" s="19" t="s">
        <v>44</v>
      </c>
      <c r="M457">
        <v>0</v>
      </c>
      <c r="N457">
        <v>7</v>
      </c>
      <c r="O457" s="19" t="s">
        <v>118</v>
      </c>
      <c r="P457" s="19" t="s">
        <v>176</v>
      </c>
      <c r="Q457" s="19" t="s">
        <v>250</v>
      </c>
      <c r="R457" s="19" t="s">
        <v>255</v>
      </c>
      <c r="S457" s="19"/>
      <c r="T457" s="19">
        <v>1</v>
      </c>
      <c r="U457" s="19">
        <f>IF(Actual_Data[[#This Row],[toss_winner]] = Actual_Data[[#This Row],[winner]],1,0)</f>
        <v>1</v>
      </c>
      <c r="V457" s="19">
        <f>IF(Actual_Data[[#This Row],[toss_decision]] = $I$2,1,0)</f>
        <v>1</v>
      </c>
      <c r="W457" s="19">
        <f t="shared" si="11"/>
        <v>1</v>
      </c>
      <c r="X457" s="53"/>
      <c r="Y457" s="53"/>
      <c r="Z457" s="53"/>
      <c r="AF457" s="52"/>
      <c r="AG457" s="54"/>
    </row>
    <row r="458" spans="1:33" x14ac:dyDescent="0.3">
      <c r="A458">
        <v>457</v>
      </c>
      <c r="B458" t="str">
        <f>Actual_Data[[#This Row],[season]]&amp;"-"&amp;COUNTIF($C$2:C458,C458)</f>
        <v>2014-59</v>
      </c>
      <c r="C458">
        <v>2014</v>
      </c>
      <c r="D458" s="19" t="s">
        <v>58</v>
      </c>
      <c r="E458" s="20">
        <v>41789</v>
      </c>
      <c r="F458" s="19" t="s">
        <v>45</v>
      </c>
      <c r="G458" s="19" t="s">
        <v>44</v>
      </c>
      <c r="H458" s="19" t="s">
        <v>44</v>
      </c>
      <c r="I458" s="19" t="s">
        <v>37</v>
      </c>
      <c r="J458" s="19" t="s">
        <v>38</v>
      </c>
      <c r="K458">
        <v>0</v>
      </c>
      <c r="L458" s="19" t="s">
        <v>45</v>
      </c>
      <c r="M458">
        <v>24</v>
      </c>
      <c r="N458">
        <v>0</v>
      </c>
      <c r="O458" s="19" t="s">
        <v>75</v>
      </c>
      <c r="P458" s="19" t="s">
        <v>61</v>
      </c>
      <c r="Q458" s="19" t="s">
        <v>139</v>
      </c>
      <c r="R458" s="19" t="s">
        <v>225</v>
      </c>
      <c r="S458" s="19"/>
      <c r="T458" s="19">
        <v>1</v>
      </c>
      <c r="U458" s="19">
        <f>IF(Actual_Data[[#This Row],[toss_winner]] = Actual_Data[[#This Row],[winner]],1,0)</f>
        <v>0</v>
      </c>
      <c r="V458" s="19">
        <f>IF(Actual_Data[[#This Row],[toss_decision]] = $I$2,1,0)</f>
        <v>1</v>
      </c>
      <c r="W458" s="19">
        <f t="shared" si="11"/>
        <v>0</v>
      </c>
      <c r="X458" s="53"/>
      <c r="Y458" s="53"/>
      <c r="Z458" s="53"/>
      <c r="AF458" s="52"/>
      <c r="AG458" s="54"/>
    </row>
    <row r="459" spans="1:33" x14ac:dyDescent="0.3">
      <c r="A459">
        <v>458</v>
      </c>
      <c r="B459" t="str">
        <f>Actual_Data[[#This Row],[season]]&amp;"-"&amp;COUNTIF($C$2:C459,C459)</f>
        <v>2014-60</v>
      </c>
      <c r="C459">
        <v>2014</v>
      </c>
      <c r="D459" s="19" t="s">
        <v>34</v>
      </c>
      <c r="E459" s="20">
        <v>41791</v>
      </c>
      <c r="F459" s="19" t="s">
        <v>45</v>
      </c>
      <c r="G459" s="19" t="s">
        <v>35</v>
      </c>
      <c r="H459" s="19" t="s">
        <v>35</v>
      </c>
      <c r="I459" s="19" t="s">
        <v>37</v>
      </c>
      <c r="J459" s="19" t="s">
        <v>38</v>
      </c>
      <c r="K459">
        <v>0</v>
      </c>
      <c r="L459" s="19" t="s">
        <v>35</v>
      </c>
      <c r="M459">
        <v>0</v>
      </c>
      <c r="N459">
        <v>3</v>
      </c>
      <c r="O459" s="19" t="s">
        <v>174</v>
      </c>
      <c r="P459" s="19" t="s">
        <v>40</v>
      </c>
      <c r="Q459" s="19" t="s">
        <v>139</v>
      </c>
      <c r="R459" s="19" t="s">
        <v>255</v>
      </c>
      <c r="S459" s="19"/>
      <c r="T459" s="19">
        <v>1</v>
      </c>
      <c r="U459" s="19">
        <f>IF(Actual_Data[[#This Row],[toss_winner]] = Actual_Data[[#This Row],[winner]],1,0)</f>
        <v>1</v>
      </c>
      <c r="V459" s="19">
        <f>IF(Actual_Data[[#This Row],[toss_decision]] = $I$2,1,0)</f>
        <v>1</v>
      </c>
      <c r="W459" s="19">
        <f t="shared" si="11"/>
        <v>1</v>
      </c>
      <c r="X459" s="53"/>
      <c r="Y459" s="53"/>
      <c r="Z459" s="53"/>
      <c r="AF459" s="52"/>
      <c r="AG459" s="54"/>
    </row>
    <row r="460" spans="1:33" x14ac:dyDescent="0.3">
      <c r="A460">
        <v>459</v>
      </c>
      <c r="B460" t="str">
        <f>Actual_Data[[#This Row],[season]]&amp;"-"&amp;COUNTIF($C$2:C460,C460)</f>
        <v>2015-1</v>
      </c>
      <c r="C460">
        <v>2015</v>
      </c>
      <c r="D460" s="19" t="s">
        <v>64</v>
      </c>
      <c r="E460" s="20">
        <v>42102</v>
      </c>
      <c r="F460" s="19" t="s">
        <v>59</v>
      </c>
      <c r="G460" s="19" t="s">
        <v>35</v>
      </c>
      <c r="H460" s="19" t="s">
        <v>35</v>
      </c>
      <c r="I460" s="19" t="s">
        <v>37</v>
      </c>
      <c r="J460" s="19" t="s">
        <v>38</v>
      </c>
      <c r="K460">
        <v>0</v>
      </c>
      <c r="L460" s="19" t="s">
        <v>35</v>
      </c>
      <c r="M460">
        <v>0</v>
      </c>
      <c r="N460">
        <v>7</v>
      </c>
      <c r="O460" s="19" t="s">
        <v>254</v>
      </c>
      <c r="P460" s="19" t="s">
        <v>67</v>
      </c>
      <c r="Q460" s="19" t="s">
        <v>152</v>
      </c>
      <c r="R460" s="19" t="s">
        <v>265</v>
      </c>
      <c r="S460" s="19"/>
      <c r="T460" s="19">
        <v>1</v>
      </c>
      <c r="U460" s="19">
        <f>IF(Actual_Data[[#This Row],[toss_winner]] = Actual_Data[[#This Row],[winner]],1,0)</f>
        <v>1</v>
      </c>
      <c r="V460" s="19">
        <f>IF(Actual_Data[[#This Row],[toss_decision]] = $I$2,1,0)</f>
        <v>1</v>
      </c>
      <c r="W460" s="19">
        <f t="shared" si="11"/>
        <v>1</v>
      </c>
      <c r="X460" s="53"/>
      <c r="Y460" s="53"/>
      <c r="Z460" s="53"/>
      <c r="AF460" s="52"/>
      <c r="AG460" s="54"/>
    </row>
    <row r="461" spans="1:33" x14ac:dyDescent="0.3">
      <c r="A461">
        <v>460</v>
      </c>
      <c r="B461" t="str">
        <f>Actual_Data[[#This Row],[season]]&amp;"-"&amp;COUNTIF($C$2:C461,C461)</f>
        <v>2015-2</v>
      </c>
      <c r="C461">
        <v>2015</v>
      </c>
      <c r="D461" s="19" t="s">
        <v>79</v>
      </c>
      <c r="E461" s="20">
        <v>42103</v>
      </c>
      <c r="F461" s="19" t="s">
        <v>44</v>
      </c>
      <c r="G461" s="19" t="s">
        <v>53</v>
      </c>
      <c r="H461" s="19" t="s">
        <v>53</v>
      </c>
      <c r="I461" s="19" t="s">
        <v>37</v>
      </c>
      <c r="J461" s="19" t="s">
        <v>38</v>
      </c>
      <c r="K461">
        <v>0</v>
      </c>
      <c r="L461" s="19" t="s">
        <v>44</v>
      </c>
      <c r="M461">
        <v>1</v>
      </c>
      <c r="N461">
        <v>0</v>
      </c>
      <c r="O461" s="19" t="s">
        <v>101</v>
      </c>
      <c r="P461" s="19" t="s">
        <v>81</v>
      </c>
      <c r="Q461" s="19" t="s">
        <v>297</v>
      </c>
      <c r="R461" s="19" t="s">
        <v>250</v>
      </c>
      <c r="S461" s="19"/>
      <c r="T461" s="19">
        <v>1</v>
      </c>
      <c r="U461" s="19">
        <f>IF(Actual_Data[[#This Row],[toss_winner]] = Actual_Data[[#This Row],[winner]],1,0)</f>
        <v>0</v>
      </c>
      <c r="V461" s="19">
        <f>IF(Actual_Data[[#This Row],[toss_decision]] = $I$2,1,0)</f>
        <v>1</v>
      </c>
      <c r="W461" s="19">
        <f t="shared" si="11"/>
        <v>0</v>
      </c>
      <c r="X461" s="53"/>
      <c r="Y461" s="53"/>
      <c r="Z461" s="53"/>
      <c r="AF461" s="52"/>
      <c r="AG461" s="54"/>
    </row>
    <row r="462" spans="1:33" x14ac:dyDescent="0.3">
      <c r="A462">
        <v>461</v>
      </c>
      <c r="B462" t="str">
        <f>Actual_Data[[#This Row],[season]]&amp;"-"&amp;COUNTIF($C$2:C462,C462)</f>
        <v>2015-3</v>
      </c>
      <c r="C462">
        <v>2015</v>
      </c>
      <c r="D462" s="19" t="s">
        <v>251</v>
      </c>
      <c r="E462" s="20">
        <v>42104</v>
      </c>
      <c r="F462" s="19" t="s">
        <v>52</v>
      </c>
      <c r="G462" s="19" t="s">
        <v>45</v>
      </c>
      <c r="H462" s="19" t="s">
        <v>45</v>
      </c>
      <c r="I462" s="19" t="s">
        <v>37</v>
      </c>
      <c r="J462" s="19" t="s">
        <v>38</v>
      </c>
      <c r="K462">
        <v>0</v>
      </c>
      <c r="L462" s="19" t="s">
        <v>52</v>
      </c>
      <c r="M462">
        <v>26</v>
      </c>
      <c r="N462">
        <v>0</v>
      </c>
      <c r="O462" s="19" t="s">
        <v>279</v>
      </c>
      <c r="P462" s="19" t="s">
        <v>314</v>
      </c>
      <c r="Q462" s="19" t="s">
        <v>315</v>
      </c>
      <c r="R462" s="19" t="s">
        <v>316</v>
      </c>
      <c r="S462" s="19"/>
      <c r="T462" s="19">
        <v>1</v>
      </c>
      <c r="U462" s="19">
        <f>IF(Actual_Data[[#This Row],[toss_winner]] = Actual_Data[[#This Row],[winner]],1,0)</f>
        <v>0</v>
      </c>
      <c r="V462" s="19">
        <f>IF(Actual_Data[[#This Row],[toss_decision]] = $I$2,1,0)</f>
        <v>1</v>
      </c>
      <c r="W462" s="19">
        <f t="shared" si="11"/>
        <v>0</v>
      </c>
      <c r="X462" s="53"/>
      <c r="Y462" s="53"/>
      <c r="Z462" s="53"/>
      <c r="AF462" s="52"/>
      <c r="AG462" s="54"/>
    </row>
    <row r="463" spans="1:33" x14ac:dyDescent="0.3">
      <c r="A463">
        <v>462</v>
      </c>
      <c r="B463" t="str">
        <f>Actual_Data[[#This Row],[season]]&amp;"-"&amp;COUNTIF($C$2:C463,C463)</f>
        <v>2015-4</v>
      </c>
      <c r="C463">
        <v>2015</v>
      </c>
      <c r="D463" s="19" t="s">
        <v>79</v>
      </c>
      <c r="E463" s="20">
        <v>42105</v>
      </c>
      <c r="F463" s="19" t="s">
        <v>44</v>
      </c>
      <c r="G463" s="19" t="s">
        <v>272</v>
      </c>
      <c r="H463" s="19" t="s">
        <v>44</v>
      </c>
      <c r="I463" s="19" t="s">
        <v>46</v>
      </c>
      <c r="J463" s="19" t="s">
        <v>38</v>
      </c>
      <c r="K463">
        <v>0</v>
      </c>
      <c r="L463" s="19" t="s">
        <v>44</v>
      </c>
      <c r="M463">
        <v>45</v>
      </c>
      <c r="N463">
        <v>0</v>
      </c>
      <c r="O463" s="19" t="s">
        <v>39</v>
      </c>
      <c r="P463" s="19" t="s">
        <v>81</v>
      </c>
      <c r="Q463" s="19" t="s">
        <v>297</v>
      </c>
      <c r="R463" s="19" t="s">
        <v>250</v>
      </c>
      <c r="S463" s="19"/>
      <c r="T463" s="19">
        <v>1</v>
      </c>
      <c r="U463" s="19">
        <f>IF(Actual_Data[[#This Row],[toss_winner]] = Actual_Data[[#This Row],[winner]],1,0)</f>
        <v>1</v>
      </c>
      <c r="V463" s="19">
        <f>IF(Actual_Data[[#This Row],[toss_decision]] = $I$2,1,0)</f>
        <v>0</v>
      </c>
      <c r="W463" s="19">
        <f t="shared" si="11"/>
        <v>0</v>
      </c>
      <c r="X463" s="53"/>
      <c r="Y463" s="53"/>
      <c r="Z463" s="53"/>
      <c r="AF463" s="52"/>
      <c r="AG463" s="54"/>
    </row>
    <row r="464" spans="1:33" x14ac:dyDescent="0.3">
      <c r="A464">
        <v>463</v>
      </c>
      <c r="B464" t="str">
        <f>Actual_Data[[#This Row],[season]]&amp;"-"&amp;COUNTIF($C$2:C464,C464)</f>
        <v>2015-5</v>
      </c>
      <c r="C464">
        <v>2015</v>
      </c>
      <c r="D464" s="19" t="s">
        <v>64</v>
      </c>
      <c r="E464" s="20">
        <v>42105</v>
      </c>
      <c r="F464" s="19" t="s">
        <v>35</v>
      </c>
      <c r="G464" s="19" t="s">
        <v>36</v>
      </c>
      <c r="H464" s="19" t="s">
        <v>36</v>
      </c>
      <c r="I464" s="19" t="s">
        <v>37</v>
      </c>
      <c r="J464" s="19" t="s">
        <v>38</v>
      </c>
      <c r="K464">
        <v>0</v>
      </c>
      <c r="L464" s="19" t="s">
        <v>36</v>
      </c>
      <c r="M464">
        <v>0</v>
      </c>
      <c r="N464">
        <v>3</v>
      </c>
      <c r="O464" s="19" t="s">
        <v>131</v>
      </c>
      <c r="P464" s="19" t="s">
        <v>67</v>
      </c>
      <c r="Q464" s="19" t="s">
        <v>152</v>
      </c>
      <c r="R464" s="19" t="s">
        <v>265</v>
      </c>
      <c r="S464" s="19"/>
      <c r="T464" s="19">
        <v>1</v>
      </c>
      <c r="U464" s="19">
        <f>IF(Actual_Data[[#This Row],[toss_winner]] = Actual_Data[[#This Row],[winner]],1,0)</f>
        <v>1</v>
      </c>
      <c r="V464" s="19">
        <f>IF(Actual_Data[[#This Row],[toss_decision]] = $I$2,1,0)</f>
        <v>1</v>
      </c>
      <c r="W464" s="19">
        <f t="shared" si="11"/>
        <v>1</v>
      </c>
      <c r="X464" s="53"/>
      <c r="Y464" s="53"/>
      <c r="Z464" s="53"/>
      <c r="AF464" s="52"/>
      <c r="AG464" s="54"/>
    </row>
    <row r="465" spans="1:33" x14ac:dyDescent="0.3">
      <c r="A465">
        <v>464</v>
      </c>
      <c r="B465" t="str">
        <f>Actual_Data[[#This Row],[season]]&amp;"-"&amp;COUNTIF($C$2:C465,C465)</f>
        <v>2015-6</v>
      </c>
      <c r="C465">
        <v>2015</v>
      </c>
      <c r="D465" s="19" t="s">
        <v>51</v>
      </c>
      <c r="E465" s="20">
        <v>42106</v>
      </c>
      <c r="F465" s="19" t="s">
        <v>53</v>
      </c>
      <c r="G465" s="19" t="s">
        <v>52</v>
      </c>
      <c r="H465" s="19" t="s">
        <v>52</v>
      </c>
      <c r="I465" s="19" t="s">
        <v>37</v>
      </c>
      <c r="J465" s="19" t="s">
        <v>38</v>
      </c>
      <c r="K465">
        <v>0</v>
      </c>
      <c r="L465" s="19" t="s">
        <v>52</v>
      </c>
      <c r="M465">
        <v>0</v>
      </c>
      <c r="N465">
        <v>3</v>
      </c>
      <c r="O465" s="19" t="s">
        <v>317</v>
      </c>
      <c r="P465" s="19" t="s">
        <v>55</v>
      </c>
      <c r="Q465" s="19" t="s">
        <v>315</v>
      </c>
      <c r="R465" s="19" t="s">
        <v>316</v>
      </c>
      <c r="S465" s="19"/>
      <c r="T465" s="19">
        <v>1</v>
      </c>
      <c r="U465" s="19">
        <f>IF(Actual_Data[[#This Row],[toss_winner]] = Actual_Data[[#This Row],[winner]],1,0)</f>
        <v>1</v>
      </c>
      <c r="V465" s="19">
        <f>IF(Actual_Data[[#This Row],[toss_decision]] = $I$2,1,0)</f>
        <v>1</v>
      </c>
      <c r="W465" s="19">
        <f t="shared" si="11"/>
        <v>1</v>
      </c>
      <c r="X465" s="53"/>
      <c r="Y465" s="53"/>
      <c r="Z465" s="53"/>
      <c r="AF465" s="52"/>
      <c r="AG465" s="54"/>
    </row>
    <row r="466" spans="1:33" x14ac:dyDescent="0.3">
      <c r="A466">
        <v>465</v>
      </c>
      <c r="B466" t="str">
        <f>Actual_Data[[#This Row],[season]]&amp;"-"&amp;COUNTIF($C$2:C466,C466)</f>
        <v>2015-7</v>
      </c>
      <c r="C466">
        <v>2015</v>
      </c>
      <c r="D466" s="19" t="s">
        <v>58</v>
      </c>
      <c r="E466" s="20">
        <v>42106</v>
      </c>
      <c r="F466" s="19" t="s">
        <v>45</v>
      </c>
      <c r="G466" s="19" t="s">
        <v>59</v>
      </c>
      <c r="H466" s="19" t="s">
        <v>59</v>
      </c>
      <c r="I466" s="19" t="s">
        <v>37</v>
      </c>
      <c r="J466" s="19" t="s">
        <v>38</v>
      </c>
      <c r="K466">
        <v>0</v>
      </c>
      <c r="L466" s="19" t="s">
        <v>45</v>
      </c>
      <c r="M466">
        <v>18</v>
      </c>
      <c r="N466">
        <v>0</v>
      </c>
      <c r="O466" s="19" t="s">
        <v>318</v>
      </c>
      <c r="P466" s="19" t="s">
        <v>61</v>
      </c>
      <c r="Q466" s="19" t="s">
        <v>245</v>
      </c>
      <c r="R466" s="19" t="s">
        <v>319</v>
      </c>
      <c r="S466" s="19"/>
      <c r="T466" s="19">
        <v>1</v>
      </c>
      <c r="U466" s="19">
        <f>IF(Actual_Data[[#This Row],[toss_winner]] = Actual_Data[[#This Row],[winner]],1,0)</f>
        <v>0</v>
      </c>
      <c r="V466" s="19">
        <f>IF(Actual_Data[[#This Row],[toss_decision]] = $I$2,1,0)</f>
        <v>1</v>
      </c>
      <c r="W466" s="19">
        <f t="shared" si="11"/>
        <v>0</v>
      </c>
      <c r="X466" s="53"/>
      <c r="Y466" s="53"/>
      <c r="Z466" s="53"/>
      <c r="AF466" s="52"/>
      <c r="AG466" s="54"/>
    </row>
    <row r="467" spans="1:33" x14ac:dyDescent="0.3">
      <c r="A467">
        <v>466</v>
      </c>
      <c r="B467" t="str">
        <f>Actual_Data[[#This Row],[season]]&amp;"-"&amp;COUNTIF($C$2:C467,C467)</f>
        <v>2015-8</v>
      </c>
      <c r="C467">
        <v>2015</v>
      </c>
      <c r="D467" s="19" t="s">
        <v>34</v>
      </c>
      <c r="E467" s="20">
        <v>42107</v>
      </c>
      <c r="F467" s="19" t="s">
        <v>36</v>
      </c>
      <c r="G467" s="19" t="s">
        <v>272</v>
      </c>
      <c r="H467" s="19" t="s">
        <v>272</v>
      </c>
      <c r="I467" s="19" t="s">
        <v>37</v>
      </c>
      <c r="J467" s="19" t="s">
        <v>38</v>
      </c>
      <c r="K467">
        <v>0</v>
      </c>
      <c r="L467" s="19" t="s">
        <v>272</v>
      </c>
      <c r="M467">
        <v>0</v>
      </c>
      <c r="N467">
        <v>8</v>
      </c>
      <c r="O467" s="19" t="s">
        <v>191</v>
      </c>
      <c r="P467" s="19" t="s">
        <v>40</v>
      </c>
      <c r="Q467" s="19" t="s">
        <v>310</v>
      </c>
      <c r="R467" s="19" t="s">
        <v>297</v>
      </c>
      <c r="S467" s="19"/>
      <c r="T467" s="19">
        <v>1</v>
      </c>
      <c r="U467" s="19">
        <f>IF(Actual_Data[[#This Row],[toss_winner]] = Actual_Data[[#This Row],[winner]],1,0)</f>
        <v>1</v>
      </c>
      <c r="V467" s="19">
        <f>IF(Actual_Data[[#This Row],[toss_decision]] = $I$2,1,0)</f>
        <v>1</v>
      </c>
      <c r="W467" s="19">
        <f t="shared" si="11"/>
        <v>1</v>
      </c>
      <c r="X467" s="53"/>
      <c r="Y467" s="53"/>
      <c r="Z467" s="53"/>
      <c r="AF467" s="52"/>
      <c r="AG467" s="54"/>
    </row>
    <row r="468" spans="1:33" x14ac:dyDescent="0.3">
      <c r="A468">
        <v>467</v>
      </c>
      <c r="B468" t="str">
        <f>Actual_Data[[#This Row],[season]]&amp;"-"&amp;COUNTIF($C$2:C468,C468)</f>
        <v>2015-9</v>
      </c>
      <c r="C468">
        <v>2015</v>
      </c>
      <c r="D468" s="19" t="s">
        <v>179</v>
      </c>
      <c r="E468" s="20">
        <v>42108</v>
      </c>
      <c r="F468" s="19" t="s">
        <v>59</v>
      </c>
      <c r="G468" s="19" t="s">
        <v>52</v>
      </c>
      <c r="H468" s="19" t="s">
        <v>59</v>
      </c>
      <c r="I468" s="19" t="s">
        <v>46</v>
      </c>
      <c r="J468" s="19" t="s">
        <v>38</v>
      </c>
      <c r="K468">
        <v>0</v>
      </c>
      <c r="L468" s="19" t="s">
        <v>52</v>
      </c>
      <c r="M468">
        <v>0</v>
      </c>
      <c r="N468">
        <v>7</v>
      </c>
      <c r="O468" s="19" t="s">
        <v>244</v>
      </c>
      <c r="P468" s="19" t="s">
        <v>180</v>
      </c>
      <c r="Q468" s="19" t="s">
        <v>245</v>
      </c>
      <c r="R468" s="19" t="s">
        <v>315</v>
      </c>
      <c r="S468" s="19"/>
      <c r="T468" s="19">
        <v>1</v>
      </c>
      <c r="U468" s="19">
        <f>IF(Actual_Data[[#This Row],[toss_winner]] = Actual_Data[[#This Row],[winner]],1,0)</f>
        <v>0</v>
      </c>
      <c r="V468" s="19">
        <f>IF(Actual_Data[[#This Row],[toss_decision]] = $I$2,1,0)</f>
        <v>0</v>
      </c>
      <c r="W468" s="19">
        <f t="shared" si="11"/>
        <v>0</v>
      </c>
      <c r="X468" s="53"/>
      <c r="Y468" s="53"/>
      <c r="Z468" s="53"/>
      <c r="AF468" s="52"/>
      <c r="AG468" s="54"/>
    </row>
    <row r="469" spans="1:33" x14ac:dyDescent="0.3">
      <c r="A469">
        <v>468</v>
      </c>
      <c r="B469" t="str">
        <f>Actual_Data[[#This Row],[season]]&amp;"-"&amp;COUNTIF($C$2:C469,C469)</f>
        <v>2015-10</v>
      </c>
      <c r="C469">
        <v>2015</v>
      </c>
      <c r="D469" s="19" t="s">
        <v>64</v>
      </c>
      <c r="E469" s="20">
        <v>42124</v>
      </c>
      <c r="F469" s="19" t="s">
        <v>44</v>
      </c>
      <c r="G469" s="19" t="s">
        <v>35</v>
      </c>
      <c r="H469" s="19" t="s">
        <v>35</v>
      </c>
      <c r="I469" s="19" t="s">
        <v>37</v>
      </c>
      <c r="J469" s="19" t="s">
        <v>38</v>
      </c>
      <c r="K469">
        <v>0</v>
      </c>
      <c r="L469" s="19" t="s">
        <v>35</v>
      </c>
      <c r="M469">
        <v>0</v>
      </c>
      <c r="N469">
        <v>7</v>
      </c>
      <c r="O469" s="19" t="s">
        <v>320</v>
      </c>
      <c r="P469" s="19" t="s">
        <v>67</v>
      </c>
      <c r="Q469" s="19" t="s">
        <v>245</v>
      </c>
      <c r="R469" s="19" t="s">
        <v>133</v>
      </c>
      <c r="S469" s="19"/>
      <c r="T469" s="19">
        <v>1</v>
      </c>
      <c r="U469" s="19">
        <f>IF(Actual_Data[[#This Row],[toss_winner]] = Actual_Data[[#This Row],[winner]],1,0)</f>
        <v>1</v>
      </c>
      <c r="V469" s="19">
        <f>IF(Actual_Data[[#This Row],[toss_decision]] = $I$2,1,0)</f>
        <v>1</v>
      </c>
      <c r="W469" s="19">
        <f t="shared" si="11"/>
        <v>1</v>
      </c>
      <c r="X469" s="53"/>
      <c r="Y469" s="53"/>
      <c r="Z469" s="53"/>
      <c r="AF469" s="52"/>
      <c r="AG469" s="54"/>
    </row>
    <row r="470" spans="1:33" x14ac:dyDescent="0.3">
      <c r="A470">
        <v>469</v>
      </c>
      <c r="B470" t="str">
        <f>Actual_Data[[#This Row],[season]]&amp;"-"&amp;COUNTIF($C$2:C470,C470)</f>
        <v>2015-11</v>
      </c>
      <c r="C470">
        <v>2015</v>
      </c>
      <c r="D470" s="19" t="s">
        <v>251</v>
      </c>
      <c r="E470" s="20">
        <v>42109</v>
      </c>
      <c r="F470" s="19" t="s">
        <v>45</v>
      </c>
      <c r="G470" s="19" t="s">
        <v>53</v>
      </c>
      <c r="H470" s="19" t="s">
        <v>45</v>
      </c>
      <c r="I470" s="19" t="s">
        <v>46</v>
      </c>
      <c r="J470" s="19" t="s">
        <v>38</v>
      </c>
      <c r="K470">
        <v>0</v>
      </c>
      <c r="L470" s="19" t="s">
        <v>53</v>
      </c>
      <c r="M470">
        <v>0</v>
      </c>
      <c r="N470">
        <v>5</v>
      </c>
      <c r="O470" s="19" t="s">
        <v>321</v>
      </c>
      <c r="P470" s="19" t="s">
        <v>314</v>
      </c>
      <c r="Q470" s="19" t="s">
        <v>316</v>
      </c>
      <c r="R470" s="19" t="s">
        <v>277</v>
      </c>
      <c r="S470" s="19"/>
      <c r="T470" s="19">
        <v>1</v>
      </c>
      <c r="U470" s="19">
        <f>IF(Actual_Data[[#This Row],[toss_winner]] = Actual_Data[[#This Row],[winner]],1,0)</f>
        <v>0</v>
      </c>
      <c r="V470" s="19">
        <f>IF(Actual_Data[[#This Row],[toss_decision]] = $I$2,1,0)</f>
        <v>0</v>
      </c>
      <c r="W470" s="19">
        <f t="shared" si="11"/>
        <v>0</v>
      </c>
      <c r="X470" s="53"/>
      <c r="Y470" s="53"/>
      <c r="Z470" s="53"/>
      <c r="AF470" s="52"/>
      <c r="AG470" s="54"/>
    </row>
    <row r="471" spans="1:33" x14ac:dyDescent="0.3">
      <c r="A471">
        <v>470</v>
      </c>
      <c r="B471" t="str">
        <f>Actual_Data[[#This Row],[season]]&amp;"-"&amp;COUNTIF($C$2:C471,C471)</f>
        <v>2015-12</v>
      </c>
      <c r="C471">
        <v>2015</v>
      </c>
      <c r="D471" s="19" t="s">
        <v>247</v>
      </c>
      <c r="E471" s="20">
        <v>42110</v>
      </c>
      <c r="F471" s="19" t="s">
        <v>272</v>
      </c>
      <c r="G471" s="19" t="s">
        <v>52</v>
      </c>
      <c r="H471" s="19" t="s">
        <v>52</v>
      </c>
      <c r="I471" s="19" t="s">
        <v>37</v>
      </c>
      <c r="J471" s="19" t="s">
        <v>38</v>
      </c>
      <c r="K471">
        <v>0</v>
      </c>
      <c r="L471" s="19" t="s">
        <v>52</v>
      </c>
      <c r="M471">
        <v>0</v>
      </c>
      <c r="N471">
        <v>6</v>
      </c>
      <c r="O471" s="19" t="s">
        <v>246</v>
      </c>
      <c r="P471" s="19" t="s">
        <v>249</v>
      </c>
      <c r="Q471" s="19" t="s">
        <v>311</v>
      </c>
      <c r="R471" s="19" t="s">
        <v>152</v>
      </c>
      <c r="S471" s="19"/>
      <c r="T471" s="19">
        <v>1</v>
      </c>
      <c r="U471" s="19">
        <f>IF(Actual_Data[[#This Row],[toss_winner]] = Actual_Data[[#This Row],[winner]],1,0)</f>
        <v>1</v>
      </c>
      <c r="V471" s="19">
        <f>IF(Actual_Data[[#This Row],[toss_decision]] = $I$2,1,0)</f>
        <v>1</v>
      </c>
      <c r="W471" s="19">
        <f t="shared" si="11"/>
        <v>1</v>
      </c>
      <c r="X471" s="53"/>
      <c r="Y471" s="53"/>
      <c r="Z471" s="53"/>
      <c r="AF471" s="52"/>
      <c r="AG471" s="54"/>
    </row>
    <row r="472" spans="1:33" x14ac:dyDescent="0.3">
      <c r="A472">
        <v>471</v>
      </c>
      <c r="B472" t="str">
        <f>Actual_Data[[#This Row],[season]]&amp;"-"&amp;COUNTIF($C$2:C472,C472)</f>
        <v>2015-13</v>
      </c>
      <c r="C472">
        <v>2015</v>
      </c>
      <c r="D472" s="19" t="s">
        <v>58</v>
      </c>
      <c r="E472" s="20">
        <v>42111</v>
      </c>
      <c r="F472" s="19" t="s">
        <v>59</v>
      </c>
      <c r="G472" s="19" t="s">
        <v>44</v>
      </c>
      <c r="H472" s="19" t="s">
        <v>59</v>
      </c>
      <c r="I472" s="19" t="s">
        <v>46</v>
      </c>
      <c r="J472" s="19" t="s">
        <v>38</v>
      </c>
      <c r="K472">
        <v>0</v>
      </c>
      <c r="L472" s="19" t="s">
        <v>44</v>
      </c>
      <c r="M472">
        <v>0</v>
      </c>
      <c r="N472">
        <v>6</v>
      </c>
      <c r="O472" s="19" t="s">
        <v>101</v>
      </c>
      <c r="P472" s="19" t="s">
        <v>61</v>
      </c>
      <c r="Q472" s="19" t="s">
        <v>245</v>
      </c>
      <c r="R472" s="19" t="s">
        <v>133</v>
      </c>
      <c r="S472" s="19"/>
      <c r="T472" s="19">
        <v>1</v>
      </c>
      <c r="U472" s="19">
        <f>IF(Actual_Data[[#This Row],[toss_winner]] = Actual_Data[[#This Row],[winner]],1,0)</f>
        <v>0</v>
      </c>
      <c r="V472" s="19">
        <f>IF(Actual_Data[[#This Row],[toss_decision]] = $I$2,1,0)</f>
        <v>0</v>
      </c>
      <c r="W472" s="19">
        <f t="shared" si="11"/>
        <v>0</v>
      </c>
      <c r="X472" s="53"/>
      <c r="Y472" s="53"/>
      <c r="Z472" s="53"/>
      <c r="AF472" s="52"/>
      <c r="AG472" s="54"/>
    </row>
    <row r="473" spans="1:33" x14ac:dyDescent="0.3">
      <c r="A473">
        <v>472</v>
      </c>
      <c r="B473" t="str">
        <f>Actual_Data[[#This Row],[season]]&amp;"-"&amp;COUNTIF($C$2:C473,C473)</f>
        <v>2015-14</v>
      </c>
      <c r="C473">
        <v>2015</v>
      </c>
      <c r="D473" s="19" t="s">
        <v>247</v>
      </c>
      <c r="E473" s="20">
        <v>42112</v>
      </c>
      <c r="F473" s="19" t="s">
        <v>53</v>
      </c>
      <c r="G473" s="19" t="s">
        <v>272</v>
      </c>
      <c r="H473" s="19" t="s">
        <v>53</v>
      </c>
      <c r="I473" s="19" t="s">
        <v>46</v>
      </c>
      <c r="J473" s="19" t="s">
        <v>38</v>
      </c>
      <c r="K473">
        <v>0</v>
      </c>
      <c r="L473" s="19" t="s">
        <v>53</v>
      </c>
      <c r="M473">
        <v>4</v>
      </c>
      <c r="N473">
        <v>0</v>
      </c>
      <c r="O473" s="19" t="s">
        <v>148</v>
      </c>
      <c r="P473" s="19" t="s">
        <v>249</v>
      </c>
      <c r="Q473" s="19" t="s">
        <v>311</v>
      </c>
      <c r="R473" s="19" t="s">
        <v>152</v>
      </c>
      <c r="S473" s="19"/>
      <c r="T473" s="19">
        <v>1</v>
      </c>
      <c r="U473" s="19">
        <f>IF(Actual_Data[[#This Row],[toss_winner]] = Actual_Data[[#This Row],[winner]],1,0)</f>
        <v>1</v>
      </c>
      <c r="V473" s="19">
        <f>IF(Actual_Data[[#This Row],[toss_decision]] = $I$2,1,0)</f>
        <v>0</v>
      </c>
      <c r="W473" s="19">
        <f t="shared" si="11"/>
        <v>0</v>
      </c>
      <c r="X473" s="53"/>
      <c r="Y473" s="53"/>
      <c r="Z473" s="53"/>
      <c r="AF473" s="52"/>
      <c r="AG473" s="54"/>
    </row>
    <row r="474" spans="1:33" x14ac:dyDescent="0.3">
      <c r="A474">
        <v>473</v>
      </c>
      <c r="B474" t="str">
        <f>Actual_Data[[#This Row],[season]]&amp;"-"&amp;COUNTIF($C$2:C474,C474)</f>
        <v>2015-15</v>
      </c>
      <c r="C474">
        <v>2015</v>
      </c>
      <c r="D474" s="19" t="s">
        <v>251</v>
      </c>
      <c r="E474" s="20">
        <v>42112</v>
      </c>
      <c r="F474" s="19" t="s">
        <v>45</v>
      </c>
      <c r="G474" s="19" t="s">
        <v>35</v>
      </c>
      <c r="H474" s="19" t="s">
        <v>35</v>
      </c>
      <c r="I474" s="19" t="s">
        <v>37</v>
      </c>
      <c r="J474" s="19" t="s">
        <v>38</v>
      </c>
      <c r="K474">
        <v>0</v>
      </c>
      <c r="L474" s="19" t="s">
        <v>35</v>
      </c>
      <c r="M474">
        <v>0</v>
      </c>
      <c r="N474">
        <v>4</v>
      </c>
      <c r="O474" s="19" t="s">
        <v>320</v>
      </c>
      <c r="P474" s="19" t="s">
        <v>314</v>
      </c>
      <c r="Q474" s="19" t="s">
        <v>315</v>
      </c>
      <c r="R474" s="19" t="s">
        <v>281</v>
      </c>
      <c r="S474" s="19"/>
      <c r="T474" s="19">
        <v>1</v>
      </c>
      <c r="U474" s="19">
        <f>IF(Actual_Data[[#This Row],[toss_winner]] = Actual_Data[[#This Row],[winner]],1,0)</f>
        <v>1</v>
      </c>
      <c r="V474" s="19">
        <f>IF(Actual_Data[[#This Row],[toss_decision]] = $I$2,1,0)</f>
        <v>1</v>
      </c>
      <c r="W474" s="19">
        <f t="shared" si="11"/>
        <v>1</v>
      </c>
      <c r="X474" s="53"/>
      <c r="Y474" s="53"/>
      <c r="Z474" s="53"/>
      <c r="AF474" s="52"/>
      <c r="AG474" s="54"/>
    </row>
    <row r="475" spans="1:33" x14ac:dyDescent="0.3">
      <c r="A475">
        <v>474</v>
      </c>
      <c r="B475" t="str">
        <f>Actual_Data[[#This Row],[season]]&amp;"-"&amp;COUNTIF($C$2:C475,C475)</f>
        <v>2015-16</v>
      </c>
      <c r="C475">
        <v>2015</v>
      </c>
      <c r="D475" s="19" t="s">
        <v>179</v>
      </c>
      <c r="E475" s="20">
        <v>42113</v>
      </c>
      <c r="F475" s="19" t="s">
        <v>44</v>
      </c>
      <c r="G475" s="19" t="s">
        <v>52</v>
      </c>
      <c r="H475" s="19" t="s">
        <v>44</v>
      </c>
      <c r="I475" s="19" t="s">
        <v>46</v>
      </c>
      <c r="J475" s="19" t="s">
        <v>38</v>
      </c>
      <c r="K475">
        <v>0</v>
      </c>
      <c r="L475" s="19" t="s">
        <v>52</v>
      </c>
      <c r="M475">
        <v>0</v>
      </c>
      <c r="N475">
        <v>8</v>
      </c>
      <c r="O475" s="19" t="s">
        <v>246</v>
      </c>
      <c r="P475" s="19" t="s">
        <v>180</v>
      </c>
      <c r="Q475" s="19" t="s">
        <v>245</v>
      </c>
      <c r="R475" s="19" t="s">
        <v>133</v>
      </c>
      <c r="S475" s="19"/>
      <c r="T475" s="19">
        <v>1</v>
      </c>
      <c r="U475" s="19">
        <f>IF(Actual_Data[[#This Row],[toss_winner]] = Actual_Data[[#This Row],[winner]],1,0)</f>
        <v>0</v>
      </c>
      <c r="V475" s="19">
        <f>IF(Actual_Data[[#This Row],[toss_decision]] = $I$2,1,0)</f>
        <v>0</v>
      </c>
      <c r="W475" s="19">
        <f t="shared" si="11"/>
        <v>0</v>
      </c>
      <c r="X475" s="53"/>
      <c r="Y475" s="53"/>
      <c r="Z475" s="53"/>
      <c r="AF475" s="52"/>
      <c r="AG475" s="54"/>
    </row>
    <row r="476" spans="1:33" x14ac:dyDescent="0.3">
      <c r="A476">
        <v>475</v>
      </c>
      <c r="B476" t="str">
        <f>Actual_Data[[#This Row],[season]]&amp;"-"&amp;COUNTIF($C$2:C476,C476)</f>
        <v>2015-17</v>
      </c>
      <c r="C476">
        <v>2015</v>
      </c>
      <c r="D476" s="19" t="s">
        <v>34</v>
      </c>
      <c r="E476" s="20">
        <v>42113</v>
      </c>
      <c r="F476" s="19" t="s">
        <v>59</v>
      </c>
      <c r="G476" s="19" t="s">
        <v>36</v>
      </c>
      <c r="H476" s="19" t="s">
        <v>36</v>
      </c>
      <c r="I476" s="19" t="s">
        <v>37</v>
      </c>
      <c r="J476" s="19" t="s">
        <v>38</v>
      </c>
      <c r="K476">
        <v>0</v>
      </c>
      <c r="L476" s="19" t="s">
        <v>59</v>
      </c>
      <c r="M476">
        <v>18</v>
      </c>
      <c r="N476">
        <v>0</v>
      </c>
      <c r="O476" s="19" t="s">
        <v>166</v>
      </c>
      <c r="P476" s="19" t="s">
        <v>40</v>
      </c>
      <c r="Q476" s="19" t="s">
        <v>297</v>
      </c>
      <c r="R476" s="19" t="s">
        <v>250</v>
      </c>
      <c r="S476" s="19"/>
      <c r="T476" s="19">
        <v>1</v>
      </c>
      <c r="U476" s="19">
        <f>IF(Actual_Data[[#This Row],[toss_winner]] = Actual_Data[[#This Row],[winner]],1,0)</f>
        <v>0</v>
      </c>
      <c r="V476" s="19">
        <f>IF(Actual_Data[[#This Row],[toss_decision]] = $I$2,1,0)</f>
        <v>1</v>
      </c>
      <c r="W476" s="19">
        <f t="shared" si="11"/>
        <v>0</v>
      </c>
      <c r="X476" s="53"/>
      <c r="Y476" s="53"/>
      <c r="Z476" s="53"/>
      <c r="AF476" s="52"/>
      <c r="AG476" s="54"/>
    </row>
    <row r="477" spans="1:33" x14ac:dyDescent="0.3">
      <c r="A477">
        <v>476</v>
      </c>
      <c r="B477" t="str">
        <f>Actual_Data[[#This Row],[season]]&amp;"-"&amp;COUNTIF($C$2:C477,C477)</f>
        <v>2015-18</v>
      </c>
      <c r="C477">
        <v>2015</v>
      </c>
      <c r="D477" s="19" t="s">
        <v>51</v>
      </c>
      <c r="E477" s="20">
        <v>42114</v>
      </c>
      <c r="F477" s="19" t="s">
        <v>53</v>
      </c>
      <c r="G477" s="19" t="s">
        <v>35</v>
      </c>
      <c r="H477" s="19" t="s">
        <v>35</v>
      </c>
      <c r="I477" s="19" t="s">
        <v>37</v>
      </c>
      <c r="J477" s="19" t="s">
        <v>38</v>
      </c>
      <c r="K477">
        <v>0</v>
      </c>
      <c r="L477" s="19" t="s">
        <v>35</v>
      </c>
      <c r="M477">
        <v>0</v>
      </c>
      <c r="N477">
        <v>6</v>
      </c>
      <c r="O477" s="19" t="s">
        <v>270</v>
      </c>
      <c r="P477" s="19" t="s">
        <v>55</v>
      </c>
      <c r="Q477" s="19" t="s">
        <v>315</v>
      </c>
      <c r="R477" s="19" t="s">
        <v>316</v>
      </c>
      <c r="S477" s="19"/>
      <c r="T477" s="19">
        <v>1</v>
      </c>
      <c r="U477" s="19">
        <f>IF(Actual_Data[[#This Row],[toss_winner]] = Actual_Data[[#This Row],[winner]],1,0)</f>
        <v>1</v>
      </c>
      <c r="V477" s="19">
        <f>IF(Actual_Data[[#This Row],[toss_decision]] = $I$2,1,0)</f>
        <v>1</v>
      </c>
      <c r="W477" s="19">
        <f t="shared" si="11"/>
        <v>1</v>
      </c>
      <c r="X477" s="53"/>
      <c r="Y477" s="53"/>
      <c r="Z477" s="53"/>
      <c r="AF477" s="52"/>
      <c r="AG477" s="54"/>
    </row>
    <row r="478" spans="1:33" x14ac:dyDescent="0.3">
      <c r="A478">
        <v>477</v>
      </c>
      <c r="B478" t="str">
        <f>Actual_Data[[#This Row],[season]]&amp;"-"&amp;COUNTIF($C$2:C478,C478)</f>
        <v>2015-19</v>
      </c>
      <c r="C478">
        <v>2015</v>
      </c>
      <c r="D478" s="19" t="s">
        <v>179</v>
      </c>
      <c r="E478" s="20">
        <v>42115</v>
      </c>
      <c r="F478" s="19" t="s">
        <v>52</v>
      </c>
      <c r="G478" s="19" t="s">
        <v>45</v>
      </c>
      <c r="H478" s="19" t="s">
        <v>45</v>
      </c>
      <c r="I478" s="19" t="s">
        <v>37</v>
      </c>
      <c r="J478" s="19" t="s">
        <v>135</v>
      </c>
      <c r="K478">
        <v>0</v>
      </c>
      <c r="L478" s="19" t="s">
        <v>45</v>
      </c>
      <c r="M478">
        <v>0</v>
      </c>
      <c r="N478">
        <v>0</v>
      </c>
      <c r="O478" s="19" t="s">
        <v>94</v>
      </c>
      <c r="P478" s="19" t="s">
        <v>180</v>
      </c>
      <c r="Q478" s="19" t="s">
        <v>133</v>
      </c>
      <c r="R478" s="19" t="s">
        <v>152</v>
      </c>
      <c r="S478" s="19"/>
      <c r="T478" s="19">
        <v>1</v>
      </c>
      <c r="U478" s="19">
        <f>IF(Actual_Data[[#This Row],[toss_winner]] = Actual_Data[[#This Row],[winner]],1,0)</f>
        <v>1</v>
      </c>
      <c r="V478" s="19">
        <f>IF(Actual_Data[[#This Row],[toss_decision]] = $I$2,1,0)</f>
        <v>1</v>
      </c>
      <c r="W478" s="19">
        <f t="shared" si="11"/>
        <v>1</v>
      </c>
      <c r="X478" s="53"/>
      <c r="Y478" s="53"/>
      <c r="Z478" s="53"/>
      <c r="AF478" s="52"/>
      <c r="AG478" s="54"/>
    </row>
    <row r="479" spans="1:33" x14ac:dyDescent="0.3">
      <c r="A479">
        <v>478</v>
      </c>
      <c r="B479" t="str">
        <f>Actual_Data[[#This Row],[season]]&amp;"-"&amp;COUNTIF($C$2:C479,C479)</f>
        <v>2015-20</v>
      </c>
      <c r="C479">
        <v>2015</v>
      </c>
      <c r="D479" s="19" t="s">
        <v>247</v>
      </c>
      <c r="E479" s="20">
        <v>42116</v>
      </c>
      <c r="F479" s="19" t="s">
        <v>272</v>
      </c>
      <c r="G479" s="19" t="s">
        <v>35</v>
      </c>
      <c r="H479" s="19" t="s">
        <v>35</v>
      </c>
      <c r="I479" s="19" t="s">
        <v>37</v>
      </c>
      <c r="J479" s="19" t="s">
        <v>38</v>
      </c>
      <c r="K479">
        <v>1</v>
      </c>
      <c r="L479" s="19" t="s">
        <v>272</v>
      </c>
      <c r="M479">
        <v>16</v>
      </c>
      <c r="N479">
        <v>0</v>
      </c>
      <c r="O479" s="19" t="s">
        <v>191</v>
      </c>
      <c r="P479" s="19" t="s">
        <v>249</v>
      </c>
      <c r="Q479" s="19" t="s">
        <v>297</v>
      </c>
      <c r="R479" s="19" t="s">
        <v>250</v>
      </c>
      <c r="S479" s="19"/>
      <c r="T479" s="19">
        <v>1</v>
      </c>
      <c r="U479" s="19">
        <f>IF(Actual_Data[[#This Row],[toss_winner]] = Actual_Data[[#This Row],[winner]],1,0)</f>
        <v>0</v>
      </c>
      <c r="V479" s="19">
        <f>IF(Actual_Data[[#This Row],[toss_decision]] = $I$2,1,0)</f>
        <v>1</v>
      </c>
      <c r="W479" s="19">
        <f t="shared" si="11"/>
        <v>0</v>
      </c>
      <c r="X479" s="53"/>
      <c r="Y479" s="53"/>
      <c r="Z479" s="53"/>
      <c r="AF479" s="52"/>
      <c r="AG479" s="54"/>
    </row>
    <row r="480" spans="1:33" x14ac:dyDescent="0.3">
      <c r="A480">
        <v>479</v>
      </c>
      <c r="B480" t="str">
        <f>Actual_Data[[#This Row],[season]]&amp;"-"&amp;COUNTIF($C$2:C480,C480)</f>
        <v>2015-21</v>
      </c>
      <c r="C480">
        <v>2015</v>
      </c>
      <c r="D480" s="19" t="s">
        <v>34</v>
      </c>
      <c r="E480" s="20">
        <v>42116</v>
      </c>
      <c r="F480" s="19" t="s">
        <v>44</v>
      </c>
      <c r="G480" s="19" t="s">
        <v>36</v>
      </c>
      <c r="H480" s="19" t="s">
        <v>36</v>
      </c>
      <c r="I480" s="19" t="s">
        <v>37</v>
      </c>
      <c r="J480" s="19" t="s">
        <v>38</v>
      </c>
      <c r="K480">
        <v>0</v>
      </c>
      <c r="L480" s="19" t="s">
        <v>44</v>
      </c>
      <c r="M480">
        <v>27</v>
      </c>
      <c r="N480">
        <v>0</v>
      </c>
      <c r="O480" s="19" t="s">
        <v>118</v>
      </c>
      <c r="P480" s="19" t="s">
        <v>40</v>
      </c>
      <c r="Q480" s="19" t="s">
        <v>243</v>
      </c>
      <c r="R480" s="19" t="s">
        <v>265</v>
      </c>
      <c r="S480" s="19"/>
      <c r="T480" s="19">
        <v>1</v>
      </c>
      <c r="U480" s="19">
        <f>IF(Actual_Data[[#This Row],[toss_winner]] = Actual_Data[[#This Row],[winner]],1,0)</f>
        <v>0</v>
      </c>
      <c r="V480" s="19">
        <f>IF(Actual_Data[[#This Row],[toss_decision]] = $I$2,1,0)</f>
        <v>1</v>
      </c>
      <c r="W480" s="19">
        <f t="shared" si="11"/>
        <v>0</v>
      </c>
      <c r="X480" s="53"/>
      <c r="Y480" s="53"/>
      <c r="Z480" s="53"/>
      <c r="AF480" s="52"/>
      <c r="AG480" s="54"/>
    </row>
    <row r="481" spans="1:33" x14ac:dyDescent="0.3">
      <c r="A481">
        <v>480</v>
      </c>
      <c r="B481" t="str">
        <f>Actual_Data[[#This Row],[season]]&amp;"-"&amp;COUNTIF($C$2:C481,C481)</f>
        <v>2015-22</v>
      </c>
      <c r="C481">
        <v>2015</v>
      </c>
      <c r="D481" s="19" t="s">
        <v>51</v>
      </c>
      <c r="E481" s="20">
        <v>42117</v>
      </c>
      <c r="F481" s="19" t="s">
        <v>53</v>
      </c>
      <c r="G481" s="19" t="s">
        <v>59</v>
      </c>
      <c r="H481" s="19" t="s">
        <v>59</v>
      </c>
      <c r="I481" s="19" t="s">
        <v>37</v>
      </c>
      <c r="J481" s="19" t="s">
        <v>38</v>
      </c>
      <c r="K481">
        <v>0</v>
      </c>
      <c r="L481" s="19" t="s">
        <v>53</v>
      </c>
      <c r="M481">
        <v>37</v>
      </c>
      <c r="N481">
        <v>0</v>
      </c>
      <c r="O481" s="19" t="s">
        <v>322</v>
      </c>
      <c r="P481" s="19" t="s">
        <v>55</v>
      </c>
      <c r="Q481" s="19" t="s">
        <v>315</v>
      </c>
      <c r="R481" s="19" t="s">
        <v>281</v>
      </c>
      <c r="S481" s="19"/>
      <c r="T481" s="19">
        <v>1</v>
      </c>
      <c r="U481" s="19">
        <f>IF(Actual_Data[[#This Row],[toss_winner]] = Actual_Data[[#This Row],[winner]],1,0)</f>
        <v>0</v>
      </c>
      <c r="V481" s="19">
        <f>IF(Actual_Data[[#This Row],[toss_decision]] = $I$2,1,0)</f>
        <v>1</v>
      </c>
      <c r="W481" s="19">
        <f t="shared" si="11"/>
        <v>0</v>
      </c>
      <c r="X481" s="53"/>
      <c r="Y481" s="53"/>
      <c r="Z481" s="53"/>
      <c r="AF481" s="52"/>
      <c r="AG481" s="54"/>
    </row>
    <row r="482" spans="1:33" x14ac:dyDescent="0.3">
      <c r="A482">
        <v>481</v>
      </c>
      <c r="B482" t="str">
        <f>Actual_Data[[#This Row],[season]]&amp;"-"&amp;COUNTIF($C$2:C482,C482)</f>
        <v>2015-23</v>
      </c>
      <c r="C482">
        <v>2015</v>
      </c>
      <c r="D482" s="19" t="s">
        <v>179</v>
      </c>
      <c r="E482" s="20">
        <v>42118</v>
      </c>
      <c r="F482" s="19" t="s">
        <v>52</v>
      </c>
      <c r="G482" s="19" t="s">
        <v>36</v>
      </c>
      <c r="H482" s="19" t="s">
        <v>36</v>
      </c>
      <c r="I482" s="19" t="s">
        <v>37</v>
      </c>
      <c r="J482" s="19" t="s">
        <v>38</v>
      </c>
      <c r="K482">
        <v>0</v>
      </c>
      <c r="L482" s="19" t="s">
        <v>36</v>
      </c>
      <c r="M482">
        <v>0</v>
      </c>
      <c r="N482">
        <v>9</v>
      </c>
      <c r="O482" s="19" t="s">
        <v>323</v>
      </c>
      <c r="P482" s="19" t="s">
        <v>180</v>
      </c>
      <c r="Q482" s="19" t="s">
        <v>133</v>
      </c>
      <c r="R482" s="19" t="s">
        <v>152</v>
      </c>
      <c r="S482" s="19"/>
      <c r="T482" s="19">
        <v>1</v>
      </c>
      <c r="U482" s="19">
        <f>IF(Actual_Data[[#This Row],[toss_winner]] = Actual_Data[[#This Row],[winner]],1,0)</f>
        <v>1</v>
      </c>
      <c r="V482" s="19">
        <f>IF(Actual_Data[[#This Row],[toss_decision]] = $I$2,1,0)</f>
        <v>1</v>
      </c>
      <c r="W482" s="19">
        <f t="shared" si="11"/>
        <v>1</v>
      </c>
      <c r="X482" s="53"/>
      <c r="Y482" s="53"/>
      <c r="Z482" s="53"/>
      <c r="AF482" s="52"/>
      <c r="AG482" s="54"/>
    </row>
    <row r="483" spans="1:33" x14ac:dyDescent="0.3">
      <c r="A483">
        <v>482</v>
      </c>
      <c r="B483" t="str">
        <f>Actual_Data[[#This Row],[season]]&amp;"-"&amp;COUNTIF($C$2:C483,C483)</f>
        <v>2015-24</v>
      </c>
      <c r="C483">
        <v>2015</v>
      </c>
      <c r="D483" s="19" t="s">
        <v>58</v>
      </c>
      <c r="E483" s="20">
        <v>42119</v>
      </c>
      <c r="F483" s="19" t="s">
        <v>59</v>
      </c>
      <c r="G483" s="19" t="s">
        <v>272</v>
      </c>
      <c r="H483" s="19" t="s">
        <v>59</v>
      </c>
      <c r="I483" s="19" t="s">
        <v>46</v>
      </c>
      <c r="J483" s="19" t="s">
        <v>38</v>
      </c>
      <c r="K483">
        <v>0</v>
      </c>
      <c r="L483" s="19" t="s">
        <v>59</v>
      </c>
      <c r="M483">
        <v>20</v>
      </c>
      <c r="N483">
        <v>0</v>
      </c>
      <c r="O483" s="19" t="s">
        <v>192</v>
      </c>
      <c r="P483" s="19" t="s">
        <v>61</v>
      </c>
      <c r="Q483" s="19" t="s">
        <v>139</v>
      </c>
      <c r="R483" s="19" t="s">
        <v>316</v>
      </c>
      <c r="S483" s="19"/>
      <c r="T483" s="19">
        <v>1</v>
      </c>
      <c r="U483" s="19">
        <f>IF(Actual_Data[[#This Row],[toss_winner]] = Actual_Data[[#This Row],[winner]],1,0)</f>
        <v>1</v>
      </c>
      <c r="V483" s="19">
        <f>IF(Actual_Data[[#This Row],[toss_decision]] = $I$2,1,0)</f>
        <v>0</v>
      </c>
      <c r="W483" s="19">
        <f t="shared" si="11"/>
        <v>0</v>
      </c>
      <c r="X483" s="53"/>
      <c r="Y483" s="53"/>
      <c r="Z483" s="53"/>
      <c r="AF483" s="52"/>
      <c r="AG483" s="54"/>
    </row>
    <row r="484" spans="1:33" x14ac:dyDescent="0.3">
      <c r="A484">
        <v>483</v>
      </c>
      <c r="B484" t="str">
        <f>Actual_Data[[#This Row],[season]]&amp;"-"&amp;COUNTIF($C$2:C484,C484)</f>
        <v>2015-25</v>
      </c>
      <c r="C484">
        <v>2015</v>
      </c>
      <c r="D484" s="19" t="s">
        <v>79</v>
      </c>
      <c r="E484" s="20">
        <v>42119</v>
      </c>
      <c r="F484" s="19" t="s">
        <v>44</v>
      </c>
      <c r="G484" s="19" t="s">
        <v>45</v>
      </c>
      <c r="H484" s="19" t="s">
        <v>44</v>
      </c>
      <c r="I484" s="19" t="s">
        <v>46</v>
      </c>
      <c r="J484" s="19" t="s">
        <v>38</v>
      </c>
      <c r="K484">
        <v>0</v>
      </c>
      <c r="L484" s="19" t="s">
        <v>44</v>
      </c>
      <c r="M484">
        <v>97</v>
      </c>
      <c r="N484">
        <v>0</v>
      </c>
      <c r="O484" s="19" t="s">
        <v>39</v>
      </c>
      <c r="P484" s="19" t="s">
        <v>81</v>
      </c>
      <c r="Q484" s="19" t="s">
        <v>243</v>
      </c>
      <c r="R484" s="19" t="s">
        <v>265</v>
      </c>
      <c r="S484" s="19"/>
      <c r="T484" s="19">
        <v>1</v>
      </c>
      <c r="U484" s="19">
        <f>IF(Actual_Data[[#This Row],[toss_winner]] = Actual_Data[[#This Row],[winner]],1,0)</f>
        <v>1</v>
      </c>
      <c r="V484" s="19">
        <f>IF(Actual_Data[[#This Row],[toss_decision]] = $I$2,1,0)</f>
        <v>0</v>
      </c>
      <c r="W484" s="19">
        <f t="shared" si="11"/>
        <v>0</v>
      </c>
      <c r="X484" s="53"/>
      <c r="Y484" s="53"/>
      <c r="Z484" s="53"/>
      <c r="AF484" s="52"/>
      <c r="AG484" s="54"/>
    </row>
    <row r="485" spans="1:33" x14ac:dyDescent="0.3">
      <c r="A485">
        <v>484</v>
      </c>
      <c r="B485" t="str">
        <f>Actual_Data[[#This Row],[season]]&amp;"-"&amp;COUNTIF($C$2:C485,C485)</f>
        <v>2015-26</v>
      </c>
      <c r="C485">
        <v>2015</v>
      </c>
      <c r="D485" s="19" t="s">
        <v>51</v>
      </c>
      <c r="E485" s="20">
        <v>42120</v>
      </c>
      <c r="F485" s="19" t="s">
        <v>53</v>
      </c>
      <c r="G485" s="19" t="s">
        <v>36</v>
      </c>
      <c r="H485" s="19" t="s">
        <v>36</v>
      </c>
      <c r="I485" s="19" t="s">
        <v>37</v>
      </c>
      <c r="J485" s="19" t="s">
        <v>38</v>
      </c>
      <c r="K485">
        <v>0</v>
      </c>
      <c r="L485" s="19" t="s">
        <v>36</v>
      </c>
      <c r="M485">
        <v>0</v>
      </c>
      <c r="N485">
        <v>10</v>
      </c>
      <c r="O485" s="19" t="s">
        <v>324</v>
      </c>
      <c r="P485" s="19" t="s">
        <v>55</v>
      </c>
      <c r="Q485" s="19" t="s">
        <v>133</v>
      </c>
      <c r="R485" s="19" t="s">
        <v>152</v>
      </c>
      <c r="S485" s="19"/>
      <c r="T485" s="19">
        <v>1</v>
      </c>
      <c r="U485" s="19">
        <f>IF(Actual_Data[[#This Row],[toss_winner]] = Actual_Data[[#This Row],[winner]],1,0)</f>
        <v>1</v>
      </c>
      <c r="V485" s="19">
        <f>IF(Actual_Data[[#This Row],[toss_decision]] = $I$2,1,0)</f>
        <v>1</v>
      </c>
      <c r="W485" s="19">
        <f t="shared" si="11"/>
        <v>1</v>
      </c>
      <c r="X485" s="53"/>
      <c r="Y485" s="53"/>
      <c r="Z485" s="53"/>
      <c r="AF485" s="52"/>
      <c r="AG485" s="54"/>
    </row>
    <row r="486" spans="1:33" x14ac:dyDescent="0.3">
      <c r="A486">
        <v>485</v>
      </c>
      <c r="B486" t="str">
        <f>Actual_Data[[#This Row],[season]]&amp;"-"&amp;COUNTIF($C$2:C486,C486)</f>
        <v>2015-27</v>
      </c>
      <c r="C486">
        <v>2015</v>
      </c>
      <c r="D486" s="19" t="s">
        <v>43</v>
      </c>
      <c r="E486" s="20">
        <v>42121</v>
      </c>
      <c r="F486" s="19" t="s">
        <v>272</v>
      </c>
      <c r="G486" s="19" t="s">
        <v>45</v>
      </c>
      <c r="H486" s="19" t="s">
        <v>45</v>
      </c>
      <c r="I486" s="19" t="s">
        <v>37</v>
      </c>
      <c r="J486" s="19" t="s">
        <v>38</v>
      </c>
      <c r="K486">
        <v>0</v>
      </c>
      <c r="L486" s="19" t="s">
        <v>272</v>
      </c>
      <c r="M486">
        <v>20</v>
      </c>
      <c r="N486">
        <v>0</v>
      </c>
      <c r="O486" s="19" t="s">
        <v>325</v>
      </c>
      <c r="P486" s="19" t="s">
        <v>48</v>
      </c>
      <c r="Q486" s="19" t="s">
        <v>139</v>
      </c>
      <c r="R486" s="19" t="s">
        <v>316</v>
      </c>
      <c r="S486" s="19"/>
      <c r="T486" s="19">
        <v>1</v>
      </c>
      <c r="U486" s="19">
        <f>IF(Actual_Data[[#This Row],[toss_winner]] = Actual_Data[[#This Row],[winner]],1,0)</f>
        <v>0</v>
      </c>
      <c r="V486" s="19">
        <f>IF(Actual_Data[[#This Row],[toss_decision]] = $I$2,1,0)</f>
        <v>1</v>
      </c>
      <c r="W486" s="19">
        <f t="shared" si="11"/>
        <v>0</v>
      </c>
      <c r="X486" s="53"/>
      <c r="Y486" s="53"/>
      <c r="Z486" s="53"/>
      <c r="AF486" s="52"/>
      <c r="AG486" s="54"/>
    </row>
    <row r="487" spans="1:33" x14ac:dyDescent="0.3">
      <c r="A487">
        <v>486</v>
      </c>
      <c r="B487" t="str">
        <f>Actual_Data[[#This Row],[season]]&amp;"-"&amp;COUNTIF($C$2:C487,C487)</f>
        <v>2015-28</v>
      </c>
      <c r="C487">
        <v>2015</v>
      </c>
      <c r="D487" s="19" t="s">
        <v>64</v>
      </c>
      <c r="E487" s="20">
        <v>42131</v>
      </c>
      <c r="F487" s="19" t="s">
        <v>35</v>
      </c>
      <c r="G487" s="19" t="s">
        <v>53</v>
      </c>
      <c r="H487" s="19" t="s">
        <v>35</v>
      </c>
      <c r="I487" s="19" t="s">
        <v>46</v>
      </c>
      <c r="J487" s="19" t="s">
        <v>38</v>
      </c>
      <c r="K487">
        <v>0</v>
      </c>
      <c r="L487" s="19" t="s">
        <v>35</v>
      </c>
      <c r="M487">
        <v>13</v>
      </c>
      <c r="N487">
        <v>0</v>
      </c>
      <c r="O487" s="19" t="s">
        <v>202</v>
      </c>
      <c r="P487" s="19" t="s">
        <v>67</v>
      </c>
      <c r="Q487" s="19" t="s">
        <v>245</v>
      </c>
      <c r="R487" s="19" t="s">
        <v>133</v>
      </c>
      <c r="S487" s="19"/>
      <c r="T487" s="19">
        <v>1</v>
      </c>
      <c r="U487" s="19">
        <f>IF(Actual_Data[[#This Row],[toss_winner]] = Actual_Data[[#This Row],[winner]],1,0)</f>
        <v>1</v>
      </c>
      <c r="V487" s="19">
        <f>IF(Actual_Data[[#This Row],[toss_decision]] = $I$2,1,0)</f>
        <v>0</v>
      </c>
      <c r="W487" s="19">
        <f t="shared" si="11"/>
        <v>0</v>
      </c>
      <c r="X487" s="53"/>
      <c r="Y487" s="53"/>
      <c r="Z487" s="53"/>
      <c r="AF487" s="52"/>
      <c r="AG487" s="54"/>
    </row>
    <row r="488" spans="1:33" x14ac:dyDescent="0.3">
      <c r="A488">
        <v>487</v>
      </c>
      <c r="B488" t="str">
        <f>Actual_Data[[#This Row],[season]]&amp;"-"&amp;COUNTIF($C$2:C488,C488)</f>
        <v>2015-29</v>
      </c>
      <c r="C488">
        <v>2015</v>
      </c>
      <c r="D488" s="19" t="s">
        <v>34</v>
      </c>
      <c r="E488" s="20">
        <v>42123</v>
      </c>
      <c r="F488" s="19" t="s">
        <v>36</v>
      </c>
      <c r="G488" s="19" t="s">
        <v>52</v>
      </c>
      <c r="H488" s="19" t="s">
        <v>52</v>
      </c>
      <c r="I488" s="19" t="s">
        <v>37</v>
      </c>
      <c r="J488" s="19" t="s">
        <v>240</v>
      </c>
      <c r="K488">
        <v>0</v>
      </c>
      <c r="L488" s="19"/>
      <c r="M488">
        <v>0</v>
      </c>
      <c r="N488">
        <v>0</v>
      </c>
      <c r="O488" s="19"/>
      <c r="P488" s="19" t="s">
        <v>40</v>
      </c>
      <c r="Q488" s="19" t="s">
        <v>243</v>
      </c>
      <c r="R488" s="19" t="s">
        <v>311</v>
      </c>
      <c r="S488" s="19"/>
      <c r="T488" s="19">
        <v>1</v>
      </c>
      <c r="U488" s="19">
        <f>IF(Actual_Data[[#This Row],[toss_winner]] = Actual_Data[[#This Row],[winner]],1,0)</f>
        <v>0</v>
      </c>
      <c r="V488" s="19">
        <f>IF(Actual_Data[[#This Row],[toss_decision]] = $I$2,1,0)</f>
        <v>1</v>
      </c>
      <c r="W488" s="19">
        <f t="shared" si="11"/>
        <v>0</v>
      </c>
      <c r="X488" s="53"/>
      <c r="Y488" s="53"/>
      <c r="Z488" s="53"/>
      <c r="AF488" s="52"/>
      <c r="AG488" s="54"/>
    </row>
    <row r="489" spans="1:33" x14ac:dyDescent="0.3">
      <c r="A489">
        <v>488</v>
      </c>
      <c r="B489" t="str">
        <f>Actual_Data[[#This Row],[season]]&amp;"-"&amp;COUNTIF($C$2:C489,C489)</f>
        <v>2015-30</v>
      </c>
      <c r="C489">
        <v>2015</v>
      </c>
      <c r="D489" s="19" t="s">
        <v>79</v>
      </c>
      <c r="E489" s="20">
        <v>42122</v>
      </c>
      <c r="F489" s="19" t="s">
        <v>44</v>
      </c>
      <c r="G489" s="19" t="s">
        <v>35</v>
      </c>
      <c r="H489" s="19" t="s">
        <v>35</v>
      </c>
      <c r="I489" s="19" t="s">
        <v>37</v>
      </c>
      <c r="J489" s="19" t="s">
        <v>38</v>
      </c>
      <c r="K489">
        <v>0</v>
      </c>
      <c r="L489" s="19" t="s">
        <v>44</v>
      </c>
      <c r="M489">
        <v>2</v>
      </c>
      <c r="N489">
        <v>0</v>
      </c>
      <c r="O489" s="19" t="s">
        <v>110</v>
      </c>
      <c r="P489" s="19" t="s">
        <v>81</v>
      </c>
      <c r="Q489" s="19" t="s">
        <v>310</v>
      </c>
      <c r="R489" s="19" t="s">
        <v>250</v>
      </c>
      <c r="S489" s="19"/>
      <c r="T489" s="19">
        <v>1</v>
      </c>
      <c r="U489" s="19">
        <f>IF(Actual_Data[[#This Row],[toss_winner]] = Actual_Data[[#This Row],[winner]],1,0)</f>
        <v>0</v>
      </c>
      <c r="V489" s="19">
        <f>IF(Actual_Data[[#This Row],[toss_decision]] = $I$2,1,0)</f>
        <v>1</v>
      </c>
      <c r="W489" s="19">
        <f t="shared" si="11"/>
        <v>0</v>
      </c>
      <c r="X489" s="53"/>
      <c r="Y489" s="53"/>
      <c r="Z489" s="53"/>
      <c r="AF489" s="52"/>
      <c r="AG489" s="54"/>
    </row>
    <row r="490" spans="1:33" x14ac:dyDescent="0.3">
      <c r="A490">
        <v>489</v>
      </c>
      <c r="B490" t="str">
        <f>Actual_Data[[#This Row],[season]]&amp;"-"&amp;COUNTIF($C$2:C490,C490)</f>
        <v>2015-31</v>
      </c>
      <c r="C490">
        <v>2015</v>
      </c>
      <c r="D490" s="19" t="s">
        <v>51</v>
      </c>
      <c r="E490" s="20">
        <v>42125</v>
      </c>
      <c r="F490" s="19" t="s">
        <v>45</v>
      </c>
      <c r="G490" s="19" t="s">
        <v>53</v>
      </c>
      <c r="H490" s="19" t="s">
        <v>53</v>
      </c>
      <c r="I490" s="19" t="s">
        <v>37</v>
      </c>
      <c r="J490" s="19" t="s">
        <v>38</v>
      </c>
      <c r="K490">
        <v>0</v>
      </c>
      <c r="L490" s="19" t="s">
        <v>53</v>
      </c>
      <c r="M490">
        <v>0</v>
      </c>
      <c r="N490">
        <v>9</v>
      </c>
      <c r="O490" s="19" t="s">
        <v>326</v>
      </c>
      <c r="P490" s="19" t="s">
        <v>55</v>
      </c>
      <c r="Q490" s="19" t="s">
        <v>297</v>
      </c>
      <c r="R490" s="19" t="s">
        <v>152</v>
      </c>
      <c r="S490" s="19"/>
      <c r="T490" s="19">
        <v>1</v>
      </c>
      <c r="U490" s="19">
        <f>IF(Actual_Data[[#This Row],[toss_winner]] = Actual_Data[[#This Row],[winner]],1,0)</f>
        <v>1</v>
      </c>
      <c r="V490" s="19">
        <f>IF(Actual_Data[[#This Row],[toss_decision]] = $I$2,1,0)</f>
        <v>1</v>
      </c>
      <c r="W490" s="19">
        <f t="shared" si="11"/>
        <v>1</v>
      </c>
      <c r="X490" s="53"/>
      <c r="Y490" s="53"/>
      <c r="Z490" s="53"/>
      <c r="AF490" s="52"/>
      <c r="AG490" s="54"/>
    </row>
    <row r="491" spans="1:33" x14ac:dyDescent="0.3">
      <c r="A491">
        <v>490</v>
      </c>
      <c r="B491" t="str">
        <f>Actual_Data[[#This Row],[season]]&amp;"-"&amp;COUNTIF($C$2:C491,C491)</f>
        <v>2015-32</v>
      </c>
      <c r="C491">
        <v>2015</v>
      </c>
      <c r="D491" s="19" t="s">
        <v>58</v>
      </c>
      <c r="E491" s="20">
        <v>42125</v>
      </c>
      <c r="F491" s="19" t="s">
        <v>59</v>
      </c>
      <c r="G491" s="19" t="s">
        <v>52</v>
      </c>
      <c r="H491" s="19" t="s">
        <v>52</v>
      </c>
      <c r="I491" s="19" t="s">
        <v>37</v>
      </c>
      <c r="J491" s="19" t="s">
        <v>38</v>
      </c>
      <c r="K491">
        <v>0</v>
      </c>
      <c r="L491" s="19" t="s">
        <v>59</v>
      </c>
      <c r="M491">
        <v>8</v>
      </c>
      <c r="N491">
        <v>0</v>
      </c>
      <c r="O491" s="19" t="s">
        <v>195</v>
      </c>
      <c r="P491" s="19" t="s">
        <v>61</v>
      </c>
      <c r="Q491" s="19" t="s">
        <v>139</v>
      </c>
      <c r="R491" s="19" t="s">
        <v>281</v>
      </c>
      <c r="S491" s="19"/>
      <c r="T491" s="19">
        <v>1</v>
      </c>
      <c r="U491" s="19">
        <f>IF(Actual_Data[[#This Row],[toss_winner]] = Actual_Data[[#This Row],[winner]],1,0)</f>
        <v>0</v>
      </c>
      <c r="V491" s="19">
        <f>IF(Actual_Data[[#This Row],[toss_decision]] = $I$2,1,0)</f>
        <v>1</v>
      </c>
      <c r="W491" s="19">
        <f t="shared" si="11"/>
        <v>0</v>
      </c>
      <c r="X491" s="53"/>
      <c r="Y491" s="53"/>
      <c r="Z491" s="53"/>
      <c r="AF491" s="52"/>
      <c r="AG491" s="54"/>
    </row>
    <row r="492" spans="1:33" x14ac:dyDescent="0.3">
      <c r="A492">
        <v>491</v>
      </c>
      <c r="B492" t="str">
        <f>Actual_Data[[#This Row],[season]]&amp;"-"&amp;COUNTIF($C$2:C492,C492)</f>
        <v>2015-33</v>
      </c>
      <c r="C492">
        <v>2015</v>
      </c>
      <c r="D492" s="19" t="s">
        <v>34</v>
      </c>
      <c r="E492" s="20">
        <v>42126</v>
      </c>
      <c r="F492" s="19" t="s">
        <v>35</v>
      </c>
      <c r="G492" s="19" t="s">
        <v>36</v>
      </c>
      <c r="H492" s="19" t="s">
        <v>36</v>
      </c>
      <c r="I492" s="19" t="s">
        <v>37</v>
      </c>
      <c r="J492" s="19" t="s">
        <v>38</v>
      </c>
      <c r="K492">
        <v>0</v>
      </c>
      <c r="L492" s="19" t="s">
        <v>36</v>
      </c>
      <c r="M492">
        <v>0</v>
      </c>
      <c r="N492">
        <v>7</v>
      </c>
      <c r="O492" s="19" t="s">
        <v>264</v>
      </c>
      <c r="P492" s="19" t="s">
        <v>40</v>
      </c>
      <c r="Q492" s="19" t="s">
        <v>243</v>
      </c>
      <c r="R492" s="19" t="s">
        <v>311</v>
      </c>
      <c r="S492" s="19"/>
      <c r="T492" s="19">
        <v>1</v>
      </c>
      <c r="U492" s="19">
        <f>IF(Actual_Data[[#This Row],[toss_winner]] = Actual_Data[[#This Row],[winner]],1,0)</f>
        <v>1</v>
      </c>
      <c r="V492" s="19">
        <f>IF(Actual_Data[[#This Row],[toss_decision]] = $I$2,1,0)</f>
        <v>1</v>
      </c>
      <c r="W492" s="19">
        <f t="shared" si="11"/>
        <v>1</v>
      </c>
      <c r="X492" s="53"/>
      <c r="Y492" s="53"/>
      <c r="Z492" s="53"/>
      <c r="AF492" s="52"/>
      <c r="AG492" s="54"/>
    </row>
    <row r="493" spans="1:33" x14ac:dyDescent="0.3">
      <c r="A493">
        <v>492</v>
      </c>
      <c r="B493" t="str">
        <f>Actual_Data[[#This Row],[season]]&amp;"-"&amp;COUNTIF($C$2:C493,C493)</f>
        <v>2015-34</v>
      </c>
      <c r="C493">
        <v>2015</v>
      </c>
      <c r="D493" s="19" t="s">
        <v>74</v>
      </c>
      <c r="E493" s="20">
        <v>42126</v>
      </c>
      <c r="F493" s="19" t="s">
        <v>272</v>
      </c>
      <c r="G493" s="19" t="s">
        <v>44</v>
      </c>
      <c r="H493" s="19" t="s">
        <v>44</v>
      </c>
      <c r="I493" s="19" t="s">
        <v>37</v>
      </c>
      <c r="J493" s="19" t="s">
        <v>38</v>
      </c>
      <c r="K493">
        <v>0</v>
      </c>
      <c r="L493" s="19" t="s">
        <v>272</v>
      </c>
      <c r="M493">
        <v>22</v>
      </c>
      <c r="N493">
        <v>0</v>
      </c>
      <c r="O493" s="19" t="s">
        <v>191</v>
      </c>
      <c r="P493" s="19" t="s">
        <v>76</v>
      </c>
      <c r="Q493" s="19" t="s">
        <v>245</v>
      </c>
      <c r="R493" s="19" t="s">
        <v>319</v>
      </c>
      <c r="S493" s="19"/>
      <c r="T493" s="19">
        <v>1</v>
      </c>
      <c r="U493" s="19">
        <f>IF(Actual_Data[[#This Row],[toss_winner]] = Actual_Data[[#This Row],[winner]],1,0)</f>
        <v>0</v>
      </c>
      <c r="V493" s="19">
        <f>IF(Actual_Data[[#This Row],[toss_decision]] = $I$2,1,0)</f>
        <v>1</v>
      </c>
      <c r="W493" s="19">
        <f t="shared" si="11"/>
        <v>0</v>
      </c>
      <c r="X493" s="53"/>
      <c r="Y493" s="53"/>
      <c r="Z493" s="53"/>
      <c r="AF493" s="52"/>
      <c r="AG493" s="54"/>
    </row>
    <row r="494" spans="1:33" x14ac:dyDescent="0.3">
      <c r="A494">
        <v>493</v>
      </c>
      <c r="B494" t="str">
        <f>Actual_Data[[#This Row],[season]]&amp;"-"&amp;COUNTIF($C$2:C494,C494)</f>
        <v>2015-35</v>
      </c>
      <c r="C494">
        <v>2015</v>
      </c>
      <c r="D494" s="19" t="s">
        <v>43</v>
      </c>
      <c r="E494" s="20">
        <v>42127</v>
      </c>
      <c r="F494" s="19" t="s">
        <v>59</v>
      </c>
      <c r="G494" s="19" t="s">
        <v>45</v>
      </c>
      <c r="H494" s="19" t="s">
        <v>59</v>
      </c>
      <c r="I494" s="19" t="s">
        <v>46</v>
      </c>
      <c r="J494" s="19" t="s">
        <v>38</v>
      </c>
      <c r="K494">
        <v>0</v>
      </c>
      <c r="L494" s="19" t="s">
        <v>59</v>
      </c>
      <c r="M494">
        <v>23</v>
      </c>
      <c r="N494">
        <v>0</v>
      </c>
      <c r="O494" s="19" t="s">
        <v>313</v>
      </c>
      <c r="P494" s="19" t="s">
        <v>48</v>
      </c>
      <c r="Q494" s="19" t="s">
        <v>297</v>
      </c>
      <c r="R494" s="19" t="s">
        <v>250</v>
      </c>
      <c r="S494" s="19"/>
      <c r="T494" s="19">
        <v>1</v>
      </c>
      <c r="U494" s="19">
        <f>IF(Actual_Data[[#This Row],[toss_winner]] = Actual_Data[[#This Row],[winner]],1,0)</f>
        <v>1</v>
      </c>
      <c r="V494" s="19">
        <f>IF(Actual_Data[[#This Row],[toss_decision]] = $I$2,1,0)</f>
        <v>0</v>
      </c>
      <c r="W494" s="19">
        <f t="shared" si="11"/>
        <v>0</v>
      </c>
      <c r="X494" s="53"/>
      <c r="Y494" s="53"/>
      <c r="Z494" s="53"/>
      <c r="AF494" s="52"/>
      <c r="AG494" s="54"/>
    </row>
    <row r="495" spans="1:33" x14ac:dyDescent="0.3">
      <c r="A495">
        <v>494</v>
      </c>
      <c r="B495" t="str">
        <f>Actual_Data[[#This Row],[season]]&amp;"-"&amp;COUNTIF($C$2:C495,C495)</f>
        <v>2015-36</v>
      </c>
      <c r="C495">
        <v>2015</v>
      </c>
      <c r="D495" s="19" t="s">
        <v>58</v>
      </c>
      <c r="E495" s="20">
        <v>42127</v>
      </c>
      <c r="F495" s="19" t="s">
        <v>52</v>
      </c>
      <c r="G495" s="19" t="s">
        <v>53</v>
      </c>
      <c r="H495" s="19" t="s">
        <v>53</v>
      </c>
      <c r="I495" s="19" t="s">
        <v>37</v>
      </c>
      <c r="J495" s="19" t="s">
        <v>38</v>
      </c>
      <c r="K495">
        <v>0</v>
      </c>
      <c r="L495" s="19" t="s">
        <v>52</v>
      </c>
      <c r="M495">
        <v>14</v>
      </c>
      <c r="N495">
        <v>0</v>
      </c>
      <c r="O495" s="19" t="s">
        <v>246</v>
      </c>
      <c r="P495" s="19" t="s">
        <v>176</v>
      </c>
      <c r="Q495" s="19" t="s">
        <v>139</v>
      </c>
      <c r="R495" s="19" t="s">
        <v>316</v>
      </c>
      <c r="S495" s="19"/>
      <c r="T495" s="19">
        <v>1</v>
      </c>
      <c r="U495" s="19">
        <f>IF(Actual_Data[[#This Row],[toss_winner]] = Actual_Data[[#This Row],[winner]],1,0)</f>
        <v>0</v>
      </c>
      <c r="V495" s="19">
        <f>IF(Actual_Data[[#This Row],[toss_decision]] = $I$2,1,0)</f>
        <v>1</v>
      </c>
      <c r="W495" s="19">
        <f t="shared" si="11"/>
        <v>0</v>
      </c>
      <c r="X495" s="53"/>
      <c r="Y495" s="53"/>
      <c r="Z495" s="53"/>
      <c r="AF495" s="52"/>
      <c r="AG495" s="54"/>
    </row>
    <row r="496" spans="1:33" x14ac:dyDescent="0.3">
      <c r="A496">
        <v>495</v>
      </c>
      <c r="B496" t="str">
        <f>Actual_Data[[#This Row],[season]]&amp;"-"&amp;COUNTIF($C$2:C496,C496)</f>
        <v>2015-37</v>
      </c>
      <c r="C496">
        <v>2015</v>
      </c>
      <c r="D496" s="19" t="s">
        <v>79</v>
      </c>
      <c r="E496" s="20">
        <v>42128</v>
      </c>
      <c r="F496" s="19" t="s">
        <v>44</v>
      </c>
      <c r="G496" s="19" t="s">
        <v>36</v>
      </c>
      <c r="H496" s="19" t="s">
        <v>44</v>
      </c>
      <c r="I496" s="19" t="s">
        <v>46</v>
      </c>
      <c r="J496" s="19" t="s">
        <v>38</v>
      </c>
      <c r="K496">
        <v>0</v>
      </c>
      <c r="L496" s="19" t="s">
        <v>44</v>
      </c>
      <c r="M496">
        <v>24</v>
      </c>
      <c r="N496">
        <v>0</v>
      </c>
      <c r="O496" s="19" t="s">
        <v>118</v>
      </c>
      <c r="P496" s="19" t="s">
        <v>81</v>
      </c>
      <c r="Q496" s="19" t="s">
        <v>265</v>
      </c>
      <c r="R496" s="19" t="s">
        <v>277</v>
      </c>
      <c r="S496" s="19"/>
      <c r="T496" s="19">
        <v>1</v>
      </c>
      <c r="U496" s="19">
        <f>IF(Actual_Data[[#This Row],[toss_winner]] = Actual_Data[[#This Row],[winner]],1,0)</f>
        <v>1</v>
      </c>
      <c r="V496" s="19">
        <f>IF(Actual_Data[[#This Row],[toss_decision]] = $I$2,1,0)</f>
        <v>0</v>
      </c>
      <c r="W496" s="19">
        <f t="shared" si="11"/>
        <v>0</v>
      </c>
      <c r="X496" s="53"/>
      <c r="Y496" s="53"/>
      <c r="Z496" s="53"/>
      <c r="AF496" s="52"/>
      <c r="AG496" s="54"/>
    </row>
    <row r="497" spans="1:33" x14ac:dyDescent="0.3">
      <c r="A497">
        <v>496</v>
      </c>
      <c r="B497" t="str">
        <f>Actual_Data[[#This Row],[season]]&amp;"-"&amp;COUNTIF($C$2:C497,C497)</f>
        <v>2015-38</v>
      </c>
      <c r="C497">
        <v>2015</v>
      </c>
      <c r="D497" s="19" t="s">
        <v>64</v>
      </c>
      <c r="E497" s="20">
        <v>42128</v>
      </c>
      <c r="F497" s="19" t="s">
        <v>35</v>
      </c>
      <c r="G497" s="19" t="s">
        <v>272</v>
      </c>
      <c r="H497" s="19" t="s">
        <v>272</v>
      </c>
      <c r="I497" s="19" t="s">
        <v>37</v>
      </c>
      <c r="J497" s="19" t="s">
        <v>38</v>
      </c>
      <c r="K497">
        <v>0</v>
      </c>
      <c r="L497" s="19" t="s">
        <v>35</v>
      </c>
      <c r="M497">
        <v>35</v>
      </c>
      <c r="N497">
        <v>0</v>
      </c>
      <c r="O497" s="19" t="s">
        <v>270</v>
      </c>
      <c r="P497" s="19" t="s">
        <v>67</v>
      </c>
      <c r="Q497" s="19" t="s">
        <v>245</v>
      </c>
      <c r="R497" s="19" t="s">
        <v>133</v>
      </c>
      <c r="S497" s="19"/>
      <c r="T497" s="19">
        <v>1</v>
      </c>
      <c r="U497" s="19">
        <f>IF(Actual_Data[[#This Row],[toss_winner]] = Actual_Data[[#This Row],[winner]],1,0)</f>
        <v>0</v>
      </c>
      <c r="V497" s="19">
        <f>IF(Actual_Data[[#This Row],[toss_decision]] = $I$2,1,0)</f>
        <v>1</v>
      </c>
      <c r="W497" s="19">
        <f t="shared" si="11"/>
        <v>0</v>
      </c>
      <c r="X497" s="53"/>
      <c r="Y497" s="53"/>
      <c r="Z497" s="53"/>
      <c r="AF497" s="52"/>
      <c r="AG497" s="54"/>
    </row>
    <row r="498" spans="1:33" x14ac:dyDescent="0.3">
      <c r="A498">
        <v>497</v>
      </c>
      <c r="B498" t="str">
        <f>Actual_Data[[#This Row],[season]]&amp;"-"&amp;COUNTIF($C$2:C498,C498)</f>
        <v>2015-39</v>
      </c>
      <c r="C498">
        <v>2015</v>
      </c>
      <c r="D498" s="19" t="s">
        <v>58</v>
      </c>
      <c r="E498" s="20">
        <v>42129</v>
      </c>
      <c r="F498" s="19" t="s">
        <v>53</v>
      </c>
      <c r="G498" s="19" t="s">
        <v>59</v>
      </c>
      <c r="H498" s="19" t="s">
        <v>53</v>
      </c>
      <c r="I498" s="19" t="s">
        <v>46</v>
      </c>
      <c r="J498" s="19" t="s">
        <v>38</v>
      </c>
      <c r="K498">
        <v>0</v>
      </c>
      <c r="L498" s="19" t="s">
        <v>59</v>
      </c>
      <c r="M498">
        <v>0</v>
      </c>
      <c r="N498">
        <v>5</v>
      </c>
      <c r="O498" s="19" t="s">
        <v>166</v>
      </c>
      <c r="P498" s="19" t="s">
        <v>61</v>
      </c>
      <c r="Q498" s="19" t="s">
        <v>139</v>
      </c>
      <c r="R498" s="19" t="s">
        <v>316</v>
      </c>
      <c r="S498" s="19"/>
      <c r="T498" s="19">
        <v>1</v>
      </c>
      <c r="U498" s="19">
        <f>IF(Actual_Data[[#This Row],[toss_winner]] = Actual_Data[[#This Row],[winner]],1,0)</f>
        <v>0</v>
      </c>
      <c r="V498" s="19">
        <f>IF(Actual_Data[[#This Row],[toss_decision]] = $I$2,1,0)</f>
        <v>0</v>
      </c>
      <c r="W498" s="19">
        <f t="shared" si="11"/>
        <v>0</v>
      </c>
      <c r="X498" s="53"/>
      <c r="Y498" s="53"/>
      <c r="Z498" s="53"/>
      <c r="AF498" s="52"/>
      <c r="AG498" s="54"/>
    </row>
    <row r="499" spans="1:33" x14ac:dyDescent="0.3">
      <c r="A499">
        <v>498</v>
      </c>
      <c r="B499" t="str">
        <f>Actual_Data[[#This Row],[season]]&amp;"-"&amp;COUNTIF($C$2:C499,C499)</f>
        <v>2015-40</v>
      </c>
      <c r="C499">
        <v>2015</v>
      </c>
      <c r="D499" s="19" t="s">
        <v>34</v>
      </c>
      <c r="E499" s="20">
        <v>42130</v>
      </c>
      <c r="F499" s="19" t="s">
        <v>36</v>
      </c>
      <c r="G499" s="19" t="s">
        <v>45</v>
      </c>
      <c r="H499" s="19" t="s">
        <v>45</v>
      </c>
      <c r="I499" s="19" t="s">
        <v>37</v>
      </c>
      <c r="J499" s="19" t="s">
        <v>38</v>
      </c>
      <c r="K499">
        <v>0</v>
      </c>
      <c r="L499" s="19" t="s">
        <v>36</v>
      </c>
      <c r="M499">
        <v>138</v>
      </c>
      <c r="N499">
        <v>0</v>
      </c>
      <c r="O499" s="19" t="s">
        <v>131</v>
      </c>
      <c r="P499" s="19" t="s">
        <v>40</v>
      </c>
      <c r="Q499" s="19" t="s">
        <v>297</v>
      </c>
      <c r="R499" s="19" t="s">
        <v>250</v>
      </c>
      <c r="S499" s="19"/>
      <c r="T499" s="19">
        <v>1</v>
      </c>
      <c r="U499" s="19">
        <f>IF(Actual_Data[[#This Row],[toss_winner]] = Actual_Data[[#This Row],[winner]],1,0)</f>
        <v>0</v>
      </c>
      <c r="V499" s="19">
        <f>IF(Actual_Data[[#This Row],[toss_decision]] = $I$2,1,0)</f>
        <v>1</v>
      </c>
      <c r="W499" s="19">
        <f t="shared" si="11"/>
        <v>0</v>
      </c>
      <c r="X499" s="53"/>
      <c r="Y499" s="53"/>
      <c r="Z499" s="53"/>
      <c r="AF499" s="52"/>
      <c r="AG499" s="54"/>
    </row>
    <row r="500" spans="1:33" x14ac:dyDescent="0.3">
      <c r="A500">
        <v>499</v>
      </c>
      <c r="B500" t="str">
        <f>Actual_Data[[#This Row],[season]]&amp;"-"&amp;COUNTIF($C$2:C500,C500)</f>
        <v>2015-41</v>
      </c>
      <c r="C500">
        <v>2015</v>
      </c>
      <c r="D500" s="19" t="s">
        <v>58</v>
      </c>
      <c r="E500" s="20">
        <v>42131</v>
      </c>
      <c r="F500" s="19" t="s">
        <v>272</v>
      </c>
      <c r="G500" s="19" t="s">
        <v>52</v>
      </c>
      <c r="H500" s="19" t="s">
        <v>52</v>
      </c>
      <c r="I500" s="19" t="s">
        <v>37</v>
      </c>
      <c r="J500" s="19" t="s">
        <v>38</v>
      </c>
      <c r="K500">
        <v>0</v>
      </c>
      <c r="L500" s="19" t="s">
        <v>272</v>
      </c>
      <c r="M500">
        <v>7</v>
      </c>
      <c r="N500">
        <v>0</v>
      </c>
      <c r="O500" s="19" t="s">
        <v>327</v>
      </c>
      <c r="P500" s="19" t="s">
        <v>176</v>
      </c>
      <c r="Q500" s="19" t="s">
        <v>243</v>
      </c>
      <c r="R500" s="19" t="s">
        <v>265</v>
      </c>
      <c r="S500" s="19"/>
      <c r="T500" s="19">
        <v>1</v>
      </c>
      <c r="U500" s="19">
        <f>IF(Actual_Data[[#This Row],[toss_winner]] = Actual_Data[[#This Row],[winner]],1,0)</f>
        <v>0</v>
      </c>
      <c r="V500" s="19">
        <f>IF(Actual_Data[[#This Row],[toss_decision]] = $I$2,1,0)</f>
        <v>1</v>
      </c>
      <c r="W500" s="19">
        <f t="shared" si="11"/>
        <v>0</v>
      </c>
      <c r="X500" s="53"/>
      <c r="Y500" s="53"/>
      <c r="Z500" s="53"/>
      <c r="AF500" s="52"/>
      <c r="AG500" s="54"/>
    </row>
    <row r="501" spans="1:33" x14ac:dyDescent="0.3">
      <c r="A501">
        <v>500</v>
      </c>
      <c r="B501" t="str">
        <f>Actual_Data[[#This Row],[season]]&amp;"-"&amp;COUNTIF($C$2:C501,C501)</f>
        <v>2015-42</v>
      </c>
      <c r="C501">
        <v>2015</v>
      </c>
      <c r="D501" s="19" t="s">
        <v>79</v>
      </c>
      <c r="E501" s="20">
        <v>42132</v>
      </c>
      <c r="F501" s="19" t="s">
        <v>44</v>
      </c>
      <c r="G501" s="19" t="s">
        <v>59</v>
      </c>
      <c r="H501" s="19" t="s">
        <v>44</v>
      </c>
      <c r="I501" s="19" t="s">
        <v>46</v>
      </c>
      <c r="J501" s="19" t="s">
        <v>38</v>
      </c>
      <c r="K501">
        <v>0</v>
      </c>
      <c r="L501" s="19" t="s">
        <v>59</v>
      </c>
      <c r="M501">
        <v>0</v>
      </c>
      <c r="N501">
        <v>6</v>
      </c>
      <c r="O501" s="19" t="s">
        <v>328</v>
      </c>
      <c r="P501" s="19" t="s">
        <v>81</v>
      </c>
      <c r="Q501" s="19" t="s">
        <v>316</v>
      </c>
      <c r="R501" s="19" t="s">
        <v>281</v>
      </c>
      <c r="S501" s="19"/>
      <c r="T501" s="19">
        <v>1</v>
      </c>
      <c r="U501" s="19">
        <f>IF(Actual_Data[[#This Row],[toss_winner]] = Actual_Data[[#This Row],[winner]],1,0)</f>
        <v>0</v>
      </c>
      <c r="V501" s="19">
        <f>IF(Actual_Data[[#This Row],[toss_decision]] = $I$2,1,0)</f>
        <v>0</v>
      </c>
      <c r="W501" s="19">
        <f t="shared" si="11"/>
        <v>0</v>
      </c>
      <c r="X501" s="53"/>
      <c r="Y501" s="53"/>
      <c r="Z501" s="53"/>
      <c r="AF501" s="52"/>
      <c r="AG501" s="54"/>
    </row>
    <row r="502" spans="1:33" x14ac:dyDescent="0.3">
      <c r="A502">
        <v>501</v>
      </c>
      <c r="B502" t="str">
        <f>Actual_Data[[#This Row],[season]]&amp;"-"&amp;COUNTIF($C$2:C502,C502)</f>
        <v>2015-43</v>
      </c>
      <c r="C502">
        <v>2015</v>
      </c>
      <c r="D502" s="19" t="s">
        <v>64</v>
      </c>
      <c r="E502" s="20">
        <v>42133</v>
      </c>
      <c r="F502" s="19" t="s">
        <v>45</v>
      </c>
      <c r="G502" s="19" t="s">
        <v>35</v>
      </c>
      <c r="H502" s="19" t="s">
        <v>45</v>
      </c>
      <c r="I502" s="19" t="s">
        <v>46</v>
      </c>
      <c r="J502" s="19" t="s">
        <v>38</v>
      </c>
      <c r="K502">
        <v>0</v>
      </c>
      <c r="L502" s="19" t="s">
        <v>35</v>
      </c>
      <c r="M502">
        <v>0</v>
      </c>
      <c r="N502">
        <v>1</v>
      </c>
      <c r="O502" s="19" t="s">
        <v>320</v>
      </c>
      <c r="P502" s="19" t="s">
        <v>67</v>
      </c>
      <c r="Q502" s="19" t="s">
        <v>245</v>
      </c>
      <c r="R502" s="19" t="s">
        <v>139</v>
      </c>
      <c r="S502" s="19"/>
      <c r="T502" s="19">
        <v>1</v>
      </c>
      <c r="U502" s="19">
        <f>IF(Actual_Data[[#This Row],[toss_winner]] = Actual_Data[[#This Row],[winner]],1,0)</f>
        <v>0</v>
      </c>
      <c r="V502" s="19">
        <f>IF(Actual_Data[[#This Row],[toss_decision]] = $I$2,1,0)</f>
        <v>0</v>
      </c>
      <c r="W502" s="19">
        <f t="shared" si="11"/>
        <v>0</v>
      </c>
      <c r="X502" s="53"/>
      <c r="Y502" s="53"/>
      <c r="Z502" s="53"/>
      <c r="AF502" s="52"/>
      <c r="AG502" s="54"/>
    </row>
    <row r="503" spans="1:33" x14ac:dyDescent="0.3">
      <c r="A503">
        <v>502</v>
      </c>
      <c r="B503" t="str">
        <f>Actual_Data[[#This Row],[season]]&amp;"-"&amp;COUNTIF($C$2:C503,C503)</f>
        <v>2015-44</v>
      </c>
      <c r="C503">
        <v>2015</v>
      </c>
      <c r="D503" s="19" t="s">
        <v>283</v>
      </c>
      <c r="E503" s="20">
        <v>42133</v>
      </c>
      <c r="F503" s="19" t="s">
        <v>272</v>
      </c>
      <c r="G503" s="19" t="s">
        <v>53</v>
      </c>
      <c r="H503" s="19" t="s">
        <v>272</v>
      </c>
      <c r="I503" s="19" t="s">
        <v>46</v>
      </c>
      <c r="J503" s="19" t="s">
        <v>38</v>
      </c>
      <c r="K503">
        <v>0</v>
      </c>
      <c r="L503" s="19" t="s">
        <v>272</v>
      </c>
      <c r="M503">
        <v>6</v>
      </c>
      <c r="N503">
        <v>0</v>
      </c>
      <c r="O503" s="19" t="s">
        <v>329</v>
      </c>
      <c r="P503" s="19" t="s">
        <v>284</v>
      </c>
      <c r="Q503" s="19" t="s">
        <v>250</v>
      </c>
      <c r="R503" s="19" t="s">
        <v>152</v>
      </c>
      <c r="S503" s="19"/>
      <c r="T503" s="19">
        <v>1</v>
      </c>
      <c r="U503" s="19">
        <f>IF(Actual_Data[[#This Row],[toss_winner]] = Actual_Data[[#This Row],[winner]],1,0)</f>
        <v>1</v>
      </c>
      <c r="V503" s="19">
        <f>IF(Actual_Data[[#This Row],[toss_decision]] = $I$2,1,0)</f>
        <v>0</v>
      </c>
      <c r="W503" s="19">
        <f t="shared" si="11"/>
        <v>0</v>
      </c>
      <c r="X503" s="53"/>
      <c r="Y503" s="53"/>
      <c r="Z503" s="53"/>
      <c r="AF503" s="52"/>
      <c r="AG503" s="54"/>
    </row>
    <row r="504" spans="1:33" x14ac:dyDescent="0.3">
      <c r="A504">
        <v>503</v>
      </c>
      <c r="B504" t="str">
        <f>Actual_Data[[#This Row],[season]]&amp;"-"&amp;COUNTIF($C$2:C504,C504)</f>
        <v>2015-45</v>
      </c>
      <c r="C504">
        <v>2015</v>
      </c>
      <c r="D504" s="19" t="s">
        <v>58</v>
      </c>
      <c r="E504" s="20">
        <v>42134</v>
      </c>
      <c r="F504" s="19" t="s">
        <v>36</v>
      </c>
      <c r="G504" s="19" t="s">
        <v>59</v>
      </c>
      <c r="H504" s="19" t="s">
        <v>36</v>
      </c>
      <c r="I504" s="19" t="s">
        <v>46</v>
      </c>
      <c r="J504" s="19" t="s">
        <v>38</v>
      </c>
      <c r="K504">
        <v>0</v>
      </c>
      <c r="L504" s="19" t="s">
        <v>36</v>
      </c>
      <c r="M504">
        <v>39</v>
      </c>
      <c r="N504">
        <v>0</v>
      </c>
      <c r="O504" s="19" t="s">
        <v>134</v>
      </c>
      <c r="P504" s="19" t="s">
        <v>61</v>
      </c>
      <c r="Q504" s="19" t="s">
        <v>243</v>
      </c>
      <c r="R504" s="19" t="s">
        <v>265</v>
      </c>
      <c r="S504" s="19"/>
      <c r="T504" s="19">
        <v>1</v>
      </c>
      <c r="U504" s="19">
        <f>IF(Actual_Data[[#This Row],[toss_winner]] = Actual_Data[[#This Row],[winner]],1,0)</f>
        <v>1</v>
      </c>
      <c r="V504" s="19">
        <f>IF(Actual_Data[[#This Row],[toss_decision]] = $I$2,1,0)</f>
        <v>0</v>
      </c>
      <c r="W504" s="19">
        <f t="shared" si="11"/>
        <v>0</v>
      </c>
      <c r="X504" s="53"/>
      <c r="Y504" s="53"/>
      <c r="Z504" s="53"/>
      <c r="AF504" s="52"/>
      <c r="AG504" s="54"/>
    </row>
    <row r="505" spans="1:33" x14ac:dyDescent="0.3">
      <c r="A505">
        <v>504</v>
      </c>
      <c r="B505" t="str">
        <f>Actual_Data[[#This Row],[season]]&amp;"-"&amp;COUNTIF($C$2:C505,C505)</f>
        <v>2015-46</v>
      </c>
      <c r="C505">
        <v>2015</v>
      </c>
      <c r="D505" s="19" t="s">
        <v>79</v>
      </c>
      <c r="E505" s="20">
        <v>42134</v>
      </c>
      <c r="F505" s="19" t="s">
        <v>44</v>
      </c>
      <c r="G505" s="19" t="s">
        <v>52</v>
      </c>
      <c r="H505" s="19" t="s">
        <v>44</v>
      </c>
      <c r="I505" s="19" t="s">
        <v>46</v>
      </c>
      <c r="J505" s="19" t="s">
        <v>38</v>
      </c>
      <c r="K505">
        <v>0</v>
      </c>
      <c r="L505" s="19" t="s">
        <v>44</v>
      </c>
      <c r="M505">
        <v>12</v>
      </c>
      <c r="N505">
        <v>0</v>
      </c>
      <c r="O505" s="19" t="s">
        <v>248</v>
      </c>
      <c r="P505" s="19" t="s">
        <v>81</v>
      </c>
      <c r="Q505" s="19" t="s">
        <v>133</v>
      </c>
      <c r="R505" s="19" t="s">
        <v>281</v>
      </c>
      <c r="S505" s="19"/>
      <c r="T505" s="19">
        <v>1</v>
      </c>
      <c r="U505" s="19">
        <f>IF(Actual_Data[[#This Row],[toss_winner]] = Actual_Data[[#This Row],[winner]],1,0)</f>
        <v>1</v>
      </c>
      <c r="V505" s="19">
        <f>IF(Actual_Data[[#This Row],[toss_decision]] = $I$2,1,0)</f>
        <v>0</v>
      </c>
      <c r="W505" s="19">
        <f t="shared" si="11"/>
        <v>0</v>
      </c>
      <c r="X505" s="53"/>
      <c r="Y505" s="53"/>
      <c r="Z505" s="53"/>
      <c r="AF505" s="52"/>
      <c r="AG505" s="54"/>
    </row>
    <row r="506" spans="1:33" x14ac:dyDescent="0.3">
      <c r="A506">
        <v>505</v>
      </c>
      <c r="B506" t="str">
        <f>Actual_Data[[#This Row],[season]]&amp;"-"&amp;COUNTIF($C$2:C506,C506)</f>
        <v>2015-47</v>
      </c>
      <c r="C506">
        <v>2015</v>
      </c>
      <c r="D506" s="19" t="s">
        <v>74</v>
      </c>
      <c r="E506" s="20">
        <v>42135</v>
      </c>
      <c r="F506" s="19" t="s">
        <v>272</v>
      </c>
      <c r="G506" s="19" t="s">
        <v>45</v>
      </c>
      <c r="H506" s="19" t="s">
        <v>272</v>
      </c>
      <c r="I506" s="19" t="s">
        <v>46</v>
      </c>
      <c r="J506" s="19" t="s">
        <v>38</v>
      </c>
      <c r="K506">
        <v>0</v>
      </c>
      <c r="L506" s="19" t="s">
        <v>272</v>
      </c>
      <c r="M506">
        <v>5</v>
      </c>
      <c r="N506">
        <v>0</v>
      </c>
      <c r="O506" s="19" t="s">
        <v>191</v>
      </c>
      <c r="P506" s="19" t="s">
        <v>76</v>
      </c>
      <c r="Q506" s="19" t="s">
        <v>245</v>
      </c>
      <c r="R506" s="19" t="s">
        <v>139</v>
      </c>
      <c r="S506" s="19"/>
      <c r="T506" s="19">
        <v>1</v>
      </c>
      <c r="U506" s="19">
        <f>IF(Actual_Data[[#This Row],[toss_winner]] = Actual_Data[[#This Row],[winner]],1,0)</f>
        <v>1</v>
      </c>
      <c r="V506" s="19">
        <f>IF(Actual_Data[[#This Row],[toss_decision]] = $I$2,1,0)</f>
        <v>0</v>
      </c>
      <c r="W506" s="19">
        <f t="shared" si="11"/>
        <v>0</v>
      </c>
      <c r="X506" s="53"/>
      <c r="Y506" s="53"/>
      <c r="Z506" s="53"/>
      <c r="AF506" s="52"/>
      <c r="AG506" s="54"/>
    </row>
    <row r="507" spans="1:33" x14ac:dyDescent="0.3">
      <c r="A507">
        <v>506</v>
      </c>
      <c r="B507" t="str">
        <f>Actual_Data[[#This Row],[season]]&amp;"-"&amp;COUNTIF($C$2:C507,C507)</f>
        <v>2015-48</v>
      </c>
      <c r="C507">
        <v>2015</v>
      </c>
      <c r="D507" s="19" t="s">
        <v>283</v>
      </c>
      <c r="E507" s="20">
        <v>42136</v>
      </c>
      <c r="F507" s="19" t="s">
        <v>44</v>
      </c>
      <c r="G507" s="19" t="s">
        <v>53</v>
      </c>
      <c r="H507" s="19" t="s">
        <v>44</v>
      </c>
      <c r="I507" s="19" t="s">
        <v>46</v>
      </c>
      <c r="J507" s="19" t="s">
        <v>38</v>
      </c>
      <c r="K507">
        <v>0</v>
      </c>
      <c r="L507" s="19" t="s">
        <v>53</v>
      </c>
      <c r="M507">
        <v>0</v>
      </c>
      <c r="N507">
        <v>6</v>
      </c>
      <c r="O507" s="19" t="s">
        <v>330</v>
      </c>
      <c r="P507" s="19" t="s">
        <v>284</v>
      </c>
      <c r="Q507" s="19" t="s">
        <v>297</v>
      </c>
      <c r="R507" s="19" t="s">
        <v>250</v>
      </c>
      <c r="S507" s="19"/>
      <c r="T507" s="19">
        <v>1</v>
      </c>
      <c r="U507" s="19">
        <f>IF(Actual_Data[[#This Row],[toss_winner]] = Actual_Data[[#This Row],[winner]],1,0)</f>
        <v>0</v>
      </c>
      <c r="V507" s="19">
        <f>IF(Actual_Data[[#This Row],[toss_decision]] = $I$2,1,0)</f>
        <v>0</v>
      </c>
      <c r="W507" s="19">
        <f t="shared" si="11"/>
        <v>0</v>
      </c>
      <c r="X507" s="53"/>
      <c r="Y507" s="53"/>
      <c r="Z507" s="53"/>
      <c r="AF507" s="52"/>
      <c r="AG507" s="54"/>
    </row>
    <row r="508" spans="1:33" x14ac:dyDescent="0.3">
      <c r="A508">
        <v>507</v>
      </c>
      <c r="B508" t="str">
        <f>Actual_Data[[#This Row],[season]]&amp;"-"&amp;COUNTIF($C$2:C508,C508)</f>
        <v>2015-49</v>
      </c>
      <c r="C508">
        <v>2015</v>
      </c>
      <c r="D508" s="19" t="s">
        <v>43</v>
      </c>
      <c r="E508" s="20">
        <v>42137</v>
      </c>
      <c r="F508" s="19" t="s">
        <v>45</v>
      </c>
      <c r="G508" s="19" t="s">
        <v>36</v>
      </c>
      <c r="H508" s="19" t="s">
        <v>36</v>
      </c>
      <c r="I508" s="19" t="s">
        <v>37</v>
      </c>
      <c r="J508" s="19" t="s">
        <v>38</v>
      </c>
      <c r="K508">
        <v>0</v>
      </c>
      <c r="L508" s="19" t="s">
        <v>45</v>
      </c>
      <c r="M508">
        <v>22</v>
      </c>
      <c r="N508">
        <v>0</v>
      </c>
      <c r="O508" s="19" t="s">
        <v>312</v>
      </c>
      <c r="P508" s="19" t="s">
        <v>48</v>
      </c>
      <c r="Q508" s="19" t="s">
        <v>243</v>
      </c>
      <c r="R508" s="19" t="s">
        <v>265</v>
      </c>
      <c r="S508" s="19"/>
      <c r="T508" s="19">
        <v>1</v>
      </c>
      <c r="U508" s="19">
        <f>IF(Actual_Data[[#This Row],[toss_winner]] = Actual_Data[[#This Row],[winner]],1,0)</f>
        <v>0</v>
      </c>
      <c r="V508" s="19">
        <f>IF(Actual_Data[[#This Row],[toss_decision]] = $I$2,1,0)</f>
        <v>1</v>
      </c>
      <c r="W508" s="19">
        <f t="shared" si="11"/>
        <v>0</v>
      </c>
      <c r="X508" s="53"/>
      <c r="Y508" s="53"/>
      <c r="Z508" s="53"/>
      <c r="AF508" s="52"/>
      <c r="AG508" s="54"/>
    </row>
    <row r="509" spans="1:33" x14ac:dyDescent="0.3">
      <c r="A509">
        <v>508</v>
      </c>
      <c r="B509" t="str">
        <f>Actual_Data[[#This Row],[season]]&amp;"-"&amp;COUNTIF($C$2:C509,C509)</f>
        <v>2015-50</v>
      </c>
      <c r="C509">
        <v>2015</v>
      </c>
      <c r="D509" s="19" t="s">
        <v>58</v>
      </c>
      <c r="E509" s="20">
        <v>42138</v>
      </c>
      <c r="F509" s="19" t="s">
        <v>59</v>
      </c>
      <c r="G509" s="19" t="s">
        <v>35</v>
      </c>
      <c r="H509" s="19" t="s">
        <v>35</v>
      </c>
      <c r="I509" s="19" t="s">
        <v>37</v>
      </c>
      <c r="J509" s="19" t="s">
        <v>38</v>
      </c>
      <c r="K509">
        <v>0</v>
      </c>
      <c r="L509" s="19" t="s">
        <v>59</v>
      </c>
      <c r="M509">
        <v>5</v>
      </c>
      <c r="N509">
        <v>0</v>
      </c>
      <c r="O509" s="19" t="s">
        <v>328</v>
      </c>
      <c r="P509" s="19" t="s">
        <v>61</v>
      </c>
      <c r="Q509" s="19" t="s">
        <v>297</v>
      </c>
      <c r="R509" s="19" t="s">
        <v>250</v>
      </c>
      <c r="S509" s="19"/>
      <c r="T509" s="19">
        <v>1</v>
      </c>
      <c r="U509" s="19">
        <f>IF(Actual_Data[[#This Row],[toss_winner]] = Actual_Data[[#This Row],[winner]],1,0)</f>
        <v>0</v>
      </c>
      <c r="V509" s="19">
        <f>IF(Actual_Data[[#This Row],[toss_decision]] = $I$2,1,0)</f>
        <v>1</v>
      </c>
      <c r="W509" s="19">
        <f t="shared" si="11"/>
        <v>0</v>
      </c>
      <c r="X509" s="53"/>
      <c r="Y509" s="53"/>
      <c r="Z509" s="53"/>
      <c r="AF509" s="52"/>
      <c r="AG509" s="54"/>
    </row>
    <row r="510" spans="1:33" x14ac:dyDescent="0.3">
      <c r="A510">
        <v>509</v>
      </c>
      <c r="B510" t="str">
        <f>Actual_Data[[#This Row],[season]]&amp;"-"&amp;COUNTIF($C$2:C510,C510)</f>
        <v>2015-51</v>
      </c>
      <c r="C510">
        <v>2015</v>
      </c>
      <c r="D510" s="19" t="s">
        <v>74</v>
      </c>
      <c r="E510" s="20">
        <v>42139</v>
      </c>
      <c r="F510" s="19" t="s">
        <v>272</v>
      </c>
      <c r="G510" s="19" t="s">
        <v>36</v>
      </c>
      <c r="H510" s="19" t="s">
        <v>272</v>
      </c>
      <c r="I510" s="19" t="s">
        <v>46</v>
      </c>
      <c r="J510" s="19" t="s">
        <v>38</v>
      </c>
      <c r="K510">
        <v>1</v>
      </c>
      <c r="L510" s="19" t="s">
        <v>36</v>
      </c>
      <c r="M510">
        <v>0</v>
      </c>
      <c r="N510">
        <v>6</v>
      </c>
      <c r="O510" s="19" t="s">
        <v>227</v>
      </c>
      <c r="P510" s="19" t="s">
        <v>76</v>
      </c>
      <c r="Q510" s="19" t="s">
        <v>245</v>
      </c>
      <c r="R510" s="19" t="s">
        <v>139</v>
      </c>
      <c r="S510" s="19"/>
      <c r="T510" s="19">
        <v>1</v>
      </c>
      <c r="U510" s="19">
        <f>IF(Actual_Data[[#This Row],[toss_winner]] = Actual_Data[[#This Row],[winner]],1,0)</f>
        <v>0</v>
      </c>
      <c r="V510" s="19">
        <f>IF(Actual_Data[[#This Row],[toss_decision]] = $I$2,1,0)</f>
        <v>0</v>
      </c>
      <c r="W510" s="19">
        <f t="shared" si="11"/>
        <v>0</v>
      </c>
      <c r="X510" s="53"/>
      <c r="Y510" s="53"/>
      <c r="Z510" s="53"/>
      <c r="AF510" s="52"/>
      <c r="AG510" s="54"/>
    </row>
    <row r="511" spans="1:33" x14ac:dyDescent="0.3">
      <c r="A511">
        <v>510</v>
      </c>
      <c r="B511" t="str">
        <f>Actual_Data[[#This Row],[season]]&amp;"-"&amp;COUNTIF($C$2:C511,C511)</f>
        <v>2015-52</v>
      </c>
      <c r="C511">
        <v>2015</v>
      </c>
      <c r="D511" s="19" t="s">
        <v>43</v>
      </c>
      <c r="E511" s="20">
        <v>42140</v>
      </c>
      <c r="F511" s="19" t="s">
        <v>45</v>
      </c>
      <c r="G511" s="19" t="s">
        <v>44</v>
      </c>
      <c r="H511" s="19" t="s">
        <v>45</v>
      </c>
      <c r="I511" s="19" t="s">
        <v>46</v>
      </c>
      <c r="J511" s="19" t="s">
        <v>38</v>
      </c>
      <c r="K511">
        <v>0</v>
      </c>
      <c r="L511" s="19" t="s">
        <v>44</v>
      </c>
      <c r="M511">
        <v>0</v>
      </c>
      <c r="N511">
        <v>7</v>
      </c>
      <c r="O511" s="19" t="s">
        <v>266</v>
      </c>
      <c r="P511" s="19" t="s">
        <v>48</v>
      </c>
      <c r="Q511" s="19" t="s">
        <v>281</v>
      </c>
      <c r="R511" s="19" t="s">
        <v>265</v>
      </c>
      <c r="S511" s="19"/>
      <c r="T511" s="19">
        <v>1</v>
      </c>
      <c r="U511" s="19">
        <f>IF(Actual_Data[[#This Row],[toss_winner]] = Actual_Data[[#This Row],[winner]],1,0)</f>
        <v>0</v>
      </c>
      <c r="V511" s="19">
        <f>IF(Actual_Data[[#This Row],[toss_decision]] = $I$2,1,0)</f>
        <v>0</v>
      </c>
      <c r="W511" s="19">
        <f t="shared" si="11"/>
        <v>0</v>
      </c>
      <c r="X511" s="53"/>
      <c r="Y511" s="53"/>
      <c r="Z511" s="53"/>
      <c r="AF511" s="52"/>
      <c r="AG511" s="54"/>
    </row>
    <row r="512" spans="1:33" x14ac:dyDescent="0.3">
      <c r="A512">
        <v>511</v>
      </c>
      <c r="B512" t="str">
        <f>Actual_Data[[#This Row],[season]]&amp;"-"&amp;COUNTIF($C$2:C512,C512)</f>
        <v>2015-53</v>
      </c>
      <c r="C512">
        <v>2015</v>
      </c>
      <c r="D512" s="19" t="s">
        <v>58</v>
      </c>
      <c r="E512" s="20">
        <v>42140</v>
      </c>
      <c r="F512" s="19" t="s">
        <v>52</v>
      </c>
      <c r="G512" s="19" t="s">
        <v>35</v>
      </c>
      <c r="H512" s="19" t="s">
        <v>52</v>
      </c>
      <c r="I512" s="19" t="s">
        <v>46</v>
      </c>
      <c r="J512" s="19" t="s">
        <v>38</v>
      </c>
      <c r="K512">
        <v>0</v>
      </c>
      <c r="L512" s="19" t="s">
        <v>52</v>
      </c>
      <c r="M512">
        <v>9</v>
      </c>
      <c r="N512">
        <v>0</v>
      </c>
      <c r="O512" s="19" t="s">
        <v>71</v>
      </c>
      <c r="P512" s="19" t="s">
        <v>176</v>
      </c>
      <c r="Q512" s="19" t="s">
        <v>310</v>
      </c>
      <c r="R512" s="19" t="s">
        <v>297</v>
      </c>
      <c r="S512" s="19"/>
      <c r="T512" s="19">
        <v>1</v>
      </c>
      <c r="U512" s="19">
        <f>IF(Actual_Data[[#This Row],[toss_winner]] = Actual_Data[[#This Row],[winner]],1,0)</f>
        <v>1</v>
      </c>
      <c r="V512" s="19">
        <f>IF(Actual_Data[[#This Row],[toss_decision]] = $I$2,1,0)</f>
        <v>0</v>
      </c>
      <c r="W512" s="19">
        <f t="shared" si="11"/>
        <v>0</v>
      </c>
      <c r="X512" s="53"/>
      <c r="Y512" s="53"/>
      <c r="Z512" s="53"/>
      <c r="AF512" s="52"/>
      <c r="AG512" s="54"/>
    </row>
    <row r="513" spans="1:33" x14ac:dyDescent="0.3">
      <c r="A513">
        <v>512</v>
      </c>
      <c r="B513" t="str">
        <f>Actual_Data[[#This Row],[season]]&amp;"-"&amp;COUNTIF($C$2:C513,C513)</f>
        <v>2015-54</v>
      </c>
      <c r="C513">
        <v>2015</v>
      </c>
      <c r="D513" s="19" t="s">
        <v>34</v>
      </c>
      <c r="E513" s="20">
        <v>42141</v>
      </c>
      <c r="F513" s="19" t="s">
        <v>53</v>
      </c>
      <c r="G513" s="19" t="s">
        <v>36</v>
      </c>
      <c r="H513" s="19" t="s">
        <v>36</v>
      </c>
      <c r="I513" s="19" t="s">
        <v>37</v>
      </c>
      <c r="J513" s="19" t="s">
        <v>240</v>
      </c>
      <c r="K513">
        <v>0</v>
      </c>
      <c r="L513" s="19"/>
      <c r="M513">
        <v>0</v>
      </c>
      <c r="N513">
        <v>0</v>
      </c>
      <c r="O513" s="19"/>
      <c r="P513" s="19" t="s">
        <v>40</v>
      </c>
      <c r="Q513" s="19" t="s">
        <v>139</v>
      </c>
      <c r="R513" s="19" t="s">
        <v>319</v>
      </c>
      <c r="S513" s="19"/>
      <c r="T513" s="19">
        <v>1</v>
      </c>
      <c r="U513" s="19">
        <f>IF(Actual_Data[[#This Row],[toss_winner]] = Actual_Data[[#This Row],[winner]],1,0)</f>
        <v>0</v>
      </c>
      <c r="V513" s="19">
        <f>IF(Actual_Data[[#This Row],[toss_decision]] = $I$2,1,0)</f>
        <v>1</v>
      </c>
      <c r="W513" s="19">
        <f t="shared" si="11"/>
        <v>0</v>
      </c>
      <c r="X513" s="53"/>
      <c r="Y513" s="53"/>
      <c r="Z513" s="53"/>
      <c r="AF513" s="52"/>
      <c r="AG513" s="54"/>
    </row>
    <row r="514" spans="1:33" x14ac:dyDescent="0.3">
      <c r="A514">
        <v>513</v>
      </c>
      <c r="B514" t="str">
        <f>Actual_Data[[#This Row],[season]]&amp;"-"&amp;COUNTIF($C$2:C514,C514)</f>
        <v>2015-55</v>
      </c>
      <c r="C514">
        <v>2015</v>
      </c>
      <c r="D514" s="19" t="s">
        <v>74</v>
      </c>
      <c r="E514" s="20">
        <v>42141</v>
      </c>
      <c r="F514" s="19" t="s">
        <v>272</v>
      </c>
      <c r="G514" s="19" t="s">
        <v>59</v>
      </c>
      <c r="H514" s="19" t="s">
        <v>272</v>
      </c>
      <c r="I514" s="19" t="s">
        <v>46</v>
      </c>
      <c r="J514" s="19" t="s">
        <v>38</v>
      </c>
      <c r="K514">
        <v>0</v>
      </c>
      <c r="L514" s="19" t="s">
        <v>59</v>
      </c>
      <c r="M514">
        <v>0</v>
      </c>
      <c r="N514">
        <v>9</v>
      </c>
      <c r="O514" s="19" t="s">
        <v>331</v>
      </c>
      <c r="P514" s="19" t="s">
        <v>76</v>
      </c>
      <c r="Q514" s="19" t="s">
        <v>316</v>
      </c>
      <c r="R514" s="19" t="s">
        <v>277</v>
      </c>
      <c r="S514" s="19"/>
      <c r="T514" s="19">
        <v>1</v>
      </c>
      <c r="U514" s="19">
        <f>IF(Actual_Data[[#This Row],[toss_winner]] = Actual_Data[[#This Row],[winner]],1,0)</f>
        <v>0</v>
      </c>
      <c r="V514" s="19">
        <f>IF(Actual_Data[[#This Row],[toss_decision]] = $I$2,1,0)</f>
        <v>0</v>
      </c>
      <c r="W514" s="19">
        <f t="shared" si="11"/>
        <v>0</v>
      </c>
      <c r="X514" s="53"/>
      <c r="Y514" s="53"/>
      <c r="Z514" s="53"/>
      <c r="AF514" s="52"/>
      <c r="AG514" s="54"/>
    </row>
    <row r="515" spans="1:33" x14ac:dyDescent="0.3">
      <c r="A515">
        <v>514</v>
      </c>
      <c r="B515" t="str">
        <f>Actual_Data[[#This Row],[season]]&amp;"-"&amp;COUNTIF($C$2:C515,C515)</f>
        <v>2015-56</v>
      </c>
      <c r="C515">
        <v>2015</v>
      </c>
      <c r="D515" s="19" t="s">
        <v>58</v>
      </c>
      <c r="E515" s="20">
        <v>42143</v>
      </c>
      <c r="F515" s="19" t="s">
        <v>59</v>
      </c>
      <c r="G515" s="19" t="s">
        <v>44</v>
      </c>
      <c r="H515" s="19" t="s">
        <v>59</v>
      </c>
      <c r="I515" s="19" t="s">
        <v>46</v>
      </c>
      <c r="J515" s="19" t="s">
        <v>38</v>
      </c>
      <c r="K515">
        <v>0</v>
      </c>
      <c r="L515" s="19" t="s">
        <v>59</v>
      </c>
      <c r="M515">
        <v>25</v>
      </c>
      <c r="N515">
        <v>0</v>
      </c>
      <c r="O515" s="19" t="s">
        <v>204</v>
      </c>
      <c r="P515" s="19" t="s">
        <v>61</v>
      </c>
      <c r="Q515" s="19" t="s">
        <v>139</v>
      </c>
      <c r="R515" s="19" t="s">
        <v>297</v>
      </c>
      <c r="S515" s="19"/>
      <c r="T515" s="19">
        <v>1</v>
      </c>
      <c r="U515" s="19">
        <f>IF(Actual_Data[[#This Row],[toss_winner]] = Actual_Data[[#This Row],[winner]],1,0)</f>
        <v>1</v>
      </c>
      <c r="V515" s="19">
        <f>IF(Actual_Data[[#This Row],[toss_decision]] = $I$2,1,0)</f>
        <v>0</v>
      </c>
      <c r="W515" s="19">
        <f t="shared" ref="W515:W578" si="12">IF(U515+V515=2,1,0)</f>
        <v>0</v>
      </c>
      <c r="X515" s="53"/>
      <c r="Y515" s="53"/>
      <c r="Z515" s="53"/>
      <c r="AF515" s="52"/>
      <c r="AG515" s="54"/>
    </row>
    <row r="516" spans="1:33" x14ac:dyDescent="0.3">
      <c r="A516">
        <v>515</v>
      </c>
      <c r="B516" t="str">
        <f>Actual_Data[[#This Row],[season]]&amp;"-"&amp;COUNTIF($C$2:C516,C516)</f>
        <v>2015-57</v>
      </c>
      <c r="C516">
        <v>2015</v>
      </c>
      <c r="D516" s="19" t="s">
        <v>251</v>
      </c>
      <c r="E516" s="20">
        <v>42144</v>
      </c>
      <c r="F516" s="19" t="s">
        <v>36</v>
      </c>
      <c r="G516" s="19" t="s">
        <v>52</v>
      </c>
      <c r="H516" s="19" t="s">
        <v>36</v>
      </c>
      <c r="I516" s="19" t="s">
        <v>46</v>
      </c>
      <c r="J516" s="19" t="s">
        <v>38</v>
      </c>
      <c r="K516">
        <v>0</v>
      </c>
      <c r="L516" s="19" t="s">
        <v>36</v>
      </c>
      <c r="M516">
        <v>71</v>
      </c>
      <c r="N516">
        <v>0</v>
      </c>
      <c r="O516" s="19" t="s">
        <v>134</v>
      </c>
      <c r="P516" s="19" t="s">
        <v>314</v>
      </c>
      <c r="Q516" s="19" t="s">
        <v>245</v>
      </c>
      <c r="R516" s="19" t="s">
        <v>265</v>
      </c>
      <c r="S516" s="19"/>
      <c r="T516" s="19">
        <v>1</v>
      </c>
      <c r="U516" s="19">
        <f>IF(Actual_Data[[#This Row],[toss_winner]] = Actual_Data[[#This Row],[winner]],1,0)</f>
        <v>1</v>
      </c>
      <c r="V516" s="19">
        <f>IF(Actual_Data[[#This Row],[toss_decision]] = $I$2,1,0)</f>
        <v>0</v>
      </c>
      <c r="W516" s="19">
        <f t="shared" si="12"/>
        <v>0</v>
      </c>
      <c r="X516" s="53"/>
      <c r="Y516" s="53"/>
      <c r="Z516" s="53"/>
      <c r="AF516" s="52"/>
      <c r="AG516" s="54"/>
    </row>
    <row r="517" spans="1:33" x14ac:dyDescent="0.3">
      <c r="A517">
        <v>516</v>
      </c>
      <c r="B517" t="str">
        <f>Actual_Data[[#This Row],[season]]&amp;"-"&amp;COUNTIF($C$2:C517,C517)</f>
        <v>2015-58</v>
      </c>
      <c r="C517">
        <v>2015</v>
      </c>
      <c r="D517" s="19" t="s">
        <v>291</v>
      </c>
      <c r="E517" s="20">
        <v>42146</v>
      </c>
      <c r="F517" s="19" t="s">
        <v>36</v>
      </c>
      <c r="G517" s="19" t="s">
        <v>44</v>
      </c>
      <c r="H517" s="19" t="s">
        <v>44</v>
      </c>
      <c r="I517" s="19" t="s">
        <v>37</v>
      </c>
      <c r="J517" s="19" t="s">
        <v>38</v>
      </c>
      <c r="K517">
        <v>0</v>
      </c>
      <c r="L517" s="19" t="s">
        <v>44</v>
      </c>
      <c r="M517">
        <v>0</v>
      </c>
      <c r="N517">
        <v>3</v>
      </c>
      <c r="O517" s="19" t="s">
        <v>101</v>
      </c>
      <c r="P517" s="19" t="s">
        <v>292</v>
      </c>
      <c r="Q517" s="19" t="s">
        <v>245</v>
      </c>
      <c r="R517" s="19" t="s">
        <v>316</v>
      </c>
      <c r="S517" s="19"/>
      <c r="T517" s="19">
        <v>1</v>
      </c>
      <c r="U517" s="19">
        <f>IF(Actual_Data[[#This Row],[toss_winner]] = Actual_Data[[#This Row],[winner]],1,0)</f>
        <v>1</v>
      </c>
      <c r="V517" s="19">
        <f>IF(Actual_Data[[#This Row],[toss_decision]] = $I$2,1,0)</f>
        <v>1</v>
      </c>
      <c r="W517" s="19">
        <f t="shared" si="12"/>
        <v>1</v>
      </c>
      <c r="X517" s="53"/>
      <c r="Y517" s="53"/>
      <c r="Z517" s="53"/>
      <c r="AF517" s="52"/>
      <c r="AG517" s="54"/>
    </row>
    <row r="518" spans="1:33" x14ac:dyDescent="0.3">
      <c r="A518">
        <v>517</v>
      </c>
      <c r="B518" t="str">
        <f>Actual_Data[[#This Row],[season]]&amp;"-"&amp;COUNTIF($C$2:C518,C518)</f>
        <v>2015-59</v>
      </c>
      <c r="C518">
        <v>2015</v>
      </c>
      <c r="D518" s="19" t="s">
        <v>64</v>
      </c>
      <c r="E518" s="20">
        <v>42148</v>
      </c>
      <c r="F518" s="19" t="s">
        <v>59</v>
      </c>
      <c r="G518" s="19" t="s">
        <v>44</v>
      </c>
      <c r="H518" s="19" t="s">
        <v>44</v>
      </c>
      <c r="I518" s="19" t="s">
        <v>37</v>
      </c>
      <c r="J518" s="19" t="s">
        <v>38</v>
      </c>
      <c r="K518">
        <v>0</v>
      </c>
      <c r="L518" s="19" t="s">
        <v>59</v>
      </c>
      <c r="M518">
        <v>41</v>
      </c>
      <c r="N518">
        <v>0</v>
      </c>
      <c r="O518" s="19" t="s">
        <v>159</v>
      </c>
      <c r="P518" s="19" t="s">
        <v>67</v>
      </c>
      <c r="Q518" s="19" t="s">
        <v>139</v>
      </c>
      <c r="R518" s="19" t="s">
        <v>297</v>
      </c>
      <c r="S518" s="19"/>
      <c r="T518" s="19">
        <v>1</v>
      </c>
      <c r="U518" s="19">
        <f>IF(Actual_Data[[#This Row],[toss_winner]] = Actual_Data[[#This Row],[winner]],1,0)</f>
        <v>0</v>
      </c>
      <c r="V518" s="19">
        <f>IF(Actual_Data[[#This Row],[toss_decision]] = $I$2,1,0)</f>
        <v>1</v>
      </c>
      <c r="W518" s="19">
        <f t="shared" si="12"/>
        <v>0</v>
      </c>
      <c r="X518" s="53"/>
      <c r="Y518" s="53"/>
      <c r="Z518" s="53"/>
      <c r="AF518" s="52"/>
      <c r="AG518" s="54"/>
    </row>
    <row r="519" spans="1:33" x14ac:dyDescent="0.3">
      <c r="A519">
        <v>518</v>
      </c>
      <c r="B519" t="str">
        <f>Actual_Data[[#This Row],[season]]&amp;"-"&amp;COUNTIF($C$2:C519,C519)</f>
        <v>2016-1</v>
      </c>
      <c r="C519">
        <v>2016</v>
      </c>
      <c r="D519" s="19" t="s">
        <v>58</v>
      </c>
      <c r="E519" s="20">
        <v>42469</v>
      </c>
      <c r="F519" s="19" t="s">
        <v>59</v>
      </c>
      <c r="G519" s="19" t="s">
        <v>332</v>
      </c>
      <c r="H519" s="19" t="s">
        <v>59</v>
      </c>
      <c r="I519" s="19" t="s">
        <v>46</v>
      </c>
      <c r="J519" s="19" t="s">
        <v>38</v>
      </c>
      <c r="K519">
        <v>0</v>
      </c>
      <c r="L519" s="19" t="s">
        <v>332</v>
      </c>
      <c r="M519">
        <v>0</v>
      </c>
      <c r="N519">
        <v>9</v>
      </c>
      <c r="O519" s="19" t="s">
        <v>246</v>
      </c>
      <c r="P519" s="19" t="s">
        <v>61</v>
      </c>
      <c r="Q519" s="19" t="s">
        <v>139</v>
      </c>
      <c r="R519" s="19" t="s">
        <v>281</v>
      </c>
      <c r="S519" s="19"/>
      <c r="T519" s="19">
        <v>1</v>
      </c>
      <c r="U519" s="19">
        <f>IF(Actual_Data[[#This Row],[toss_winner]] = Actual_Data[[#This Row],[winner]],1,0)</f>
        <v>0</v>
      </c>
      <c r="V519" s="19">
        <f>IF(Actual_Data[[#This Row],[toss_decision]] = $I$2,1,0)</f>
        <v>0</v>
      </c>
      <c r="W519" s="19">
        <f t="shared" si="12"/>
        <v>0</v>
      </c>
      <c r="X519" s="53"/>
      <c r="Y519" s="53"/>
      <c r="Z519" s="53"/>
      <c r="AF519" s="52"/>
      <c r="AG519" s="54"/>
    </row>
    <row r="520" spans="1:33" x14ac:dyDescent="0.3">
      <c r="A520">
        <v>519</v>
      </c>
      <c r="B520" t="str">
        <f>Actual_Data[[#This Row],[season]]&amp;"-"&amp;COUNTIF($C$2:C520,C520)</f>
        <v>2016-2</v>
      </c>
      <c r="C520">
        <v>2016</v>
      </c>
      <c r="D520" s="19" t="s">
        <v>64</v>
      </c>
      <c r="E520" s="20">
        <v>42470</v>
      </c>
      <c r="F520" s="19" t="s">
        <v>53</v>
      </c>
      <c r="G520" s="19" t="s">
        <v>35</v>
      </c>
      <c r="H520" s="19" t="s">
        <v>35</v>
      </c>
      <c r="I520" s="19" t="s">
        <v>37</v>
      </c>
      <c r="J520" s="19" t="s">
        <v>38</v>
      </c>
      <c r="K520">
        <v>0</v>
      </c>
      <c r="L520" s="19" t="s">
        <v>35</v>
      </c>
      <c r="M520">
        <v>0</v>
      </c>
      <c r="N520">
        <v>9</v>
      </c>
      <c r="O520" s="19" t="s">
        <v>320</v>
      </c>
      <c r="P520" s="19" t="s">
        <v>67</v>
      </c>
      <c r="Q520" s="19" t="s">
        <v>152</v>
      </c>
      <c r="R520" s="19" t="s">
        <v>265</v>
      </c>
      <c r="S520" s="19"/>
      <c r="T520" s="19">
        <v>1</v>
      </c>
      <c r="U520" s="19">
        <f>IF(Actual_Data[[#This Row],[toss_winner]] = Actual_Data[[#This Row],[winner]],1,0)</f>
        <v>1</v>
      </c>
      <c r="V520" s="19">
        <f>IF(Actual_Data[[#This Row],[toss_decision]] = $I$2,1,0)</f>
        <v>1</v>
      </c>
      <c r="W520" s="19">
        <f t="shared" si="12"/>
        <v>1</v>
      </c>
      <c r="X520" s="53"/>
      <c r="Y520" s="53"/>
      <c r="Z520" s="53"/>
      <c r="AF520" s="52"/>
      <c r="AG520" s="54"/>
    </row>
    <row r="521" spans="1:33" x14ac:dyDescent="0.3">
      <c r="A521">
        <v>520</v>
      </c>
      <c r="B521" t="str">
        <f>Actual_Data[[#This Row],[season]]&amp;"-"&amp;COUNTIF($C$2:C521,C521)</f>
        <v>2016-3</v>
      </c>
      <c r="C521">
        <v>2016</v>
      </c>
      <c r="D521" s="19" t="s">
        <v>43</v>
      </c>
      <c r="E521" s="20">
        <v>42471</v>
      </c>
      <c r="F521" s="19" t="s">
        <v>45</v>
      </c>
      <c r="G521" s="19" t="s">
        <v>333</v>
      </c>
      <c r="H521" s="19" t="s">
        <v>333</v>
      </c>
      <c r="I521" s="19" t="s">
        <v>37</v>
      </c>
      <c r="J521" s="19" t="s">
        <v>38</v>
      </c>
      <c r="K521">
        <v>0</v>
      </c>
      <c r="L521" s="19" t="s">
        <v>333</v>
      </c>
      <c r="M521">
        <v>0</v>
      </c>
      <c r="N521">
        <v>5</v>
      </c>
      <c r="O521" s="19" t="s">
        <v>276</v>
      </c>
      <c r="P521" s="19" t="s">
        <v>334</v>
      </c>
      <c r="Q521" s="19" t="s">
        <v>245</v>
      </c>
      <c r="R521" s="19" t="s">
        <v>250</v>
      </c>
      <c r="S521" s="19"/>
      <c r="T521" s="19">
        <v>1</v>
      </c>
      <c r="U521" s="19">
        <f>IF(Actual_Data[[#This Row],[toss_winner]] = Actual_Data[[#This Row],[winner]],1,0)</f>
        <v>1</v>
      </c>
      <c r="V521" s="19">
        <f>IF(Actual_Data[[#This Row],[toss_decision]] = $I$2,1,0)</f>
        <v>1</v>
      </c>
      <c r="W521" s="19">
        <f t="shared" si="12"/>
        <v>1</v>
      </c>
      <c r="X521" s="53"/>
      <c r="Y521" s="53"/>
      <c r="Z521" s="53"/>
      <c r="AF521" s="52"/>
      <c r="AG521" s="54"/>
    </row>
    <row r="522" spans="1:33" x14ac:dyDescent="0.3">
      <c r="A522">
        <v>521</v>
      </c>
      <c r="B522" t="str">
        <f>Actual_Data[[#This Row],[season]]&amp;"-"&amp;COUNTIF($C$2:C522,C522)</f>
        <v>2016-4</v>
      </c>
      <c r="C522">
        <v>2016</v>
      </c>
      <c r="D522" s="19" t="s">
        <v>34</v>
      </c>
      <c r="E522" s="20">
        <v>42472</v>
      </c>
      <c r="F522" s="19" t="s">
        <v>36</v>
      </c>
      <c r="G522" s="19" t="s">
        <v>272</v>
      </c>
      <c r="H522" s="19" t="s">
        <v>272</v>
      </c>
      <c r="I522" s="19" t="s">
        <v>37</v>
      </c>
      <c r="J522" s="19" t="s">
        <v>38</v>
      </c>
      <c r="K522">
        <v>0</v>
      </c>
      <c r="L522" s="19" t="s">
        <v>36</v>
      </c>
      <c r="M522">
        <v>45</v>
      </c>
      <c r="N522">
        <v>0</v>
      </c>
      <c r="O522" s="19" t="s">
        <v>134</v>
      </c>
      <c r="P522" s="19" t="s">
        <v>40</v>
      </c>
      <c r="Q522" s="19" t="s">
        <v>139</v>
      </c>
      <c r="R522" s="19" t="s">
        <v>335</v>
      </c>
      <c r="S522" s="19"/>
      <c r="T522" s="19">
        <v>1</v>
      </c>
      <c r="U522" s="19">
        <f>IF(Actual_Data[[#This Row],[toss_winner]] = Actual_Data[[#This Row],[winner]],1,0)</f>
        <v>0</v>
      </c>
      <c r="V522" s="19">
        <f>IF(Actual_Data[[#This Row],[toss_decision]] = $I$2,1,0)</f>
        <v>1</v>
      </c>
      <c r="W522" s="19">
        <f t="shared" si="12"/>
        <v>0</v>
      </c>
      <c r="X522" s="53"/>
      <c r="Y522" s="53"/>
      <c r="Z522" s="53"/>
      <c r="AF522" s="52"/>
      <c r="AG522" s="54"/>
    </row>
    <row r="523" spans="1:33" x14ac:dyDescent="0.3">
      <c r="A523">
        <v>522</v>
      </c>
      <c r="B523" t="str">
        <f>Actual_Data[[#This Row],[season]]&amp;"-"&amp;COUNTIF($C$2:C523,C523)</f>
        <v>2016-5</v>
      </c>
      <c r="C523">
        <v>2016</v>
      </c>
      <c r="D523" s="19" t="s">
        <v>64</v>
      </c>
      <c r="E523" s="20">
        <v>42473</v>
      </c>
      <c r="F523" s="19" t="s">
        <v>35</v>
      </c>
      <c r="G523" s="19" t="s">
        <v>59</v>
      </c>
      <c r="H523" s="19" t="s">
        <v>59</v>
      </c>
      <c r="I523" s="19" t="s">
        <v>37</v>
      </c>
      <c r="J523" s="19" t="s">
        <v>38</v>
      </c>
      <c r="K523">
        <v>0</v>
      </c>
      <c r="L523" s="19" t="s">
        <v>59</v>
      </c>
      <c r="M523">
        <v>0</v>
      </c>
      <c r="N523">
        <v>6</v>
      </c>
      <c r="O523" s="19" t="s">
        <v>159</v>
      </c>
      <c r="P523" s="19" t="s">
        <v>67</v>
      </c>
      <c r="Q523" s="19" t="s">
        <v>336</v>
      </c>
      <c r="R523" s="19" t="s">
        <v>152</v>
      </c>
      <c r="S523" s="19"/>
      <c r="T523" s="19">
        <v>1</v>
      </c>
      <c r="U523" s="19">
        <f>IF(Actual_Data[[#This Row],[toss_winner]] = Actual_Data[[#This Row],[winner]],1,0)</f>
        <v>1</v>
      </c>
      <c r="V523" s="19">
        <f>IF(Actual_Data[[#This Row],[toss_decision]] = $I$2,1,0)</f>
        <v>1</v>
      </c>
      <c r="W523" s="19">
        <f t="shared" si="12"/>
        <v>1</v>
      </c>
      <c r="X523" s="53"/>
      <c r="Y523" s="53"/>
      <c r="Z523" s="53"/>
      <c r="AF523" s="52"/>
      <c r="AG523" s="54"/>
    </row>
    <row r="524" spans="1:33" x14ac:dyDescent="0.3">
      <c r="A524">
        <v>523</v>
      </c>
      <c r="B524" t="str">
        <f>Actual_Data[[#This Row],[season]]&amp;"-"&amp;COUNTIF($C$2:C524,C524)</f>
        <v>2016-6</v>
      </c>
      <c r="C524">
        <v>2016</v>
      </c>
      <c r="D524" s="19" t="s">
        <v>337</v>
      </c>
      <c r="E524" s="20">
        <v>42474</v>
      </c>
      <c r="F524" s="19" t="s">
        <v>332</v>
      </c>
      <c r="G524" s="19" t="s">
        <v>333</v>
      </c>
      <c r="H524" s="19" t="s">
        <v>332</v>
      </c>
      <c r="I524" s="19" t="s">
        <v>46</v>
      </c>
      <c r="J524" s="19" t="s">
        <v>38</v>
      </c>
      <c r="K524">
        <v>0</v>
      </c>
      <c r="L524" s="19" t="s">
        <v>333</v>
      </c>
      <c r="M524">
        <v>0</v>
      </c>
      <c r="N524">
        <v>7</v>
      </c>
      <c r="O524" s="19" t="s">
        <v>276</v>
      </c>
      <c r="P524" s="19" t="s">
        <v>338</v>
      </c>
      <c r="Q524" s="19" t="s">
        <v>250</v>
      </c>
      <c r="R524" s="19" t="s">
        <v>281</v>
      </c>
      <c r="S524" s="19"/>
      <c r="T524" s="19">
        <v>1</v>
      </c>
      <c r="U524" s="19">
        <f>IF(Actual_Data[[#This Row],[toss_winner]] = Actual_Data[[#This Row],[winner]],1,0)</f>
        <v>0</v>
      </c>
      <c r="V524" s="19">
        <f>IF(Actual_Data[[#This Row],[toss_decision]] = $I$2,1,0)</f>
        <v>0</v>
      </c>
      <c r="W524" s="19">
        <f t="shared" si="12"/>
        <v>0</v>
      </c>
      <c r="X524" s="53"/>
      <c r="Y524" s="53"/>
      <c r="Z524" s="53"/>
      <c r="AF524" s="52"/>
      <c r="AG524" s="54"/>
    </row>
    <row r="525" spans="1:33" x14ac:dyDescent="0.3">
      <c r="A525">
        <v>524</v>
      </c>
      <c r="B525" t="str">
        <f>Actual_Data[[#This Row],[season]]&amp;"-"&amp;COUNTIF($C$2:C525,C525)</f>
        <v>2016-7</v>
      </c>
      <c r="C525">
        <v>2016</v>
      </c>
      <c r="D525" s="19" t="s">
        <v>51</v>
      </c>
      <c r="E525" s="20">
        <v>42475</v>
      </c>
      <c r="F525" s="19" t="s">
        <v>45</v>
      </c>
      <c r="G525" s="19" t="s">
        <v>53</v>
      </c>
      <c r="H525" s="19" t="s">
        <v>53</v>
      </c>
      <c r="I525" s="19" t="s">
        <v>37</v>
      </c>
      <c r="J525" s="19" t="s">
        <v>38</v>
      </c>
      <c r="K525">
        <v>0</v>
      </c>
      <c r="L525" s="19" t="s">
        <v>53</v>
      </c>
      <c r="M525">
        <v>0</v>
      </c>
      <c r="N525">
        <v>8</v>
      </c>
      <c r="O525" s="19" t="s">
        <v>107</v>
      </c>
      <c r="P525" s="19" t="s">
        <v>55</v>
      </c>
      <c r="Q525" s="19" t="s">
        <v>152</v>
      </c>
      <c r="R525" s="19" t="s">
        <v>265</v>
      </c>
      <c r="S525" s="19"/>
      <c r="T525" s="19">
        <v>1</v>
      </c>
      <c r="U525" s="19">
        <f>IF(Actual_Data[[#This Row],[toss_winner]] = Actual_Data[[#This Row],[winner]],1,0)</f>
        <v>1</v>
      </c>
      <c r="V525" s="19">
        <f>IF(Actual_Data[[#This Row],[toss_decision]] = $I$2,1,0)</f>
        <v>1</v>
      </c>
      <c r="W525" s="19">
        <f t="shared" si="12"/>
        <v>1</v>
      </c>
      <c r="X525" s="53"/>
      <c r="Y525" s="53"/>
      <c r="Z525" s="53"/>
      <c r="AF525" s="52"/>
      <c r="AG525" s="54"/>
    </row>
    <row r="526" spans="1:33" x14ac:dyDescent="0.3">
      <c r="A526">
        <v>525</v>
      </c>
      <c r="B526" t="str">
        <f>Actual_Data[[#This Row],[season]]&amp;"-"&amp;COUNTIF($C$2:C526,C526)</f>
        <v>2016-8</v>
      </c>
      <c r="C526">
        <v>2016</v>
      </c>
      <c r="D526" s="19" t="s">
        <v>74</v>
      </c>
      <c r="E526" s="20">
        <v>42476</v>
      </c>
      <c r="F526" s="19" t="s">
        <v>272</v>
      </c>
      <c r="G526" s="19" t="s">
        <v>35</v>
      </c>
      <c r="H526" s="19" t="s">
        <v>272</v>
      </c>
      <c r="I526" s="19" t="s">
        <v>46</v>
      </c>
      <c r="J526" s="19" t="s">
        <v>38</v>
      </c>
      <c r="K526">
        <v>0</v>
      </c>
      <c r="L526" s="19" t="s">
        <v>35</v>
      </c>
      <c r="M526">
        <v>0</v>
      </c>
      <c r="N526">
        <v>8</v>
      </c>
      <c r="O526" s="19" t="s">
        <v>158</v>
      </c>
      <c r="P526" s="19" t="s">
        <v>76</v>
      </c>
      <c r="Q526" s="19" t="s">
        <v>245</v>
      </c>
      <c r="R526" s="19" t="s">
        <v>281</v>
      </c>
      <c r="S526" s="19"/>
      <c r="T526" s="19">
        <v>1</v>
      </c>
      <c r="U526" s="19">
        <f>IF(Actual_Data[[#This Row],[toss_winner]] = Actual_Data[[#This Row],[winner]],1,0)</f>
        <v>0</v>
      </c>
      <c r="V526" s="19">
        <f>IF(Actual_Data[[#This Row],[toss_decision]] = $I$2,1,0)</f>
        <v>0</v>
      </c>
      <c r="W526" s="19">
        <f t="shared" si="12"/>
        <v>0</v>
      </c>
      <c r="X526" s="53"/>
      <c r="Y526" s="53"/>
      <c r="Z526" s="53"/>
      <c r="AF526" s="52"/>
      <c r="AG526" s="54"/>
    </row>
    <row r="527" spans="1:33" x14ac:dyDescent="0.3">
      <c r="A527">
        <v>526</v>
      </c>
      <c r="B527" t="str">
        <f>Actual_Data[[#This Row],[season]]&amp;"-"&amp;COUNTIF($C$2:C527,C527)</f>
        <v>2016-9</v>
      </c>
      <c r="C527">
        <v>2016</v>
      </c>
      <c r="D527" s="19" t="s">
        <v>58</v>
      </c>
      <c r="E527" s="20">
        <v>42476</v>
      </c>
      <c r="F527" s="19" t="s">
        <v>59</v>
      </c>
      <c r="G527" s="19" t="s">
        <v>333</v>
      </c>
      <c r="H527" s="19" t="s">
        <v>333</v>
      </c>
      <c r="I527" s="19" t="s">
        <v>37</v>
      </c>
      <c r="J527" s="19" t="s">
        <v>38</v>
      </c>
      <c r="K527">
        <v>0</v>
      </c>
      <c r="L527" s="19" t="s">
        <v>333</v>
      </c>
      <c r="M527">
        <v>0</v>
      </c>
      <c r="N527">
        <v>3</v>
      </c>
      <c r="O527" s="19" t="s">
        <v>276</v>
      </c>
      <c r="P527" s="19" t="s">
        <v>61</v>
      </c>
      <c r="Q527" s="19" t="s">
        <v>139</v>
      </c>
      <c r="R527" s="19" t="s">
        <v>335</v>
      </c>
      <c r="S527" s="19"/>
      <c r="T527" s="19">
        <v>1</v>
      </c>
      <c r="U527" s="19">
        <f>IF(Actual_Data[[#This Row],[toss_winner]] = Actual_Data[[#This Row],[winner]],1,0)</f>
        <v>1</v>
      </c>
      <c r="V527" s="19">
        <f>IF(Actual_Data[[#This Row],[toss_decision]] = $I$2,1,0)</f>
        <v>1</v>
      </c>
      <c r="W527" s="19">
        <f t="shared" si="12"/>
        <v>1</v>
      </c>
      <c r="X527" s="53"/>
      <c r="Y527" s="53"/>
      <c r="Z527" s="53"/>
      <c r="AF527" s="52"/>
      <c r="AG527" s="54"/>
    </row>
    <row r="528" spans="1:33" x14ac:dyDescent="0.3">
      <c r="A528">
        <v>527</v>
      </c>
      <c r="B528" t="str">
        <f>Actual_Data[[#This Row],[season]]&amp;"-"&amp;COUNTIF($C$2:C528,C528)</f>
        <v>2016-10</v>
      </c>
      <c r="C528">
        <v>2016</v>
      </c>
      <c r="D528" s="19" t="s">
        <v>43</v>
      </c>
      <c r="E528" s="20">
        <v>42477</v>
      </c>
      <c r="F528" s="19" t="s">
        <v>332</v>
      </c>
      <c r="G528" s="19" t="s">
        <v>45</v>
      </c>
      <c r="H528" s="19" t="s">
        <v>332</v>
      </c>
      <c r="I528" s="19" t="s">
        <v>46</v>
      </c>
      <c r="J528" s="19" t="s">
        <v>38</v>
      </c>
      <c r="K528">
        <v>0</v>
      </c>
      <c r="L528" s="19" t="s">
        <v>45</v>
      </c>
      <c r="M528">
        <v>0</v>
      </c>
      <c r="N528">
        <v>6</v>
      </c>
      <c r="O528" s="19" t="s">
        <v>273</v>
      </c>
      <c r="P528" s="19" t="s">
        <v>334</v>
      </c>
      <c r="Q528" s="19" t="s">
        <v>152</v>
      </c>
      <c r="R528" s="19" t="s">
        <v>265</v>
      </c>
      <c r="S528" s="19"/>
      <c r="T528" s="19">
        <v>1</v>
      </c>
      <c r="U528" s="19">
        <f>IF(Actual_Data[[#This Row],[toss_winner]] = Actual_Data[[#This Row],[winner]],1,0)</f>
        <v>0</v>
      </c>
      <c r="V528" s="19">
        <f>IF(Actual_Data[[#This Row],[toss_decision]] = $I$2,1,0)</f>
        <v>0</v>
      </c>
      <c r="W528" s="19">
        <f t="shared" si="12"/>
        <v>0</v>
      </c>
      <c r="X528" s="53"/>
      <c r="Y528" s="53"/>
      <c r="Z528" s="53"/>
      <c r="AF528" s="52"/>
      <c r="AG528" s="54"/>
    </row>
    <row r="529" spans="1:33" x14ac:dyDescent="0.3">
      <c r="A529">
        <v>528</v>
      </c>
      <c r="B529" t="str">
        <f>Actual_Data[[#This Row],[season]]&amp;"-"&amp;COUNTIF($C$2:C529,C529)</f>
        <v>2016-11</v>
      </c>
      <c r="C529">
        <v>2016</v>
      </c>
      <c r="D529" s="19" t="s">
        <v>34</v>
      </c>
      <c r="E529" s="20">
        <v>42477</v>
      </c>
      <c r="F529" s="19" t="s">
        <v>36</v>
      </c>
      <c r="G529" s="19" t="s">
        <v>53</v>
      </c>
      <c r="H529" s="19" t="s">
        <v>53</v>
      </c>
      <c r="I529" s="19" t="s">
        <v>37</v>
      </c>
      <c r="J529" s="19" t="s">
        <v>38</v>
      </c>
      <c r="K529">
        <v>0</v>
      </c>
      <c r="L529" s="19" t="s">
        <v>53</v>
      </c>
      <c r="M529">
        <v>0</v>
      </c>
      <c r="N529">
        <v>7</v>
      </c>
      <c r="O529" s="19" t="s">
        <v>339</v>
      </c>
      <c r="P529" s="19" t="s">
        <v>40</v>
      </c>
      <c r="Q529" s="19" t="s">
        <v>250</v>
      </c>
      <c r="R529" s="19" t="s">
        <v>340</v>
      </c>
      <c r="S529" s="19"/>
      <c r="T529" s="19">
        <v>1</v>
      </c>
      <c r="U529" s="19">
        <f>IF(Actual_Data[[#This Row],[toss_winner]] = Actual_Data[[#This Row],[winner]],1,0)</f>
        <v>1</v>
      </c>
      <c r="V529" s="19">
        <f>IF(Actual_Data[[#This Row],[toss_decision]] = $I$2,1,0)</f>
        <v>1</v>
      </c>
      <c r="W529" s="19">
        <f t="shared" si="12"/>
        <v>1</v>
      </c>
      <c r="X529" s="53"/>
      <c r="Y529" s="53"/>
      <c r="Z529" s="53"/>
      <c r="AF529" s="52"/>
      <c r="AG529" s="54"/>
    </row>
    <row r="530" spans="1:33" x14ac:dyDescent="0.3">
      <c r="A530">
        <v>529</v>
      </c>
      <c r="B530" t="str">
        <f>Actual_Data[[#This Row],[season]]&amp;"-"&amp;COUNTIF($C$2:C530,C530)</f>
        <v>2016-12</v>
      </c>
      <c r="C530">
        <v>2016</v>
      </c>
      <c r="D530" s="19" t="s">
        <v>74</v>
      </c>
      <c r="E530" s="20">
        <v>42478</v>
      </c>
      <c r="F530" s="19" t="s">
        <v>59</v>
      </c>
      <c r="G530" s="19" t="s">
        <v>272</v>
      </c>
      <c r="H530" s="19" t="s">
        <v>272</v>
      </c>
      <c r="I530" s="19" t="s">
        <v>37</v>
      </c>
      <c r="J530" s="19" t="s">
        <v>38</v>
      </c>
      <c r="K530">
        <v>0</v>
      </c>
      <c r="L530" s="19" t="s">
        <v>272</v>
      </c>
      <c r="M530">
        <v>0</v>
      </c>
      <c r="N530">
        <v>7</v>
      </c>
      <c r="O530" s="19" t="s">
        <v>191</v>
      </c>
      <c r="P530" s="19" t="s">
        <v>76</v>
      </c>
      <c r="Q530" s="19" t="s">
        <v>139</v>
      </c>
      <c r="R530" s="19" t="s">
        <v>335</v>
      </c>
      <c r="S530" s="19"/>
      <c r="T530" s="19">
        <v>1</v>
      </c>
      <c r="U530" s="19">
        <f>IF(Actual_Data[[#This Row],[toss_winner]] = Actual_Data[[#This Row],[winner]],1,0)</f>
        <v>1</v>
      </c>
      <c r="V530" s="19">
        <f>IF(Actual_Data[[#This Row],[toss_decision]] = $I$2,1,0)</f>
        <v>1</v>
      </c>
      <c r="W530" s="19">
        <f t="shared" si="12"/>
        <v>1</v>
      </c>
      <c r="X530" s="53"/>
      <c r="Y530" s="53"/>
      <c r="Z530" s="53"/>
      <c r="AF530" s="52"/>
      <c r="AG530" s="54"/>
    </row>
    <row r="531" spans="1:33" x14ac:dyDescent="0.3">
      <c r="A531">
        <v>530</v>
      </c>
      <c r="B531" t="str">
        <f>Actual_Data[[#This Row],[season]]&amp;"-"&amp;COUNTIF($C$2:C531,C531)</f>
        <v>2016-13</v>
      </c>
      <c r="C531">
        <v>2016</v>
      </c>
      <c r="D531" s="19" t="s">
        <v>43</v>
      </c>
      <c r="E531" s="20">
        <v>42479</v>
      </c>
      <c r="F531" s="19" t="s">
        <v>45</v>
      </c>
      <c r="G531" s="19" t="s">
        <v>35</v>
      </c>
      <c r="H531" s="19" t="s">
        <v>35</v>
      </c>
      <c r="I531" s="19" t="s">
        <v>37</v>
      </c>
      <c r="J531" s="19" t="s">
        <v>38</v>
      </c>
      <c r="K531">
        <v>0</v>
      </c>
      <c r="L531" s="19" t="s">
        <v>35</v>
      </c>
      <c r="M531">
        <v>0</v>
      </c>
      <c r="N531">
        <v>6</v>
      </c>
      <c r="O531" s="19" t="s">
        <v>187</v>
      </c>
      <c r="P531" s="19" t="s">
        <v>334</v>
      </c>
      <c r="Q531" s="19" t="s">
        <v>152</v>
      </c>
      <c r="R531" s="19" t="s">
        <v>265</v>
      </c>
      <c r="S531" s="19"/>
      <c r="T531" s="19">
        <v>1</v>
      </c>
      <c r="U531" s="19">
        <f>IF(Actual_Data[[#This Row],[toss_winner]] = Actual_Data[[#This Row],[winner]],1,0)</f>
        <v>1</v>
      </c>
      <c r="V531" s="19">
        <f>IF(Actual_Data[[#This Row],[toss_decision]] = $I$2,1,0)</f>
        <v>1</v>
      </c>
      <c r="W531" s="19">
        <f t="shared" si="12"/>
        <v>1</v>
      </c>
      <c r="X531" s="53"/>
      <c r="Y531" s="53"/>
      <c r="Z531" s="53"/>
      <c r="AF531" s="52"/>
      <c r="AG531" s="54"/>
    </row>
    <row r="532" spans="1:33" x14ac:dyDescent="0.3">
      <c r="A532">
        <v>531</v>
      </c>
      <c r="B532" t="str">
        <f>Actual_Data[[#This Row],[season]]&amp;"-"&amp;COUNTIF($C$2:C532,C532)</f>
        <v>2016-14</v>
      </c>
      <c r="C532">
        <v>2016</v>
      </c>
      <c r="D532" s="19" t="s">
        <v>58</v>
      </c>
      <c r="E532" s="20">
        <v>42480</v>
      </c>
      <c r="F532" s="19" t="s">
        <v>36</v>
      </c>
      <c r="G532" s="19" t="s">
        <v>59</v>
      </c>
      <c r="H532" s="19" t="s">
        <v>59</v>
      </c>
      <c r="I532" s="19" t="s">
        <v>37</v>
      </c>
      <c r="J532" s="19" t="s">
        <v>38</v>
      </c>
      <c r="K532">
        <v>0</v>
      </c>
      <c r="L532" s="19" t="s">
        <v>59</v>
      </c>
      <c r="M532">
        <v>0</v>
      </c>
      <c r="N532">
        <v>6</v>
      </c>
      <c r="O532" s="19" t="s">
        <v>159</v>
      </c>
      <c r="P532" s="19" t="s">
        <v>61</v>
      </c>
      <c r="Q532" s="19" t="s">
        <v>245</v>
      </c>
      <c r="R532" s="19" t="s">
        <v>281</v>
      </c>
      <c r="S532" s="19"/>
      <c r="T532" s="19">
        <v>1</v>
      </c>
      <c r="U532" s="19">
        <f>IF(Actual_Data[[#This Row],[toss_winner]] = Actual_Data[[#This Row],[winner]],1,0)</f>
        <v>1</v>
      </c>
      <c r="V532" s="19">
        <f>IF(Actual_Data[[#This Row],[toss_decision]] = $I$2,1,0)</f>
        <v>1</v>
      </c>
      <c r="W532" s="19">
        <f t="shared" si="12"/>
        <v>1</v>
      </c>
      <c r="X532" s="53"/>
      <c r="Y532" s="53"/>
      <c r="Z532" s="53"/>
      <c r="AF532" s="52"/>
      <c r="AG532" s="54"/>
    </row>
    <row r="533" spans="1:33" x14ac:dyDescent="0.3">
      <c r="A533">
        <v>532</v>
      </c>
      <c r="B533" t="str">
        <f>Actual_Data[[#This Row],[season]]&amp;"-"&amp;COUNTIF($C$2:C533,C533)</f>
        <v>2016-15</v>
      </c>
      <c r="C533">
        <v>2016</v>
      </c>
      <c r="D533" s="19" t="s">
        <v>337</v>
      </c>
      <c r="E533" s="20">
        <v>42481</v>
      </c>
      <c r="F533" s="19" t="s">
        <v>333</v>
      </c>
      <c r="G533" s="19" t="s">
        <v>272</v>
      </c>
      <c r="H533" s="19" t="s">
        <v>272</v>
      </c>
      <c r="I533" s="19" t="s">
        <v>37</v>
      </c>
      <c r="J533" s="19" t="s">
        <v>38</v>
      </c>
      <c r="K533">
        <v>0</v>
      </c>
      <c r="L533" s="19" t="s">
        <v>272</v>
      </c>
      <c r="M533">
        <v>0</v>
      </c>
      <c r="N533">
        <v>10</v>
      </c>
      <c r="O533" s="19" t="s">
        <v>307</v>
      </c>
      <c r="P533" s="19" t="s">
        <v>338</v>
      </c>
      <c r="Q533" s="19" t="s">
        <v>341</v>
      </c>
      <c r="R533" s="19" t="s">
        <v>139</v>
      </c>
      <c r="S533" s="19"/>
      <c r="T533" s="19">
        <v>1</v>
      </c>
      <c r="U533" s="19">
        <f>IF(Actual_Data[[#This Row],[toss_winner]] = Actual_Data[[#This Row],[winner]],1,0)</f>
        <v>1</v>
      </c>
      <c r="V533" s="19">
        <f>IF(Actual_Data[[#This Row],[toss_decision]] = $I$2,1,0)</f>
        <v>1</v>
      </c>
      <c r="W533" s="19">
        <f t="shared" si="12"/>
        <v>1</v>
      </c>
      <c r="X533" s="53"/>
      <c r="Y533" s="53"/>
      <c r="Z533" s="53"/>
      <c r="AF533" s="52"/>
      <c r="AG533" s="54"/>
    </row>
    <row r="534" spans="1:33" x14ac:dyDescent="0.3">
      <c r="A534">
        <v>533</v>
      </c>
      <c r="B534" t="str">
        <f>Actual_Data[[#This Row],[season]]&amp;"-"&amp;COUNTIF($C$2:C534,C534)</f>
        <v>2016-16</v>
      </c>
      <c r="C534">
        <v>2016</v>
      </c>
      <c r="D534" s="19" t="s">
        <v>251</v>
      </c>
      <c r="E534" s="20">
        <v>42482</v>
      </c>
      <c r="F534" s="19" t="s">
        <v>36</v>
      </c>
      <c r="G534" s="19" t="s">
        <v>332</v>
      </c>
      <c r="H534" s="19" t="s">
        <v>332</v>
      </c>
      <c r="I534" s="19" t="s">
        <v>37</v>
      </c>
      <c r="J534" s="19" t="s">
        <v>38</v>
      </c>
      <c r="K534">
        <v>0</v>
      </c>
      <c r="L534" s="19" t="s">
        <v>36</v>
      </c>
      <c r="M534">
        <v>13</v>
      </c>
      <c r="N534">
        <v>0</v>
      </c>
      <c r="O534" s="19" t="s">
        <v>134</v>
      </c>
      <c r="P534" s="19" t="s">
        <v>314</v>
      </c>
      <c r="Q534" s="19" t="s">
        <v>316</v>
      </c>
      <c r="R534" s="19" t="s">
        <v>335</v>
      </c>
      <c r="S534" s="19"/>
      <c r="T534" s="19">
        <v>1</v>
      </c>
      <c r="U534" s="19">
        <f>IF(Actual_Data[[#This Row],[toss_winner]] = Actual_Data[[#This Row],[winner]],1,0)</f>
        <v>0</v>
      </c>
      <c r="V534" s="19">
        <f>IF(Actual_Data[[#This Row],[toss_decision]] = $I$2,1,0)</f>
        <v>1</v>
      </c>
      <c r="W534" s="19">
        <f t="shared" si="12"/>
        <v>0</v>
      </c>
      <c r="X534" s="53"/>
      <c r="Y534" s="53"/>
      <c r="Z534" s="53"/>
      <c r="AF534" s="52"/>
      <c r="AG534" s="54"/>
    </row>
    <row r="535" spans="1:33" x14ac:dyDescent="0.3">
      <c r="A535">
        <v>534</v>
      </c>
      <c r="B535" t="str">
        <f>Actual_Data[[#This Row],[season]]&amp;"-"&amp;COUNTIF($C$2:C535,C535)</f>
        <v>2016-17</v>
      </c>
      <c r="C535">
        <v>2016</v>
      </c>
      <c r="D535" s="19" t="s">
        <v>51</v>
      </c>
      <c r="E535" s="20">
        <v>42483</v>
      </c>
      <c r="F535" s="19" t="s">
        <v>53</v>
      </c>
      <c r="G535" s="19" t="s">
        <v>59</v>
      </c>
      <c r="H535" s="19" t="s">
        <v>59</v>
      </c>
      <c r="I535" s="19" t="s">
        <v>37</v>
      </c>
      <c r="J535" s="19" t="s">
        <v>38</v>
      </c>
      <c r="K535">
        <v>0</v>
      </c>
      <c r="L535" s="19" t="s">
        <v>53</v>
      </c>
      <c r="M535">
        <v>10</v>
      </c>
      <c r="N535">
        <v>0</v>
      </c>
      <c r="O535" s="19" t="s">
        <v>285</v>
      </c>
      <c r="P535" s="19" t="s">
        <v>55</v>
      </c>
      <c r="Q535" s="19" t="s">
        <v>152</v>
      </c>
      <c r="R535" s="19" t="s">
        <v>265</v>
      </c>
      <c r="S535" s="19"/>
      <c r="T535" s="19">
        <v>1</v>
      </c>
      <c r="U535" s="19">
        <f>IF(Actual_Data[[#This Row],[toss_winner]] = Actual_Data[[#This Row],[winner]],1,0)</f>
        <v>0</v>
      </c>
      <c r="V535" s="19">
        <f>IF(Actual_Data[[#This Row],[toss_decision]] = $I$2,1,0)</f>
        <v>1</v>
      </c>
      <c r="W535" s="19">
        <f t="shared" si="12"/>
        <v>0</v>
      </c>
      <c r="X535" s="53"/>
      <c r="Y535" s="53"/>
      <c r="Z535" s="53"/>
      <c r="AF535" s="52"/>
      <c r="AG535" s="54"/>
    </row>
    <row r="536" spans="1:33" x14ac:dyDescent="0.3">
      <c r="A536">
        <v>535</v>
      </c>
      <c r="B536" t="str">
        <f>Actual_Data[[#This Row],[season]]&amp;"-"&amp;COUNTIF($C$2:C536,C536)</f>
        <v>2016-18</v>
      </c>
      <c r="C536">
        <v>2016</v>
      </c>
      <c r="D536" s="19" t="s">
        <v>74</v>
      </c>
      <c r="E536" s="20">
        <v>42483</v>
      </c>
      <c r="F536" s="19" t="s">
        <v>45</v>
      </c>
      <c r="G536" s="19" t="s">
        <v>272</v>
      </c>
      <c r="H536" s="19" t="s">
        <v>272</v>
      </c>
      <c r="I536" s="19" t="s">
        <v>37</v>
      </c>
      <c r="J536" s="19" t="s">
        <v>38</v>
      </c>
      <c r="K536">
        <v>0</v>
      </c>
      <c r="L536" s="19" t="s">
        <v>272</v>
      </c>
      <c r="M536">
        <v>0</v>
      </c>
      <c r="N536">
        <v>5</v>
      </c>
      <c r="O536" s="19" t="s">
        <v>342</v>
      </c>
      <c r="P536" s="19" t="s">
        <v>76</v>
      </c>
      <c r="Q536" s="19" t="s">
        <v>245</v>
      </c>
      <c r="R536" s="19" t="s">
        <v>281</v>
      </c>
      <c r="S536" s="19"/>
      <c r="T536" s="19">
        <v>1</v>
      </c>
      <c r="U536" s="19">
        <f>IF(Actual_Data[[#This Row],[toss_winner]] = Actual_Data[[#This Row],[winner]],1,0)</f>
        <v>1</v>
      </c>
      <c r="V536" s="19">
        <f>IF(Actual_Data[[#This Row],[toss_decision]] = $I$2,1,0)</f>
        <v>1</v>
      </c>
      <c r="W536" s="19">
        <f t="shared" si="12"/>
        <v>1</v>
      </c>
      <c r="X536" s="53"/>
      <c r="Y536" s="53"/>
      <c r="Z536" s="53"/>
      <c r="AF536" s="52"/>
      <c r="AG536" s="54"/>
    </row>
    <row r="537" spans="1:33" x14ac:dyDescent="0.3">
      <c r="A537">
        <v>536</v>
      </c>
      <c r="B537" t="str">
        <f>Actual_Data[[#This Row],[season]]&amp;"-"&amp;COUNTIF($C$2:C537,C537)</f>
        <v>2016-19</v>
      </c>
      <c r="C537">
        <v>2016</v>
      </c>
      <c r="D537" s="19" t="s">
        <v>337</v>
      </c>
      <c r="E537" s="20">
        <v>42484</v>
      </c>
      <c r="F537" s="19" t="s">
        <v>36</v>
      </c>
      <c r="G537" s="19" t="s">
        <v>333</v>
      </c>
      <c r="H537" s="19" t="s">
        <v>36</v>
      </c>
      <c r="I537" s="19" t="s">
        <v>46</v>
      </c>
      <c r="J537" s="19" t="s">
        <v>38</v>
      </c>
      <c r="K537">
        <v>0</v>
      </c>
      <c r="L537" s="19" t="s">
        <v>333</v>
      </c>
      <c r="M537">
        <v>0</v>
      </c>
      <c r="N537">
        <v>6</v>
      </c>
      <c r="O537" s="19" t="s">
        <v>227</v>
      </c>
      <c r="P537" s="19" t="s">
        <v>338</v>
      </c>
      <c r="Q537" s="19" t="s">
        <v>341</v>
      </c>
      <c r="R537" s="19" t="s">
        <v>255</v>
      </c>
      <c r="S537" s="19"/>
      <c r="T537" s="19">
        <v>1</v>
      </c>
      <c r="U537" s="19">
        <f>IF(Actual_Data[[#This Row],[toss_winner]] = Actual_Data[[#This Row],[winner]],1,0)</f>
        <v>0</v>
      </c>
      <c r="V537" s="19">
        <f>IF(Actual_Data[[#This Row],[toss_decision]] = $I$2,1,0)</f>
        <v>0</v>
      </c>
      <c r="W537" s="19">
        <f t="shared" si="12"/>
        <v>0</v>
      </c>
      <c r="X537" s="53"/>
      <c r="Y537" s="53"/>
      <c r="Z537" s="53"/>
      <c r="AF537" s="52"/>
      <c r="AG537" s="54"/>
    </row>
    <row r="538" spans="1:33" x14ac:dyDescent="0.3">
      <c r="A538">
        <v>537</v>
      </c>
      <c r="B538" t="str">
        <f>Actual_Data[[#This Row],[season]]&amp;"-"&amp;COUNTIF($C$2:C538,C538)</f>
        <v>2016-20</v>
      </c>
      <c r="C538">
        <v>2016</v>
      </c>
      <c r="D538" s="19" t="s">
        <v>251</v>
      </c>
      <c r="E538" s="20">
        <v>42484</v>
      </c>
      <c r="F538" s="19" t="s">
        <v>332</v>
      </c>
      <c r="G538" s="19" t="s">
        <v>35</v>
      </c>
      <c r="H538" s="19" t="s">
        <v>35</v>
      </c>
      <c r="I538" s="19" t="s">
        <v>37</v>
      </c>
      <c r="J538" s="19" t="s">
        <v>38</v>
      </c>
      <c r="K538">
        <v>0</v>
      </c>
      <c r="L538" s="19" t="s">
        <v>35</v>
      </c>
      <c r="M538">
        <v>0</v>
      </c>
      <c r="N538">
        <v>2</v>
      </c>
      <c r="O538" s="19" t="s">
        <v>343</v>
      </c>
      <c r="P538" s="19" t="s">
        <v>314</v>
      </c>
      <c r="Q538" s="19" t="s">
        <v>316</v>
      </c>
      <c r="R538" s="19" t="s">
        <v>340</v>
      </c>
      <c r="S538" s="19"/>
      <c r="T538" s="19">
        <v>1</v>
      </c>
      <c r="U538" s="19">
        <f>IF(Actual_Data[[#This Row],[toss_winner]] = Actual_Data[[#This Row],[winner]],1,0)</f>
        <v>1</v>
      </c>
      <c r="V538" s="19">
        <f>IF(Actual_Data[[#This Row],[toss_decision]] = $I$2,1,0)</f>
        <v>1</v>
      </c>
      <c r="W538" s="19">
        <f t="shared" si="12"/>
        <v>1</v>
      </c>
      <c r="X538" s="53"/>
      <c r="Y538" s="53"/>
      <c r="Z538" s="53"/>
      <c r="AF538" s="52"/>
      <c r="AG538" s="54"/>
    </row>
    <row r="539" spans="1:33" x14ac:dyDescent="0.3">
      <c r="A539">
        <v>538</v>
      </c>
      <c r="B539" t="str">
        <f>Actual_Data[[#This Row],[season]]&amp;"-"&amp;COUNTIF($C$2:C539,C539)</f>
        <v>2016-21</v>
      </c>
      <c r="C539">
        <v>2016</v>
      </c>
      <c r="D539" s="19" t="s">
        <v>43</v>
      </c>
      <c r="E539" s="20">
        <v>42485</v>
      </c>
      <c r="F539" s="19" t="s">
        <v>59</v>
      </c>
      <c r="G539" s="19" t="s">
        <v>45</v>
      </c>
      <c r="H539" s="19" t="s">
        <v>45</v>
      </c>
      <c r="I539" s="19" t="s">
        <v>37</v>
      </c>
      <c r="J539" s="19" t="s">
        <v>38</v>
      </c>
      <c r="K539">
        <v>0</v>
      </c>
      <c r="L539" s="19" t="s">
        <v>59</v>
      </c>
      <c r="M539">
        <v>25</v>
      </c>
      <c r="N539">
        <v>0</v>
      </c>
      <c r="O539" s="19" t="s">
        <v>290</v>
      </c>
      <c r="P539" s="19" t="s">
        <v>334</v>
      </c>
      <c r="Q539" s="19" t="s">
        <v>336</v>
      </c>
      <c r="R539" s="19" t="s">
        <v>225</v>
      </c>
      <c r="S539" s="19"/>
      <c r="T539" s="19">
        <v>1</v>
      </c>
      <c r="U539" s="19">
        <f>IF(Actual_Data[[#This Row],[toss_winner]] = Actual_Data[[#This Row],[winner]],1,0)</f>
        <v>0</v>
      </c>
      <c r="V539" s="19">
        <f>IF(Actual_Data[[#This Row],[toss_decision]] = $I$2,1,0)</f>
        <v>1</v>
      </c>
      <c r="W539" s="19">
        <f t="shared" si="12"/>
        <v>0</v>
      </c>
      <c r="X539" s="53"/>
      <c r="Y539" s="53"/>
      <c r="Z539" s="53"/>
      <c r="AF539" s="52"/>
      <c r="AG539" s="54"/>
    </row>
    <row r="540" spans="1:33" x14ac:dyDescent="0.3">
      <c r="A540">
        <v>539</v>
      </c>
      <c r="B540" t="str">
        <f>Actual_Data[[#This Row],[season]]&amp;"-"&amp;COUNTIF($C$2:C540,C540)</f>
        <v>2016-22</v>
      </c>
      <c r="C540">
        <v>2016</v>
      </c>
      <c r="D540" s="19" t="s">
        <v>74</v>
      </c>
      <c r="E540" s="20">
        <v>42486</v>
      </c>
      <c r="F540" s="19" t="s">
        <v>272</v>
      </c>
      <c r="G540" s="19" t="s">
        <v>332</v>
      </c>
      <c r="H540" s="19" t="s">
        <v>332</v>
      </c>
      <c r="I540" s="19" t="s">
        <v>37</v>
      </c>
      <c r="J540" s="19" t="s">
        <v>38</v>
      </c>
      <c r="K540">
        <v>1</v>
      </c>
      <c r="L540" s="19" t="s">
        <v>332</v>
      </c>
      <c r="M540">
        <v>34</v>
      </c>
      <c r="N540">
        <v>0</v>
      </c>
      <c r="O540" s="19" t="s">
        <v>344</v>
      </c>
      <c r="P540" s="19" t="s">
        <v>76</v>
      </c>
      <c r="Q540" s="19" t="s">
        <v>345</v>
      </c>
      <c r="R540" s="19" t="s">
        <v>281</v>
      </c>
      <c r="S540" s="19"/>
      <c r="T540" s="19">
        <v>1</v>
      </c>
      <c r="U540" s="19">
        <f>IF(Actual_Data[[#This Row],[toss_winner]] = Actual_Data[[#This Row],[winner]],1,0)</f>
        <v>1</v>
      </c>
      <c r="V540" s="19">
        <f>IF(Actual_Data[[#This Row],[toss_decision]] = $I$2,1,0)</f>
        <v>1</v>
      </c>
      <c r="W540" s="19">
        <f t="shared" si="12"/>
        <v>1</v>
      </c>
      <c r="X540" s="53"/>
      <c r="Y540" s="53"/>
      <c r="Z540" s="53"/>
      <c r="AF540" s="52"/>
      <c r="AG540" s="54"/>
    </row>
    <row r="541" spans="1:33" x14ac:dyDescent="0.3">
      <c r="A541">
        <v>540</v>
      </c>
      <c r="B541" t="str">
        <f>Actual_Data[[#This Row],[season]]&amp;"-"&amp;COUNTIF($C$2:C541,C541)</f>
        <v>2016-23</v>
      </c>
      <c r="C541">
        <v>2016</v>
      </c>
      <c r="D541" s="19" t="s">
        <v>51</v>
      </c>
      <c r="E541" s="20">
        <v>42487</v>
      </c>
      <c r="F541" s="19" t="s">
        <v>333</v>
      </c>
      <c r="G541" s="19" t="s">
        <v>53</v>
      </c>
      <c r="H541" s="19" t="s">
        <v>53</v>
      </c>
      <c r="I541" s="19" t="s">
        <v>37</v>
      </c>
      <c r="J541" s="19" t="s">
        <v>38</v>
      </c>
      <c r="K541">
        <v>0</v>
      </c>
      <c r="L541" s="19" t="s">
        <v>333</v>
      </c>
      <c r="M541">
        <v>1</v>
      </c>
      <c r="N541">
        <v>0</v>
      </c>
      <c r="O541" s="19" t="s">
        <v>346</v>
      </c>
      <c r="P541" s="19" t="s">
        <v>55</v>
      </c>
      <c r="Q541" s="19" t="s">
        <v>133</v>
      </c>
      <c r="R541" s="19" t="s">
        <v>152</v>
      </c>
      <c r="S541" s="19"/>
      <c r="T541" s="19">
        <v>1</v>
      </c>
      <c r="U541" s="19">
        <f>IF(Actual_Data[[#This Row],[toss_winner]] = Actual_Data[[#This Row],[winner]],1,0)</f>
        <v>0</v>
      </c>
      <c r="V541" s="19">
        <f>IF(Actual_Data[[#This Row],[toss_decision]] = $I$2,1,0)</f>
        <v>1</v>
      </c>
      <c r="W541" s="19">
        <f t="shared" si="12"/>
        <v>0</v>
      </c>
      <c r="X541" s="53"/>
      <c r="Y541" s="53"/>
      <c r="Z541" s="53"/>
      <c r="AF541" s="52"/>
      <c r="AG541" s="54"/>
    </row>
    <row r="542" spans="1:33" x14ac:dyDescent="0.3">
      <c r="A542">
        <v>541</v>
      </c>
      <c r="B542" t="str">
        <f>Actual_Data[[#This Row],[season]]&amp;"-"&amp;COUNTIF($C$2:C542,C542)</f>
        <v>2016-24</v>
      </c>
      <c r="C542">
        <v>2016</v>
      </c>
      <c r="D542" s="19" t="s">
        <v>58</v>
      </c>
      <c r="E542" s="20">
        <v>42488</v>
      </c>
      <c r="F542" s="19" t="s">
        <v>35</v>
      </c>
      <c r="G542" s="19" t="s">
        <v>59</v>
      </c>
      <c r="H542" s="19" t="s">
        <v>59</v>
      </c>
      <c r="I542" s="19" t="s">
        <v>37</v>
      </c>
      <c r="J542" s="19" t="s">
        <v>38</v>
      </c>
      <c r="K542">
        <v>0</v>
      </c>
      <c r="L542" s="19" t="s">
        <v>59</v>
      </c>
      <c r="M542">
        <v>0</v>
      </c>
      <c r="N542">
        <v>6</v>
      </c>
      <c r="O542" s="19" t="s">
        <v>159</v>
      </c>
      <c r="P542" s="19" t="s">
        <v>61</v>
      </c>
      <c r="Q542" s="19" t="s">
        <v>336</v>
      </c>
      <c r="R542" s="19" t="s">
        <v>225</v>
      </c>
      <c r="S542" s="19"/>
      <c r="T542" s="19">
        <v>1</v>
      </c>
      <c r="U542" s="19">
        <f>IF(Actual_Data[[#This Row],[toss_winner]] = Actual_Data[[#This Row],[winner]],1,0)</f>
        <v>1</v>
      </c>
      <c r="V542" s="19">
        <f>IF(Actual_Data[[#This Row],[toss_decision]] = $I$2,1,0)</f>
        <v>1</v>
      </c>
      <c r="W542" s="19">
        <f t="shared" si="12"/>
        <v>1</v>
      </c>
      <c r="X542" s="53"/>
      <c r="Y542" s="53"/>
      <c r="Z542" s="53"/>
      <c r="AF542" s="52"/>
      <c r="AG542" s="54"/>
    </row>
    <row r="543" spans="1:33" x14ac:dyDescent="0.3">
      <c r="A543">
        <v>542</v>
      </c>
      <c r="B543" t="str">
        <f>Actual_Data[[#This Row],[season]]&amp;"-"&amp;COUNTIF($C$2:C543,C543)</f>
        <v>2016-25</v>
      </c>
      <c r="C543">
        <v>2016</v>
      </c>
      <c r="D543" s="19" t="s">
        <v>251</v>
      </c>
      <c r="E543" s="20">
        <v>42489</v>
      </c>
      <c r="F543" s="19" t="s">
        <v>332</v>
      </c>
      <c r="G543" s="19" t="s">
        <v>333</v>
      </c>
      <c r="H543" s="19" t="s">
        <v>333</v>
      </c>
      <c r="I543" s="19" t="s">
        <v>37</v>
      </c>
      <c r="J543" s="19" t="s">
        <v>38</v>
      </c>
      <c r="K543">
        <v>0</v>
      </c>
      <c r="L543" s="19" t="s">
        <v>333</v>
      </c>
      <c r="M543">
        <v>0</v>
      </c>
      <c r="N543">
        <v>3</v>
      </c>
      <c r="O543" s="19" t="s">
        <v>164</v>
      </c>
      <c r="P543" s="19" t="s">
        <v>314</v>
      </c>
      <c r="Q543" s="19" t="s">
        <v>316</v>
      </c>
      <c r="R543" s="19" t="s">
        <v>255</v>
      </c>
      <c r="S543" s="19"/>
      <c r="T543" s="19">
        <v>1</v>
      </c>
      <c r="U543" s="19">
        <f>IF(Actual_Data[[#This Row],[toss_winner]] = Actual_Data[[#This Row],[winner]],1,0)</f>
        <v>1</v>
      </c>
      <c r="V543" s="19">
        <f>IF(Actual_Data[[#This Row],[toss_decision]] = $I$2,1,0)</f>
        <v>1</v>
      </c>
      <c r="W543" s="19">
        <f t="shared" si="12"/>
        <v>1</v>
      </c>
      <c r="X543" s="53"/>
      <c r="Y543" s="53"/>
      <c r="Z543" s="53"/>
      <c r="AF543" s="52"/>
      <c r="AG543" s="54"/>
    </row>
    <row r="544" spans="1:33" x14ac:dyDescent="0.3">
      <c r="A544">
        <v>543</v>
      </c>
      <c r="B544" t="str">
        <f>Actual_Data[[#This Row],[season]]&amp;"-"&amp;COUNTIF($C$2:C544,C544)</f>
        <v>2016-26</v>
      </c>
      <c r="C544">
        <v>2016</v>
      </c>
      <c r="D544" s="19" t="s">
        <v>51</v>
      </c>
      <c r="E544" s="20">
        <v>42490</v>
      </c>
      <c r="F544" s="19" t="s">
        <v>53</v>
      </c>
      <c r="G544" s="19" t="s">
        <v>35</v>
      </c>
      <c r="H544" s="19" t="s">
        <v>35</v>
      </c>
      <c r="I544" s="19" t="s">
        <v>37</v>
      </c>
      <c r="J544" s="19" t="s">
        <v>38</v>
      </c>
      <c r="K544">
        <v>0</v>
      </c>
      <c r="L544" s="19" t="s">
        <v>53</v>
      </c>
      <c r="M544">
        <v>27</v>
      </c>
      <c r="N544">
        <v>0</v>
      </c>
      <c r="O544" s="19" t="s">
        <v>347</v>
      </c>
      <c r="P544" s="19" t="s">
        <v>55</v>
      </c>
      <c r="Q544" s="19" t="s">
        <v>348</v>
      </c>
      <c r="R544" s="19" t="s">
        <v>133</v>
      </c>
      <c r="S544" s="19"/>
      <c r="T544" s="19">
        <v>1</v>
      </c>
      <c r="U544" s="19">
        <f>IF(Actual_Data[[#This Row],[toss_winner]] = Actual_Data[[#This Row],[winner]],1,0)</f>
        <v>0</v>
      </c>
      <c r="V544" s="19">
        <f>IF(Actual_Data[[#This Row],[toss_decision]] = $I$2,1,0)</f>
        <v>1</v>
      </c>
      <c r="W544" s="19">
        <f t="shared" si="12"/>
        <v>0</v>
      </c>
      <c r="X544" s="53"/>
      <c r="Y544" s="53"/>
      <c r="Z544" s="53"/>
      <c r="AF544" s="52"/>
      <c r="AG544" s="54"/>
    </row>
    <row r="545" spans="1:33" x14ac:dyDescent="0.3">
      <c r="A545">
        <v>544</v>
      </c>
      <c r="B545" t="str">
        <f>Actual_Data[[#This Row],[season]]&amp;"-"&amp;COUNTIF($C$2:C545,C545)</f>
        <v>2016-27</v>
      </c>
      <c r="C545">
        <v>2016</v>
      </c>
      <c r="D545" s="19" t="s">
        <v>74</v>
      </c>
      <c r="E545" s="20">
        <v>42490</v>
      </c>
      <c r="F545" s="19" t="s">
        <v>272</v>
      </c>
      <c r="G545" s="19" t="s">
        <v>36</v>
      </c>
      <c r="H545" s="19" t="s">
        <v>36</v>
      </c>
      <c r="I545" s="19" t="s">
        <v>37</v>
      </c>
      <c r="J545" s="19" t="s">
        <v>38</v>
      </c>
      <c r="K545">
        <v>0</v>
      </c>
      <c r="L545" s="19" t="s">
        <v>272</v>
      </c>
      <c r="M545">
        <v>15</v>
      </c>
      <c r="N545">
        <v>0</v>
      </c>
      <c r="O545" s="19" t="s">
        <v>191</v>
      </c>
      <c r="P545" s="19" t="s">
        <v>76</v>
      </c>
      <c r="Q545" s="19" t="s">
        <v>245</v>
      </c>
      <c r="R545" s="19" t="s">
        <v>139</v>
      </c>
      <c r="S545" s="19"/>
      <c r="T545" s="19">
        <v>1</v>
      </c>
      <c r="U545" s="19">
        <f>IF(Actual_Data[[#This Row],[toss_winner]] = Actual_Data[[#This Row],[winner]],1,0)</f>
        <v>0</v>
      </c>
      <c r="V545" s="19">
        <f>IF(Actual_Data[[#This Row],[toss_decision]] = $I$2,1,0)</f>
        <v>1</v>
      </c>
      <c r="W545" s="19">
        <f t="shared" si="12"/>
        <v>0</v>
      </c>
      <c r="X545" s="53"/>
      <c r="Y545" s="53"/>
      <c r="Z545" s="53"/>
      <c r="AF545" s="52"/>
      <c r="AG545" s="54"/>
    </row>
    <row r="546" spans="1:33" x14ac:dyDescent="0.3">
      <c r="A546">
        <v>545</v>
      </c>
      <c r="B546" t="str">
        <f>Actual_Data[[#This Row],[season]]&amp;"-"&amp;COUNTIF($C$2:C546,C546)</f>
        <v>2016-28</v>
      </c>
      <c r="C546">
        <v>2016</v>
      </c>
      <c r="D546" s="19" t="s">
        <v>337</v>
      </c>
      <c r="E546" s="20">
        <v>42491</v>
      </c>
      <c r="F546" s="19" t="s">
        <v>45</v>
      </c>
      <c r="G546" s="19" t="s">
        <v>333</v>
      </c>
      <c r="H546" s="19" t="s">
        <v>333</v>
      </c>
      <c r="I546" s="19" t="s">
        <v>37</v>
      </c>
      <c r="J546" s="19" t="s">
        <v>38</v>
      </c>
      <c r="K546">
        <v>0</v>
      </c>
      <c r="L546" s="19" t="s">
        <v>45</v>
      </c>
      <c r="M546">
        <v>23</v>
      </c>
      <c r="N546">
        <v>0</v>
      </c>
      <c r="O546" s="19" t="s">
        <v>312</v>
      </c>
      <c r="P546" s="19" t="s">
        <v>338</v>
      </c>
      <c r="Q546" s="19" t="s">
        <v>255</v>
      </c>
      <c r="R546" s="19" t="s">
        <v>335</v>
      </c>
      <c r="S546" s="19"/>
      <c r="T546" s="19">
        <v>1</v>
      </c>
      <c r="U546" s="19">
        <f>IF(Actual_Data[[#This Row],[toss_winner]] = Actual_Data[[#This Row],[winner]],1,0)</f>
        <v>0</v>
      </c>
      <c r="V546" s="19">
        <f>IF(Actual_Data[[#This Row],[toss_decision]] = $I$2,1,0)</f>
        <v>1</v>
      </c>
      <c r="W546" s="19">
        <f t="shared" si="12"/>
        <v>0</v>
      </c>
      <c r="X546" s="53"/>
      <c r="Y546" s="53"/>
      <c r="Z546" s="53"/>
      <c r="AF546" s="52"/>
      <c r="AG546" s="54"/>
    </row>
    <row r="547" spans="1:33" x14ac:dyDescent="0.3">
      <c r="A547">
        <v>546</v>
      </c>
      <c r="B547" t="str">
        <f>Actual_Data[[#This Row],[season]]&amp;"-"&amp;COUNTIF($C$2:C547,C547)</f>
        <v>2016-29</v>
      </c>
      <c r="C547">
        <v>2016</v>
      </c>
      <c r="D547" s="19" t="s">
        <v>251</v>
      </c>
      <c r="E547" s="20">
        <v>42491</v>
      </c>
      <c r="F547" s="19" t="s">
        <v>332</v>
      </c>
      <c r="G547" s="19" t="s">
        <v>59</v>
      </c>
      <c r="H547" s="19" t="s">
        <v>59</v>
      </c>
      <c r="I547" s="19" t="s">
        <v>37</v>
      </c>
      <c r="J547" s="19" t="s">
        <v>38</v>
      </c>
      <c r="K547">
        <v>0</v>
      </c>
      <c r="L547" s="19" t="s">
        <v>59</v>
      </c>
      <c r="M547">
        <v>0</v>
      </c>
      <c r="N547">
        <v>8</v>
      </c>
      <c r="O547" s="19" t="s">
        <v>159</v>
      </c>
      <c r="P547" s="19" t="s">
        <v>314</v>
      </c>
      <c r="Q547" s="19" t="s">
        <v>345</v>
      </c>
      <c r="R547" s="19" t="s">
        <v>225</v>
      </c>
      <c r="S547" s="19"/>
      <c r="T547" s="19">
        <v>1</v>
      </c>
      <c r="U547" s="19">
        <f>IF(Actual_Data[[#This Row],[toss_winner]] = Actual_Data[[#This Row],[winner]],1,0)</f>
        <v>1</v>
      </c>
      <c r="V547" s="19">
        <f>IF(Actual_Data[[#This Row],[toss_decision]] = $I$2,1,0)</f>
        <v>1</v>
      </c>
      <c r="W547" s="19">
        <f t="shared" si="12"/>
        <v>1</v>
      </c>
      <c r="X547" s="53"/>
      <c r="Y547" s="53"/>
      <c r="Z547" s="53"/>
      <c r="AF547" s="52"/>
      <c r="AG547" s="54"/>
    </row>
    <row r="548" spans="1:33" x14ac:dyDescent="0.3">
      <c r="A548">
        <v>547</v>
      </c>
      <c r="B548" t="str">
        <f>Actual_Data[[#This Row],[season]]&amp;"-"&amp;COUNTIF($C$2:C548,C548)</f>
        <v>2016-30</v>
      </c>
      <c r="C548">
        <v>2016</v>
      </c>
      <c r="D548" s="19" t="s">
        <v>34</v>
      </c>
      <c r="E548" s="20">
        <v>42492</v>
      </c>
      <c r="F548" s="19" t="s">
        <v>36</v>
      </c>
      <c r="G548" s="19" t="s">
        <v>35</v>
      </c>
      <c r="H548" s="19" t="s">
        <v>35</v>
      </c>
      <c r="I548" s="19" t="s">
        <v>37</v>
      </c>
      <c r="J548" s="19" t="s">
        <v>38</v>
      </c>
      <c r="K548">
        <v>0</v>
      </c>
      <c r="L548" s="19" t="s">
        <v>35</v>
      </c>
      <c r="M548">
        <v>0</v>
      </c>
      <c r="N548">
        <v>5</v>
      </c>
      <c r="O548" s="19" t="s">
        <v>320</v>
      </c>
      <c r="P548" s="19" t="s">
        <v>40</v>
      </c>
      <c r="Q548" s="19" t="s">
        <v>133</v>
      </c>
      <c r="R548" s="19" t="s">
        <v>152</v>
      </c>
      <c r="S548" s="19"/>
      <c r="T548" s="19">
        <v>1</v>
      </c>
      <c r="U548" s="19">
        <f>IF(Actual_Data[[#This Row],[toss_winner]] = Actual_Data[[#This Row],[winner]],1,0)</f>
        <v>1</v>
      </c>
      <c r="V548" s="19">
        <f>IF(Actual_Data[[#This Row],[toss_decision]] = $I$2,1,0)</f>
        <v>1</v>
      </c>
      <c r="W548" s="19">
        <f t="shared" si="12"/>
        <v>1</v>
      </c>
      <c r="X548" s="53"/>
      <c r="Y548" s="53"/>
      <c r="Z548" s="53"/>
      <c r="AF548" s="52"/>
      <c r="AG548" s="54"/>
    </row>
    <row r="549" spans="1:33" x14ac:dyDescent="0.3">
      <c r="A549">
        <v>548</v>
      </c>
      <c r="B549" t="str">
        <f>Actual_Data[[#This Row],[season]]&amp;"-"&amp;COUNTIF($C$2:C549,C549)</f>
        <v>2016-31</v>
      </c>
      <c r="C549">
        <v>2016</v>
      </c>
      <c r="D549" s="19" t="s">
        <v>337</v>
      </c>
      <c r="E549" s="20">
        <v>42493</v>
      </c>
      <c r="F549" s="19" t="s">
        <v>333</v>
      </c>
      <c r="G549" s="19" t="s">
        <v>53</v>
      </c>
      <c r="H549" s="19" t="s">
        <v>53</v>
      </c>
      <c r="I549" s="19" t="s">
        <v>37</v>
      </c>
      <c r="J549" s="19" t="s">
        <v>38</v>
      </c>
      <c r="K549">
        <v>0</v>
      </c>
      <c r="L549" s="19" t="s">
        <v>53</v>
      </c>
      <c r="M549">
        <v>0</v>
      </c>
      <c r="N549">
        <v>8</v>
      </c>
      <c r="O549" s="19" t="s">
        <v>349</v>
      </c>
      <c r="P549" s="19" t="s">
        <v>338</v>
      </c>
      <c r="Q549" s="19" t="s">
        <v>316</v>
      </c>
      <c r="R549" s="19" t="s">
        <v>255</v>
      </c>
      <c r="S549" s="19"/>
      <c r="T549" s="19">
        <v>1</v>
      </c>
      <c r="U549" s="19">
        <f>IF(Actual_Data[[#This Row],[toss_winner]] = Actual_Data[[#This Row],[winner]],1,0)</f>
        <v>1</v>
      </c>
      <c r="V549" s="19">
        <f>IF(Actual_Data[[#This Row],[toss_decision]] = $I$2,1,0)</f>
        <v>1</v>
      </c>
      <c r="W549" s="19">
        <f t="shared" si="12"/>
        <v>1</v>
      </c>
      <c r="X549" s="53"/>
      <c r="Y549" s="53"/>
      <c r="Z549" s="53"/>
      <c r="AF549" s="52"/>
      <c r="AG549" s="54"/>
    </row>
    <row r="550" spans="1:33" x14ac:dyDescent="0.3">
      <c r="A550">
        <v>549</v>
      </c>
      <c r="B550" t="str">
        <f>Actual_Data[[#This Row],[season]]&amp;"-"&amp;COUNTIF($C$2:C550,C550)</f>
        <v>2016-32</v>
      </c>
      <c r="C550">
        <v>2016</v>
      </c>
      <c r="D550" s="19" t="s">
        <v>64</v>
      </c>
      <c r="E550" s="20">
        <v>42494</v>
      </c>
      <c r="F550" s="19" t="s">
        <v>35</v>
      </c>
      <c r="G550" s="19" t="s">
        <v>45</v>
      </c>
      <c r="H550" s="19" t="s">
        <v>45</v>
      </c>
      <c r="I550" s="19" t="s">
        <v>37</v>
      </c>
      <c r="J550" s="19" t="s">
        <v>38</v>
      </c>
      <c r="K550">
        <v>0</v>
      </c>
      <c r="L550" s="19" t="s">
        <v>35</v>
      </c>
      <c r="M550">
        <v>7</v>
      </c>
      <c r="N550">
        <v>0</v>
      </c>
      <c r="O550" s="19" t="s">
        <v>320</v>
      </c>
      <c r="P550" s="19" t="s">
        <v>67</v>
      </c>
      <c r="Q550" s="19" t="s">
        <v>245</v>
      </c>
      <c r="R550" s="19" t="s">
        <v>139</v>
      </c>
      <c r="S550" s="19"/>
      <c r="T550" s="19">
        <v>1</v>
      </c>
      <c r="U550" s="19">
        <f>IF(Actual_Data[[#This Row],[toss_winner]] = Actual_Data[[#This Row],[winner]],1,0)</f>
        <v>0</v>
      </c>
      <c r="V550" s="19">
        <f>IF(Actual_Data[[#This Row],[toss_decision]] = $I$2,1,0)</f>
        <v>1</v>
      </c>
      <c r="W550" s="19">
        <f t="shared" si="12"/>
        <v>0</v>
      </c>
      <c r="X550" s="53"/>
      <c r="Y550" s="53"/>
      <c r="Z550" s="53"/>
      <c r="AF550" s="52"/>
      <c r="AG550" s="54"/>
    </row>
    <row r="551" spans="1:33" x14ac:dyDescent="0.3">
      <c r="A551">
        <v>550</v>
      </c>
      <c r="B551" t="str">
        <f>Actual_Data[[#This Row],[season]]&amp;"-"&amp;COUNTIF($C$2:C551,C551)</f>
        <v>2016-33</v>
      </c>
      <c r="C551">
        <v>2016</v>
      </c>
      <c r="D551" s="19" t="s">
        <v>51</v>
      </c>
      <c r="E551" s="20">
        <v>42495</v>
      </c>
      <c r="F551" s="19" t="s">
        <v>53</v>
      </c>
      <c r="G551" s="19" t="s">
        <v>332</v>
      </c>
      <c r="H551" s="19" t="s">
        <v>332</v>
      </c>
      <c r="I551" s="19" t="s">
        <v>37</v>
      </c>
      <c r="J551" s="19" t="s">
        <v>38</v>
      </c>
      <c r="K551">
        <v>0</v>
      </c>
      <c r="L551" s="19" t="s">
        <v>332</v>
      </c>
      <c r="M551">
        <v>0</v>
      </c>
      <c r="N551">
        <v>7</v>
      </c>
      <c r="O551" s="19" t="s">
        <v>246</v>
      </c>
      <c r="P551" s="19" t="s">
        <v>55</v>
      </c>
      <c r="Q551" s="19" t="s">
        <v>265</v>
      </c>
      <c r="R551" s="19" t="s">
        <v>225</v>
      </c>
      <c r="S551" s="19"/>
      <c r="T551" s="19">
        <v>1</v>
      </c>
      <c r="U551" s="19">
        <f>IF(Actual_Data[[#This Row],[toss_winner]] = Actual_Data[[#This Row],[winner]],1,0)</f>
        <v>1</v>
      </c>
      <c r="V551" s="19">
        <f>IF(Actual_Data[[#This Row],[toss_decision]] = $I$2,1,0)</f>
        <v>1</v>
      </c>
      <c r="W551" s="19">
        <f t="shared" si="12"/>
        <v>1</v>
      </c>
      <c r="X551" s="53"/>
      <c r="Y551" s="53"/>
      <c r="Z551" s="53"/>
      <c r="AF551" s="52"/>
      <c r="AG551" s="54"/>
    </row>
    <row r="552" spans="1:33" x14ac:dyDescent="0.3">
      <c r="A552">
        <v>551</v>
      </c>
      <c r="B552" t="str">
        <f>Actual_Data[[#This Row],[season]]&amp;"-"&amp;COUNTIF($C$2:C552,C552)</f>
        <v>2016-34</v>
      </c>
      <c r="C552">
        <v>2016</v>
      </c>
      <c r="D552" s="19" t="s">
        <v>74</v>
      </c>
      <c r="E552" s="20">
        <v>42496</v>
      </c>
      <c r="F552" s="19" t="s">
        <v>333</v>
      </c>
      <c r="G552" s="19" t="s">
        <v>272</v>
      </c>
      <c r="H552" s="19" t="s">
        <v>272</v>
      </c>
      <c r="I552" s="19" t="s">
        <v>37</v>
      </c>
      <c r="J552" s="19" t="s">
        <v>38</v>
      </c>
      <c r="K552">
        <v>0</v>
      </c>
      <c r="L552" s="19" t="s">
        <v>272</v>
      </c>
      <c r="M552">
        <v>0</v>
      </c>
      <c r="N552">
        <v>5</v>
      </c>
      <c r="O552" s="19" t="s">
        <v>307</v>
      </c>
      <c r="P552" s="19" t="s">
        <v>76</v>
      </c>
      <c r="Q552" s="19" t="s">
        <v>133</v>
      </c>
      <c r="R552" s="19" t="s">
        <v>152</v>
      </c>
      <c r="S552" s="19"/>
      <c r="T552" s="19">
        <v>1</v>
      </c>
      <c r="U552" s="19">
        <f>IF(Actual_Data[[#This Row],[toss_winner]] = Actual_Data[[#This Row],[winner]],1,0)</f>
        <v>1</v>
      </c>
      <c r="V552" s="19">
        <f>IF(Actual_Data[[#This Row],[toss_decision]] = $I$2,1,0)</f>
        <v>1</v>
      </c>
      <c r="W552" s="19">
        <f t="shared" si="12"/>
        <v>1</v>
      </c>
      <c r="X552" s="53"/>
      <c r="Y552" s="53"/>
      <c r="Z552" s="53"/>
      <c r="AF552" s="52"/>
      <c r="AG552" s="54"/>
    </row>
    <row r="553" spans="1:33" x14ac:dyDescent="0.3">
      <c r="A553">
        <v>552</v>
      </c>
      <c r="B553" t="str">
        <f>Actual_Data[[#This Row],[season]]&amp;"-"&amp;COUNTIF($C$2:C553,C553)</f>
        <v>2016-35</v>
      </c>
      <c r="C553">
        <v>2016</v>
      </c>
      <c r="D553" s="19" t="s">
        <v>34</v>
      </c>
      <c r="E553" s="20">
        <v>42497</v>
      </c>
      <c r="F553" s="19" t="s">
        <v>332</v>
      </c>
      <c r="G553" s="19" t="s">
        <v>36</v>
      </c>
      <c r="H553" s="19" t="s">
        <v>36</v>
      </c>
      <c r="I553" s="19" t="s">
        <v>37</v>
      </c>
      <c r="J553" s="19" t="s">
        <v>38</v>
      </c>
      <c r="K553">
        <v>0</v>
      </c>
      <c r="L553" s="19" t="s">
        <v>36</v>
      </c>
      <c r="M553">
        <v>0</v>
      </c>
      <c r="N553">
        <v>7</v>
      </c>
      <c r="O553" s="19" t="s">
        <v>227</v>
      </c>
      <c r="P553" s="19" t="s">
        <v>40</v>
      </c>
      <c r="Q553" s="19" t="s">
        <v>316</v>
      </c>
      <c r="R553" s="19" t="s">
        <v>255</v>
      </c>
      <c r="S553" s="19"/>
      <c r="T553" s="19">
        <v>1</v>
      </c>
      <c r="U553" s="19">
        <f>IF(Actual_Data[[#This Row],[toss_winner]] = Actual_Data[[#This Row],[winner]],1,0)</f>
        <v>1</v>
      </c>
      <c r="V553" s="19">
        <f>IF(Actual_Data[[#This Row],[toss_decision]] = $I$2,1,0)</f>
        <v>1</v>
      </c>
      <c r="W553" s="19">
        <f t="shared" si="12"/>
        <v>1</v>
      </c>
      <c r="X553" s="53"/>
      <c r="Y553" s="53"/>
      <c r="Z553" s="53"/>
      <c r="AF553" s="52"/>
      <c r="AG553" s="54"/>
    </row>
    <row r="554" spans="1:33" x14ac:dyDescent="0.3">
      <c r="A554">
        <v>553</v>
      </c>
      <c r="B554" t="str">
        <f>Actual_Data[[#This Row],[season]]&amp;"-"&amp;COUNTIF($C$2:C554,C554)</f>
        <v>2016-36</v>
      </c>
      <c r="C554">
        <v>2016</v>
      </c>
      <c r="D554" s="19" t="s">
        <v>43</v>
      </c>
      <c r="E554" s="20">
        <v>42497</v>
      </c>
      <c r="F554" s="19" t="s">
        <v>45</v>
      </c>
      <c r="G554" s="19" t="s">
        <v>53</v>
      </c>
      <c r="H554" s="19" t="s">
        <v>53</v>
      </c>
      <c r="I554" s="19" t="s">
        <v>37</v>
      </c>
      <c r="J554" s="19" t="s">
        <v>38</v>
      </c>
      <c r="K554">
        <v>0</v>
      </c>
      <c r="L554" s="19" t="s">
        <v>45</v>
      </c>
      <c r="M554">
        <v>9</v>
      </c>
      <c r="N554">
        <v>0</v>
      </c>
      <c r="O554" s="19" t="s">
        <v>350</v>
      </c>
      <c r="P554" s="19" t="s">
        <v>334</v>
      </c>
      <c r="Q554" s="19" t="s">
        <v>139</v>
      </c>
      <c r="R554" s="19" t="s">
        <v>281</v>
      </c>
      <c r="S554" s="19"/>
      <c r="T554" s="19">
        <v>1</v>
      </c>
      <c r="U554" s="19">
        <f>IF(Actual_Data[[#This Row],[toss_winner]] = Actual_Data[[#This Row],[winner]],1,0)</f>
        <v>0</v>
      </c>
      <c r="V554" s="19">
        <f>IF(Actual_Data[[#This Row],[toss_decision]] = $I$2,1,0)</f>
        <v>1</v>
      </c>
      <c r="W554" s="19">
        <f t="shared" si="12"/>
        <v>0</v>
      </c>
      <c r="X554" s="53"/>
      <c r="Y554" s="53"/>
      <c r="Z554" s="53"/>
      <c r="AF554" s="52"/>
      <c r="AG554" s="54"/>
    </row>
    <row r="555" spans="1:33" x14ac:dyDescent="0.3">
      <c r="A555">
        <v>554</v>
      </c>
      <c r="B555" t="str">
        <f>Actual_Data[[#This Row],[season]]&amp;"-"&amp;COUNTIF($C$2:C555,C555)</f>
        <v>2016-37</v>
      </c>
      <c r="C555">
        <v>2016</v>
      </c>
      <c r="D555" s="19" t="s">
        <v>247</v>
      </c>
      <c r="E555" s="20">
        <v>42498</v>
      </c>
      <c r="F555" s="19" t="s">
        <v>272</v>
      </c>
      <c r="G555" s="19" t="s">
        <v>59</v>
      </c>
      <c r="H555" s="19" t="s">
        <v>59</v>
      </c>
      <c r="I555" s="19" t="s">
        <v>37</v>
      </c>
      <c r="J555" s="19" t="s">
        <v>38</v>
      </c>
      <c r="K555">
        <v>0</v>
      </c>
      <c r="L555" s="19" t="s">
        <v>272</v>
      </c>
      <c r="M555">
        <v>85</v>
      </c>
      <c r="N555">
        <v>0</v>
      </c>
      <c r="O555" s="19" t="s">
        <v>101</v>
      </c>
      <c r="P555" s="19" t="s">
        <v>249</v>
      </c>
      <c r="Q555" s="19" t="s">
        <v>152</v>
      </c>
      <c r="R555" s="19" t="s">
        <v>265</v>
      </c>
      <c r="S555" s="19"/>
      <c r="T555" s="19">
        <v>1</v>
      </c>
      <c r="U555" s="19">
        <f>IF(Actual_Data[[#This Row],[toss_winner]] = Actual_Data[[#This Row],[winner]],1,0)</f>
        <v>0</v>
      </c>
      <c r="V555" s="19">
        <f>IF(Actual_Data[[#This Row],[toss_decision]] = $I$2,1,0)</f>
        <v>1</v>
      </c>
      <c r="W555" s="19">
        <f t="shared" si="12"/>
        <v>0</v>
      </c>
      <c r="X555" s="53"/>
      <c r="Y555" s="53"/>
      <c r="Z555" s="53"/>
      <c r="AF555" s="52"/>
      <c r="AG555" s="54"/>
    </row>
    <row r="556" spans="1:33" x14ac:dyDescent="0.3">
      <c r="A556">
        <v>555</v>
      </c>
      <c r="B556" t="str">
        <f>Actual_Data[[#This Row],[season]]&amp;"-"&amp;COUNTIF($C$2:C556,C556)</f>
        <v>2016-38</v>
      </c>
      <c r="C556">
        <v>2016</v>
      </c>
      <c r="D556" s="19" t="s">
        <v>64</v>
      </c>
      <c r="E556" s="20">
        <v>42498</v>
      </c>
      <c r="F556" s="19" t="s">
        <v>35</v>
      </c>
      <c r="G556" s="19" t="s">
        <v>333</v>
      </c>
      <c r="H556" s="19" t="s">
        <v>333</v>
      </c>
      <c r="I556" s="19" t="s">
        <v>37</v>
      </c>
      <c r="J556" s="19" t="s">
        <v>38</v>
      </c>
      <c r="K556">
        <v>0</v>
      </c>
      <c r="L556" s="19" t="s">
        <v>333</v>
      </c>
      <c r="M556">
        <v>0</v>
      </c>
      <c r="N556">
        <v>5</v>
      </c>
      <c r="O556" s="19" t="s">
        <v>116</v>
      </c>
      <c r="P556" s="19" t="s">
        <v>67</v>
      </c>
      <c r="Q556" s="19" t="s">
        <v>133</v>
      </c>
      <c r="R556" s="19" t="s">
        <v>225</v>
      </c>
      <c r="S556" s="19"/>
      <c r="T556" s="19">
        <v>1</v>
      </c>
      <c r="U556" s="19">
        <f>IF(Actual_Data[[#This Row],[toss_winner]] = Actual_Data[[#This Row],[winner]],1,0)</f>
        <v>1</v>
      </c>
      <c r="V556" s="19">
        <f>IF(Actual_Data[[#This Row],[toss_decision]] = $I$2,1,0)</f>
        <v>1</v>
      </c>
      <c r="W556" s="19">
        <f t="shared" si="12"/>
        <v>1</v>
      </c>
      <c r="X556" s="53"/>
      <c r="Y556" s="53"/>
      <c r="Z556" s="53"/>
      <c r="AF556" s="52"/>
      <c r="AG556" s="54"/>
    </row>
    <row r="557" spans="1:33" x14ac:dyDescent="0.3">
      <c r="A557">
        <v>556</v>
      </c>
      <c r="B557" t="str">
        <f>Actual_Data[[#This Row],[season]]&amp;"-"&amp;COUNTIF($C$2:C557,C557)</f>
        <v>2016-39</v>
      </c>
      <c r="C557">
        <v>2016</v>
      </c>
      <c r="D557" s="19" t="s">
        <v>43</v>
      </c>
      <c r="E557" s="20">
        <v>42499</v>
      </c>
      <c r="F557" s="19" t="s">
        <v>36</v>
      </c>
      <c r="G557" s="19" t="s">
        <v>45</v>
      </c>
      <c r="H557" s="19" t="s">
        <v>45</v>
      </c>
      <c r="I557" s="19" t="s">
        <v>37</v>
      </c>
      <c r="J557" s="19" t="s">
        <v>38</v>
      </c>
      <c r="K557">
        <v>0</v>
      </c>
      <c r="L557" s="19" t="s">
        <v>36</v>
      </c>
      <c r="M557">
        <v>1</v>
      </c>
      <c r="N557">
        <v>0</v>
      </c>
      <c r="O557" s="19" t="s">
        <v>71</v>
      </c>
      <c r="P557" s="19" t="s">
        <v>334</v>
      </c>
      <c r="Q557" s="19" t="s">
        <v>245</v>
      </c>
      <c r="R557" s="19" t="s">
        <v>139</v>
      </c>
      <c r="S557" s="19"/>
      <c r="T557" s="19">
        <v>1</v>
      </c>
      <c r="U557" s="19">
        <f>IF(Actual_Data[[#This Row],[toss_winner]] = Actual_Data[[#This Row],[winner]],1,0)</f>
        <v>0</v>
      </c>
      <c r="V557" s="19">
        <f>IF(Actual_Data[[#This Row],[toss_decision]] = $I$2,1,0)</f>
        <v>1</v>
      </c>
      <c r="W557" s="19">
        <f t="shared" si="12"/>
        <v>0</v>
      </c>
      <c r="X557" s="53"/>
      <c r="Y557" s="53"/>
      <c r="Z557" s="53"/>
      <c r="AF557" s="52"/>
      <c r="AG557" s="54"/>
    </row>
    <row r="558" spans="1:33" x14ac:dyDescent="0.3">
      <c r="A558">
        <v>557</v>
      </c>
      <c r="B558" t="str">
        <f>Actual_Data[[#This Row],[season]]&amp;"-"&amp;COUNTIF($C$2:C558,C558)</f>
        <v>2016-40</v>
      </c>
      <c r="C558">
        <v>2016</v>
      </c>
      <c r="D558" s="19" t="s">
        <v>247</v>
      </c>
      <c r="E558" s="20">
        <v>42500</v>
      </c>
      <c r="F558" s="19" t="s">
        <v>272</v>
      </c>
      <c r="G558" s="19" t="s">
        <v>332</v>
      </c>
      <c r="H558" s="19" t="s">
        <v>272</v>
      </c>
      <c r="I558" s="19" t="s">
        <v>46</v>
      </c>
      <c r="J558" s="19" t="s">
        <v>38</v>
      </c>
      <c r="K558">
        <v>0</v>
      </c>
      <c r="L558" s="19" t="s">
        <v>272</v>
      </c>
      <c r="M558">
        <v>4</v>
      </c>
      <c r="N558">
        <v>0</v>
      </c>
      <c r="O558" s="19" t="s">
        <v>351</v>
      </c>
      <c r="P558" s="19" t="s">
        <v>249</v>
      </c>
      <c r="Q558" s="19" t="s">
        <v>316</v>
      </c>
      <c r="R558" s="19" t="s">
        <v>335</v>
      </c>
      <c r="S558" s="19"/>
      <c r="T558" s="19">
        <v>1</v>
      </c>
      <c r="U558" s="19">
        <f>IF(Actual_Data[[#This Row],[toss_winner]] = Actual_Data[[#This Row],[winner]],1,0)</f>
        <v>1</v>
      </c>
      <c r="V558" s="19">
        <f>IF(Actual_Data[[#This Row],[toss_decision]] = $I$2,1,0)</f>
        <v>0</v>
      </c>
      <c r="W558" s="19">
        <f t="shared" si="12"/>
        <v>0</v>
      </c>
      <c r="X558" s="53"/>
      <c r="Y558" s="53"/>
      <c r="Z558" s="53"/>
      <c r="AF558" s="52"/>
      <c r="AG558" s="54"/>
    </row>
    <row r="559" spans="1:33" x14ac:dyDescent="0.3">
      <c r="A559">
        <v>558</v>
      </c>
      <c r="B559" t="str">
        <f>Actual_Data[[#This Row],[season]]&amp;"-"&amp;COUNTIF($C$2:C559,C559)</f>
        <v>2016-41</v>
      </c>
      <c r="C559">
        <v>2016</v>
      </c>
      <c r="D559" s="19" t="s">
        <v>34</v>
      </c>
      <c r="E559" s="20">
        <v>42501</v>
      </c>
      <c r="F559" s="19" t="s">
        <v>36</v>
      </c>
      <c r="G559" s="19" t="s">
        <v>59</v>
      </c>
      <c r="H559" s="19" t="s">
        <v>59</v>
      </c>
      <c r="I559" s="19" t="s">
        <v>37</v>
      </c>
      <c r="J559" s="19" t="s">
        <v>38</v>
      </c>
      <c r="K559">
        <v>0</v>
      </c>
      <c r="L559" s="19" t="s">
        <v>59</v>
      </c>
      <c r="M559">
        <v>0</v>
      </c>
      <c r="N559">
        <v>6</v>
      </c>
      <c r="O559" s="19" t="s">
        <v>352</v>
      </c>
      <c r="P559" s="19" t="s">
        <v>40</v>
      </c>
      <c r="Q559" s="19" t="s">
        <v>345</v>
      </c>
      <c r="R559" s="19" t="s">
        <v>265</v>
      </c>
      <c r="S559" s="19"/>
      <c r="T559" s="19">
        <v>1</v>
      </c>
      <c r="U559" s="19">
        <f>IF(Actual_Data[[#This Row],[toss_winner]] = Actual_Data[[#This Row],[winner]],1,0)</f>
        <v>1</v>
      </c>
      <c r="V559" s="19">
        <f>IF(Actual_Data[[#This Row],[toss_decision]] = $I$2,1,0)</f>
        <v>1</v>
      </c>
      <c r="W559" s="19">
        <f t="shared" si="12"/>
        <v>1</v>
      </c>
      <c r="X559" s="53"/>
      <c r="Y559" s="53"/>
      <c r="Z559" s="53"/>
      <c r="AF559" s="52"/>
      <c r="AG559" s="54"/>
    </row>
    <row r="560" spans="1:33" x14ac:dyDescent="0.3">
      <c r="A560">
        <v>559</v>
      </c>
      <c r="B560" t="str">
        <f>Actual_Data[[#This Row],[season]]&amp;"-"&amp;COUNTIF($C$2:C560,C560)</f>
        <v>2016-42</v>
      </c>
      <c r="C560">
        <v>2016</v>
      </c>
      <c r="D560" s="19" t="s">
        <v>74</v>
      </c>
      <c r="E560" s="20">
        <v>42502</v>
      </c>
      <c r="F560" s="19" t="s">
        <v>272</v>
      </c>
      <c r="G560" s="19" t="s">
        <v>53</v>
      </c>
      <c r="H560" s="19" t="s">
        <v>53</v>
      </c>
      <c r="I560" s="19" t="s">
        <v>37</v>
      </c>
      <c r="J560" s="19" t="s">
        <v>38</v>
      </c>
      <c r="K560">
        <v>0</v>
      </c>
      <c r="L560" s="19" t="s">
        <v>53</v>
      </c>
      <c r="M560">
        <v>0</v>
      </c>
      <c r="N560">
        <v>7</v>
      </c>
      <c r="O560" s="19" t="s">
        <v>346</v>
      </c>
      <c r="P560" s="19" t="s">
        <v>76</v>
      </c>
      <c r="Q560" s="19" t="s">
        <v>341</v>
      </c>
      <c r="R560" s="19" t="s">
        <v>133</v>
      </c>
      <c r="S560" s="19"/>
      <c r="T560" s="19">
        <v>1</v>
      </c>
      <c r="U560" s="19">
        <f>IF(Actual_Data[[#This Row],[toss_winner]] = Actual_Data[[#This Row],[winner]],1,0)</f>
        <v>1</v>
      </c>
      <c r="V560" s="19">
        <f>IF(Actual_Data[[#This Row],[toss_decision]] = $I$2,1,0)</f>
        <v>1</v>
      </c>
      <c r="W560" s="19">
        <f t="shared" si="12"/>
        <v>1</v>
      </c>
      <c r="X560" s="53"/>
      <c r="Y560" s="53"/>
      <c r="Z560" s="53"/>
      <c r="AF560" s="52"/>
      <c r="AG560" s="54"/>
    </row>
    <row r="561" spans="1:33" x14ac:dyDescent="0.3">
      <c r="A561">
        <v>560</v>
      </c>
      <c r="B561" t="str">
        <f>Actual_Data[[#This Row],[season]]&amp;"-"&amp;COUNTIF($C$2:C561,C561)</f>
        <v>2016-43</v>
      </c>
      <c r="C561">
        <v>2016</v>
      </c>
      <c r="D561" s="19" t="s">
        <v>247</v>
      </c>
      <c r="E561" s="20">
        <v>42503</v>
      </c>
      <c r="F561" s="19" t="s">
        <v>59</v>
      </c>
      <c r="G561" s="19" t="s">
        <v>45</v>
      </c>
      <c r="H561" s="19" t="s">
        <v>59</v>
      </c>
      <c r="I561" s="19" t="s">
        <v>46</v>
      </c>
      <c r="J561" s="19" t="s">
        <v>38</v>
      </c>
      <c r="K561">
        <v>0</v>
      </c>
      <c r="L561" s="19" t="s">
        <v>45</v>
      </c>
      <c r="M561">
        <v>0</v>
      </c>
      <c r="N561">
        <v>7</v>
      </c>
      <c r="O561" s="19" t="s">
        <v>350</v>
      </c>
      <c r="P561" s="19" t="s">
        <v>249</v>
      </c>
      <c r="Q561" s="19" t="s">
        <v>139</v>
      </c>
      <c r="R561" s="19" t="s">
        <v>281</v>
      </c>
      <c r="S561" s="19"/>
      <c r="T561" s="19">
        <v>1</v>
      </c>
      <c r="U561" s="19">
        <f>IF(Actual_Data[[#This Row],[toss_winner]] = Actual_Data[[#This Row],[winner]],1,0)</f>
        <v>0</v>
      </c>
      <c r="V561" s="19">
        <f>IF(Actual_Data[[#This Row],[toss_decision]] = $I$2,1,0)</f>
        <v>0</v>
      </c>
      <c r="W561" s="19">
        <f t="shared" si="12"/>
        <v>0</v>
      </c>
      <c r="X561" s="53"/>
      <c r="Y561" s="53"/>
      <c r="Z561" s="53"/>
      <c r="AF561" s="52"/>
      <c r="AG561" s="54"/>
    </row>
    <row r="562" spans="1:33" x14ac:dyDescent="0.3">
      <c r="A562">
        <v>561</v>
      </c>
      <c r="B562" t="str">
        <f>Actual_Data[[#This Row],[season]]&amp;"-"&amp;COUNTIF($C$2:C562,C562)</f>
        <v>2016-44</v>
      </c>
      <c r="C562">
        <v>2016</v>
      </c>
      <c r="D562" s="19" t="s">
        <v>34</v>
      </c>
      <c r="E562" s="20">
        <v>42504</v>
      </c>
      <c r="F562" s="19" t="s">
        <v>36</v>
      </c>
      <c r="G562" s="19" t="s">
        <v>333</v>
      </c>
      <c r="H562" s="19" t="s">
        <v>333</v>
      </c>
      <c r="I562" s="19" t="s">
        <v>37</v>
      </c>
      <c r="J562" s="19" t="s">
        <v>38</v>
      </c>
      <c r="K562">
        <v>0</v>
      </c>
      <c r="L562" s="19" t="s">
        <v>36</v>
      </c>
      <c r="M562">
        <v>144</v>
      </c>
      <c r="N562">
        <v>0</v>
      </c>
      <c r="O562" s="19" t="s">
        <v>134</v>
      </c>
      <c r="P562" s="19" t="s">
        <v>40</v>
      </c>
      <c r="Q562" s="19" t="s">
        <v>345</v>
      </c>
      <c r="R562" s="19" t="s">
        <v>335</v>
      </c>
      <c r="S562" s="19"/>
      <c r="T562" s="19">
        <v>1</v>
      </c>
      <c r="U562" s="19">
        <f>IF(Actual_Data[[#This Row],[toss_winner]] = Actual_Data[[#This Row],[winner]],1,0)</f>
        <v>0</v>
      </c>
      <c r="V562" s="19">
        <f>IF(Actual_Data[[#This Row],[toss_decision]] = $I$2,1,0)</f>
        <v>1</v>
      </c>
      <c r="W562" s="19">
        <f t="shared" si="12"/>
        <v>0</v>
      </c>
      <c r="X562" s="53"/>
      <c r="Y562" s="53"/>
      <c r="Z562" s="53"/>
      <c r="AF562" s="52"/>
      <c r="AG562" s="54"/>
    </row>
    <row r="563" spans="1:33" x14ac:dyDescent="0.3">
      <c r="A563">
        <v>562</v>
      </c>
      <c r="B563" t="str">
        <f>Actual_Data[[#This Row],[season]]&amp;"-"&amp;COUNTIF($C$2:C563,C563)</f>
        <v>2016-45</v>
      </c>
      <c r="C563">
        <v>2016</v>
      </c>
      <c r="D563" s="19" t="s">
        <v>64</v>
      </c>
      <c r="E563" s="20">
        <v>42504</v>
      </c>
      <c r="F563" s="19" t="s">
        <v>332</v>
      </c>
      <c r="G563" s="19" t="s">
        <v>35</v>
      </c>
      <c r="H563" s="19" t="s">
        <v>332</v>
      </c>
      <c r="I563" s="19" t="s">
        <v>46</v>
      </c>
      <c r="J563" s="19" t="s">
        <v>38</v>
      </c>
      <c r="K563">
        <v>1</v>
      </c>
      <c r="L563" s="19" t="s">
        <v>35</v>
      </c>
      <c r="M563">
        <v>0</v>
      </c>
      <c r="N563">
        <v>8</v>
      </c>
      <c r="O563" s="19" t="s">
        <v>82</v>
      </c>
      <c r="P563" s="19" t="s">
        <v>67</v>
      </c>
      <c r="Q563" s="19" t="s">
        <v>340</v>
      </c>
      <c r="R563" s="19" t="s">
        <v>255</v>
      </c>
      <c r="S563" s="19"/>
      <c r="T563" s="19">
        <v>1</v>
      </c>
      <c r="U563" s="19">
        <f>IF(Actual_Data[[#This Row],[toss_winner]] = Actual_Data[[#This Row],[winner]],1,0)</f>
        <v>0</v>
      </c>
      <c r="V563" s="19">
        <f>IF(Actual_Data[[#This Row],[toss_decision]] = $I$2,1,0)</f>
        <v>0</v>
      </c>
      <c r="W563" s="19">
        <f t="shared" si="12"/>
        <v>0</v>
      </c>
      <c r="X563" s="53"/>
      <c r="Y563" s="53"/>
      <c r="Z563" s="53"/>
      <c r="AF563" s="52"/>
      <c r="AG563" s="54"/>
    </row>
    <row r="564" spans="1:33" x14ac:dyDescent="0.3">
      <c r="A564">
        <v>563</v>
      </c>
      <c r="B564" t="str">
        <f>Actual_Data[[#This Row],[season]]&amp;"-"&amp;COUNTIF($C$2:C564,C564)</f>
        <v>2016-46</v>
      </c>
      <c r="C564">
        <v>2016</v>
      </c>
      <c r="D564" s="19" t="s">
        <v>43</v>
      </c>
      <c r="E564" s="20">
        <v>42505</v>
      </c>
      <c r="F564" s="19" t="s">
        <v>45</v>
      </c>
      <c r="G564" s="19" t="s">
        <v>272</v>
      </c>
      <c r="H564" s="19" t="s">
        <v>45</v>
      </c>
      <c r="I564" s="19" t="s">
        <v>46</v>
      </c>
      <c r="J564" s="19" t="s">
        <v>38</v>
      </c>
      <c r="K564">
        <v>0</v>
      </c>
      <c r="L564" s="19" t="s">
        <v>272</v>
      </c>
      <c r="M564">
        <v>0</v>
      </c>
      <c r="N564">
        <v>7</v>
      </c>
      <c r="O564" s="19" t="s">
        <v>353</v>
      </c>
      <c r="P564" s="19" t="s">
        <v>334</v>
      </c>
      <c r="Q564" s="19" t="s">
        <v>348</v>
      </c>
      <c r="R564" s="19" t="s">
        <v>133</v>
      </c>
      <c r="S564" s="19"/>
      <c r="T564" s="19">
        <v>1</v>
      </c>
      <c r="U564" s="19">
        <f>IF(Actual_Data[[#This Row],[toss_winner]] = Actual_Data[[#This Row],[winner]],1,0)</f>
        <v>0</v>
      </c>
      <c r="V564" s="19">
        <f>IF(Actual_Data[[#This Row],[toss_decision]] = $I$2,1,0)</f>
        <v>0</v>
      </c>
      <c r="W564" s="19">
        <f t="shared" si="12"/>
        <v>0</v>
      </c>
      <c r="X564" s="53"/>
      <c r="Y564" s="53"/>
      <c r="Z564" s="53"/>
      <c r="AF564" s="52"/>
      <c r="AG564" s="54"/>
    </row>
    <row r="565" spans="1:33" x14ac:dyDescent="0.3">
      <c r="A565">
        <v>564</v>
      </c>
      <c r="B565" t="str">
        <f>Actual_Data[[#This Row],[season]]&amp;"-"&amp;COUNTIF($C$2:C565,C565)</f>
        <v>2016-47</v>
      </c>
      <c r="C565">
        <v>2016</v>
      </c>
      <c r="D565" s="19" t="s">
        <v>247</v>
      </c>
      <c r="E565" s="20">
        <v>42505</v>
      </c>
      <c r="F565" s="19" t="s">
        <v>59</v>
      </c>
      <c r="G565" s="19" t="s">
        <v>53</v>
      </c>
      <c r="H565" s="19" t="s">
        <v>53</v>
      </c>
      <c r="I565" s="19" t="s">
        <v>37</v>
      </c>
      <c r="J565" s="19" t="s">
        <v>38</v>
      </c>
      <c r="K565">
        <v>0</v>
      </c>
      <c r="L565" s="19" t="s">
        <v>59</v>
      </c>
      <c r="M565">
        <v>80</v>
      </c>
      <c r="N565">
        <v>0</v>
      </c>
      <c r="O565" s="19" t="s">
        <v>352</v>
      </c>
      <c r="P565" s="19" t="s">
        <v>249</v>
      </c>
      <c r="Q565" s="19" t="s">
        <v>336</v>
      </c>
      <c r="R565" s="19" t="s">
        <v>281</v>
      </c>
      <c r="S565" s="19"/>
      <c r="T565" s="19">
        <v>1</v>
      </c>
      <c r="U565" s="19">
        <f>IF(Actual_Data[[#This Row],[toss_winner]] = Actual_Data[[#This Row],[winner]],1,0)</f>
        <v>0</v>
      </c>
      <c r="V565" s="19">
        <f>IF(Actual_Data[[#This Row],[toss_decision]] = $I$2,1,0)</f>
        <v>1</v>
      </c>
      <c r="W565" s="19">
        <f t="shared" si="12"/>
        <v>0</v>
      </c>
      <c r="X565" s="53"/>
      <c r="Y565" s="53"/>
      <c r="Z565" s="53"/>
      <c r="AF565" s="52"/>
      <c r="AG565" s="54"/>
    </row>
    <row r="566" spans="1:33" x14ac:dyDescent="0.3">
      <c r="A566">
        <v>565</v>
      </c>
      <c r="B566" t="str">
        <f>Actual_Data[[#This Row],[season]]&amp;"-"&amp;COUNTIF($C$2:C566,C566)</f>
        <v>2016-48</v>
      </c>
      <c r="C566">
        <v>2016</v>
      </c>
      <c r="D566" s="19" t="s">
        <v>64</v>
      </c>
      <c r="E566" s="20">
        <v>42506</v>
      </c>
      <c r="F566" s="19" t="s">
        <v>35</v>
      </c>
      <c r="G566" s="19" t="s">
        <v>36</v>
      </c>
      <c r="H566" s="19" t="s">
        <v>36</v>
      </c>
      <c r="I566" s="19" t="s">
        <v>37</v>
      </c>
      <c r="J566" s="19" t="s">
        <v>38</v>
      </c>
      <c r="K566">
        <v>0</v>
      </c>
      <c r="L566" s="19" t="s">
        <v>36</v>
      </c>
      <c r="M566">
        <v>0</v>
      </c>
      <c r="N566">
        <v>9</v>
      </c>
      <c r="O566" s="19" t="s">
        <v>227</v>
      </c>
      <c r="P566" s="19" t="s">
        <v>67</v>
      </c>
      <c r="Q566" s="19" t="s">
        <v>316</v>
      </c>
      <c r="R566" s="19" t="s">
        <v>340</v>
      </c>
      <c r="S566" s="19"/>
      <c r="T566" s="19">
        <v>1</v>
      </c>
      <c r="U566" s="19">
        <f>IF(Actual_Data[[#This Row],[toss_winner]] = Actual_Data[[#This Row],[winner]],1,0)</f>
        <v>1</v>
      </c>
      <c r="V566" s="19">
        <f>IF(Actual_Data[[#This Row],[toss_decision]] = $I$2,1,0)</f>
        <v>1</v>
      </c>
      <c r="W566" s="19">
        <f t="shared" si="12"/>
        <v>1</v>
      </c>
      <c r="X566" s="53"/>
      <c r="Y566" s="53"/>
      <c r="Z566" s="53"/>
      <c r="AF566" s="52"/>
      <c r="AG566" s="54"/>
    </row>
    <row r="567" spans="1:33" x14ac:dyDescent="0.3">
      <c r="A567">
        <v>566</v>
      </c>
      <c r="B567" t="str">
        <f>Actual_Data[[#This Row],[season]]&amp;"-"&amp;COUNTIF($C$2:C567,C567)</f>
        <v>2016-49</v>
      </c>
      <c r="C567">
        <v>2016</v>
      </c>
      <c r="D567" s="19" t="s">
        <v>247</v>
      </c>
      <c r="E567" s="20">
        <v>42507</v>
      </c>
      <c r="F567" s="19" t="s">
        <v>53</v>
      </c>
      <c r="G567" s="19" t="s">
        <v>332</v>
      </c>
      <c r="H567" s="19" t="s">
        <v>332</v>
      </c>
      <c r="I567" s="19" t="s">
        <v>37</v>
      </c>
      <c r="J567" s="19" t="s">
        <v>38</v>
      </c>
      <c r="K567">
        <v>1</v>
      </c>
      <c r="L567" s="19" t="s">
        <v>332</v>
      </c>
      <c r="M567">
        <v>19</v>
      </c>
      <c r="N567">
        <v>0</v>
      </c>
      <c r="O567" s="19" t="s">
        <v>344</v>
      </c>
      <c r="P567" s="19" t="s">
        <v>249</v>
      </c>
      <c r="Q567" s="19" t="s">
        <v>336</v>
      </c>
      <c r="R567" s="19" t="s">
        <v>265</v>
      </c>
      <c r="S567" s="19"/>
      <c r="T567" s="19">
        <v>1</v>
      </c>
      <c r="U567" s="19">
        <f>IF(Actual_Data[[#This Row],[toss_winner]] = Actual_Data[[#This Row],[winner]],1,0)</f>
        <v>1</v>
      </c>
      <c r="V567" s="19">
        <f>IF(Actual_Data[[#This Row],[toss_decision]] = $I$2,1,0)</f>
        <v>1</v>
      </c>
      <c r="W567" s="19">
        <f t="shared" si="12"/>
        <v>1</v>
      </c>
      <c r="X567" s="53"/>
      <c r="Y567" s="53"/>
      <c r="Z567" s="53"/>
      <c r="AF567" s="52"/>
      <c r="AG567" s="54"/>
    </row>
    <row r="568" spans="1:33" x14ac:dyDescent="0.3">
      <c r="A568">
        <v>567</v>
      </c>
      <c r="B568" t="str">
        <f>Actual_Data[[#This Row],[season]]&amp;"-"&amp;COUNTIF($C$2:C568,C568)</f>
        <v>2016-50</v>
      </c>
      <c r="C568">
        <v>2016</v>
      </c>
      <c r="D568" s="19" t="s">
        <v>34</v>
      </c>
      <c r="E568" s="20">
        <v>42508</v>
      </c>
      <c r="F568" s="19" t="s">
        <v>36</v>
      </c>
      <c r="G568" s="19" t="s">
        <v>45</v>
      </c>
      <c r="H568" s="19" t="s">
        <v>45</v>
      </c>
      <c r="I568" s="19" t="s">
        <v>37</v>
      </c>
      <c r="J568" s="19" t="s">
        <v>38</v>
      </c>
      <c r="K568">
        <v>1</v>
      </c>
      <c r="L568" s="19" t="s">
        <v>36</v>
      </c>
      <c r="M568">
        <v>82</v>
      </c>
      <c r="N568">
        <v>0</v>
      </c>
      <c r="O568" s="19" t="s">
        <v>227</v>
      </c>
      <c r="P568" s="19" t="s">
        <v>40</v>
      </c>
      <c r="Q568" s="19" t="s">
        <v>348</v>
      </c>
      <c r="R568" s="19" t="s">
        <v>133</v>
      </c>
      <c r="S568" s="19"/>
      <c r="T568" s="19">
        <v>1</v>
      </c>
      <c r="U568" s="19">
        <f>IF(Actual_Data[[#This Row],[toss_winner]] = Actual_Data[[#This Row],[winner]],1,0)</f>
        <v>0</v>
      </c>
      <c r="V568" s="19">
        <f>IF(Actual_Data[[#This Row],[toss_decision]] = $I$2,1,0)</f>
        <v>1</v>
      </c>
      <c r="W568" s="19">
        <f t="shared" si="12"/>
        <v>0</v>
      </c>
      <c r="X568" s="53"/>
      <c r="Y568" s="53"/>
      <c r="Z568" s="53"/>
      <c r="AF568" s="52"/>
      <c r="AG568" s="54"/>
    </row>
    <row r="569" spans="1:33" x14ac:dyDescent="0.3">
      <c r="A569">
        <v>568</v>
      </c>
      <c r="B569" t="str">
        <f>Actual_Data[[#This Row],[season]]&amp;"-"&amp;COUNTIF($C$2:C569,C569)</f>
        <v>2016-51</v>
      </c>
      <c r="C569">
        <v>2016</v>
      </c>
      <c r="D569" s="19" t="s">
        <v>354</v>
      </c>
      <c r="E569" s="20">
        <v>42509</v>
      </c>
      <c r="F569" s="19" t="s">
        <v>35</v>
      </c>
      <c r="G569" s="19" t="s">
        <v>333</v>
      </c>
      <c r="H569" s="19" t="s">
        <v>333</v>
      </c>
      <c r="I569" s="19" t="s">
        <v>37</v>
      </c>
      <c r="J569" s="19" t="s">
        <v>38</v>
      </c>
      <c r="K569">
        <v>0</v>
      </c>
      <c r="L569" s="19" t="s">
        <v>333</v>
      </c>
      <c r="M569">
        <v>0</v>
      </c>
      <c r="N569">
        <v>6</v>
      </c>
      <c r="O569" s="19" t="s">
        <v>164</v>
      </c>
      <c r="P569" s="19" t="s">
        <v>355</v>
      </c>
      <c r="Q569" s="19" t="s">
        <v>245</v>
      </c>
      <c r="R569" s="19" t="s">
        <v>281</v>
      </c>
      <c r="S569" s="19"/>
      <c r="T569" s="19">
        <v>1</v>
      </c>
      <c r="U569" s="19">
        <f>IF(Actual_Data[[#This Row],[toss_winner]] = Actual_Data[[#This Row],[winner]],1,0)</f>
        <v>1</v>
      </c>
      <c r="V569" s="19">
        <f>IF(Actual_Data[[#This Row],[toss_decision]] = $I$2,1,0)</f>
        <v>1</v>
      </c>
      <c r="W569" s="19">
        <f t="shared" si="12"/>
        <v>1</v>
      </c>
      <c r="X569" s="53"/>
      <c r="Y569" s="53"/>
      <c r="Z569" s="53"/>
      <c r="AF569" s="52"/>
      <c r="AG569" s="54"/>
    </row>
    <row r="570" spans="1:33" x14ac:dyDescent="0.3">
      <c r="A570">
        <v>569</v>
      </c>
      <c r="B570" t="str">
        <f>Actual_Data[[#This Row],[season]]&amp;"-"&amp;COUNTIF($C$2:C570,C570)</f>
        <v>2016-52</v>
      </c>
      <c r="C570">
        <v>2016</v>
      </c>
      <c r="D570" s="19" t="s">
        <v>283</v>
      </c>
      <c r="E570" s="20">
        <v>42510</v>
      </c>
      <c r="F570" s="19" t="s">
        <v>272</v>
      </c>
      <c r="G570" s="19" t="s">
        <v>53</v>
      </c>
      <c r="H570" s="19" t="s">
        <v>53</v>
      </c>
      <c r="I570" s="19" t="s">
        <v>37</v>
      </c>
      <c r="J570" s="19" t="s">
        <v>38</v>
      </c>
      <c r="K570">
        <v>0</v>
      </c>
      <c r="L570" s="19" t="s">
        <v>53</v>
      </c>
      <c r="M570">
        <v>0</v>
      </c>
      <c r="N570">
        <v>6</v>
      </c>
      <c r="O570" s="19" t="s">
        <v>309</v>
      </c>
      <c r="P570" s="19" t="s">
        <v>284</v>
      </c>
      <c r="Q570" s="19" t="s">
        <v>340</v>
      </c>
      <c r="R570" s="19" t="s">
        <v>255</v>
      </c>
      <c r="S570" s="19"/>
      <c r="T570" s="19">
        <v>1</v>
      </c>
      <c r="U570" s="19">
        <f>IF(Actual_Data[[#This Row],[toss_winner]] = Actual_Data[[#This Row],[winner]],1,0)</f>
        <v>1</v>
      </c>
      <c r="V570" s="19">
        <f>IF(Actual_Data[[#This Row],[toss_decision]] = $I$2,1,0)</f>
        <v>1</v>
      </c>
      <c r="W570" s="19">
        <f t="shared" si="12"/>
        <v>1</v>
      </c>
      <c r="X570" s="53"/>
      <c r="Y570" s="53"/>
      <c r="Z570" s="53"/>
      <c r="AF570" s="52"/>
      <c r="AG570" s="54"/>
    </row>
    <row r="571" spans="1:33" x14ac:dyDescent="0.3">
      <c r="A571">
        <v>570</v>
      </c>
      <c r="B571" t="str">
        <f>Actual_Data[[#This Row],[season]]&amp;"-"&amp;COUNTIF($C$2:C571,C571)</f>
        <v>2016-53</v>
      </c>
      <c r="C571">
        <v>2016</v>
      </c>
      <c r="D571" s="19" t="s">
        <v>247</v>
      </c>
      <c r="E571" s="20">
        <v>42511</v>
      </c>
      <c r="F571" s="19" t="s">
        <v>45</v>
      </c>
      <c r="G571" s="19" t="s">
        <v>332</v>
      </c>
      <c r="H571" s="19" t="s">
        <v>45</v>
      </c>
      <c r="I571" s="19" t="s">
        <v>46</v>
      </c>
      <c r="J571" s="19" t="s">
        <v>38</v>
      </c>
      <c r="K571">
        <v>0</v>
      </c>
      <c r="L571" s="19" t="s">
        <v>332</v>
      </c>
      <c r="M571">
        <v>0</v>
      </c>
      <c r="N571">
        <v>4</v>
      </c>
      <c r="O571" s="19" t="s">
        <v>90</v>
      </c>
      <c r="P571" s="19" t="s">
        <v>249</v>
      </c>
      <c r="Q571" s="19" t="s">
        <v>139</v>
      </c>
      <c r="R571" s="19" t="s">
        <v>336</v>
      </c>
      <c r="S571" s="19"/>
      <c r="T571" s="19">
        <v>1</v>
      </c>
      <c r="U571" s="19">
        <f>IF(Actual_Data[[#This Row],[toss_winner]] = Actual_Data[[#This Row],[winner]],1,0)</f>
        <v>0</v>
      </c>
      <c r="V571" s="19">
        <f>IF(Actual_Data[[#This Row],[toss_decision]] = $I$2,1,0)</f>
        <v>0</v>
      </c>
      <c r="W571" s="19">
        <f t="shared" si="12"/>
        <v>0</v>
      </c>
      <c r="X571" s="53"/>
      <c r="Y571" s="53"/>
      <c r="Z571" s="53"/>
      <c r="AF571" s="52"/>
      <c r="AG571" s="54"/>
    </row>
    <row r="572" spans="1:33" x14ac:dyDescent="0.3">
      <c r="A572">
        <v>571</v>
      </c>
      <c r="B572" t="str">
        <f>Actual_Data[[#This Row],[season]]&amp;"-"&amp;COUNTIF($C$2:C572,C572)</f>
        <v>2016-54</v>
      </c>
      <c r="C572">
        <v>2016</v>
      </c>
      <c r="D572" s="19" t="s">
        <v>354</v>
      </c>
      <c r="E572" s="20">
        <v>42511</v>
      </c>
      <c r="F572" s="19" t="s">
        <v>59</v>
      </c>
      <c r="G572" s="19" t="s">
        <v>333</v>
      </c>
      <c r="H572" s="19" t="s">
        <v>333</v>
      </c>
      <c r="I572" s="19" t="s">
        <v>37</v>
      </c>
      <c r="J572" s="19" t="s">
        <v>38</v>
      </c>
      <c r="K572">
        <v>0</v>
      </c>
      <c r="L572" s="19" t="s">
        <v>333</v>
      </c>
      <c r="M572">
        <v>0</v>
      </c>
      <c r="N572">
        <v>6</v>
      </c>
      <c r="O572" s="19" t="s">
        <v>118</v>
      </c>
      <c r="P572" s="19" t="s">
        <v>355</v>
      </c>
      <c r="Q572" s="19" t="s">
        <v>245</v>
      </c>
      <c r="R572" s="19" t="s">
        <v>281</v>
      </c>
      <c r="S572" s="19"/>
      <c r="T572" s="19">
        <v>1</v>
      </c>
      <c r="U572" s="19">
        <f>IF(Actual_Data[[#This Row],[toss_winner]] = Actual_Data[[#This Row],[winner]],1,0)</f>
        <v>1</v>
      </c>
      <c r="V572" s="19">
        <f>IF(Actual_Data[[#This Row],[toss_decision]] = $I$2,1,0)</f>
        <v>1</v>
      </c>
      <c r="W572" s="19">
        <f t="shared" si="12"/>
        <v>1</v>
      </c>
      <c r="X572" s="53"/>
      <c r="Y572" s="53"/>
      <c r="Z572" s="53"/>
      <c r="AF572" s="52"/>
      <c r="AG572" s="54"/>
    </row>
    <row r="573" spans="1:33" x14ac:dyDescent="0.3">
      <c r="A573">
        <v>572</v>
      </c>
      <c r="B573" t="str">
        <f>Actual_Data[[#This Row],[season]]&amp;"-"&amp;COUNTIF($C$2:C573,C573)</f>
        <v>2016-55</v>
      </c>
      <c r="C573">
        <v>2016</v>
      </c>
      <c r="D573" s="19" t="s">
        <v>64</v>
      </c>
      <c r="E573" s="20">
        <v>42512</v>
      </c>
      <c r="F573" s="19" t="s">
        <v>35</v>
      </c>
      <c r="G573" s="19" t="s">
        <v>272</v>
      </c>
      <c r="H573" s="19" t="s">
        <v>272</v>
      </c>
      <c r="I573" s="19" t="s">
        <v>37</v>
      </c>
      <c r="J573" s="19" t="s">
        <v>38</v>
      </c>
      <c r="K573">
        <v>0</v>
      </c>
      <c r="L573" s="19" t="s">
        <v>35</v>
      </c>
      <c r="M573">
        <v>22</v>
      </c>
      <c r="N573">
        <v>0</v>
      </c>
      <c r="O573" s="19" t="s">
        <v>82</v>
      </c>
      <c r="P573" s="19" t="s">
        <v>67</v>
      </c>
      <c r="Q573" s="19" t="s">
        <v>348</v>
      </c>
      <c r="R573" s="19" t="s">
        <v>133</v>
      </c>
      <c r="S573" s="19"/>
      <c r="T573" s="19">
        <v>1</v>
      </c>
      <c r="U573" s="19">
        <f>IF(Actual_Data[[#This Row],[toss_winner]] = Actual_Data[[#This Row],[winner]],1,0)</f>
        <v>0</v>
      </c>
      <c r="V573" s="19">
        <f>IF(Actual_Data[[#This Row],[toss_decision]] = $I$2,1,0)</f>
        <v>1</v>
      </c>
      <c r="W573" s="19">
        <f t="shared" si="12"/>
        <v>0</v>
      </c>
      <c r="X573" s="53"/>
      <c r="Y573" s="53"/>
      <c r="Z573" s="53"/>
      <c r="AF573" s="52"/>
      <c r="AG573" s="54"/>
    </row>
    <row r="574" spans="1:33" x14ac:dyDescent="0.3">
      <c r="A574">
        <v>573</v>
      </c>
      <c r="B574" t="str">
        <f>Actual_Data[[#This Row],[season]]&amp;"-"&amp;COUNTIF($C$2:C574,C574)</f>
        <v>2016-56</v>
      </c>
      <c r="C574">
        <v>2016</v>
      </c>
      <c r="D574" s="19" t="s">
        <v>283</v>
      </c>
      <c r="E574" s="20">
        <v>42512</v>
      </c>
      <c r="F574" s="19" t="s">
        <v>53</v>
      </c>
      <c r="G574" s="19" t="s">
        <v>36</v>
      </c>
      <c r="H574" s="19" t="s">
        <v>36</v>
      </c>
      <c r="I574" s="19" t="s">
        <v>37</v>
      </c>
      <c r="J574" s="19" t="s">
        <v>38</v>
      </c>
      <c r="K574">
        <v>0</v>
      </c>
      <c r="L574" s="19" t="s">
        <v>36</v>
      </c>
      <c r="M574">
        <v>0</v>
      </c>
      <c r="N574">
        <v>6</v>
      </c>
      <c r="O574" s="19" t="s">
        <v>227</v>
      </c>
      <c r="P574" s="19" t="s">
        <v>284</v>
      </c>
      <c r="Q574" s="19" t="s">
        <v>340</v>
      </c>
      <c r="R574" s="19" t="s">
        <v>255</v>
      </c>
      <c r="S574" s="19"/>
      <c r="T574" s="19">
        <v>1</v>
      </c>
      <c r="U574" s="19">
        <f>IF(Actual_Data[[#This Row],[toss_winner]] = Actual_Data[[#This Row],[winner]],1,0)</f>
        <v>1</v>
      </c>
      <c r="V574" s="19">
        <f>IF(Actual_Data[[#This Row],[toss_decision]] = $I$2,1,0)</f>
        <v>1</v>
      </c>
      <c r="W574" s="19">
        <f t="shared" si="12"/>
        <v>1</v>
      </c>
      <c r="X574" s="53"/>
      <c r="Y574" s="53"/>
      <c r="Z574" s="53"/>
      <c r="AF574" s="52"/>
      <c r="AG574" s="54"/>
    </row>
    <row r="575" spans="1:33" x14ac:dyDescent="0.3">
      <c r="A575">
        <v>574</v>
      </c>
      <c r="B575" t="str">
        <f>Actual_Data[[#This Row],[season]]&amp;"-"&amp;COUNTIF($C$2:C575,C575)</f>
        <v>2016-57</v>
      </c>
      <c r="C575">
        <v>2016</v>
      </c>
      <c r="D575" s="19" t="s">
        <v>34</v>
      </c>
      <c r="E575" s="20">
        <v>42514</v>
      </c>
      <c r="F575" s="19" t="s">
        <v>333</v>
      </c>
      <c r="G575" s="19" t="s">
        <v>36</v>
      </c>
      <c r="H575" s="19" t="s">
        <v>36</v>
      </c>
      <c r="I575" s="19" t="s">
        <v>37</v>
      </c>
      <c r="J575" s="19" t="s">
        <v>38</v>
      </c>
      <c r="K575">
        <v>0</v>
      </c>
      <c r="L575" s="19" t="s">
        <v>36</v>
      </c>
      <c r="M575">
        <v>0</v>
      </c>
      <c r="N575">
        <v>4</v>
      </c>
      <c r="O575" s="19" t="s">
        <v>134</v>
      </c>
      <c r="P575" s="19" t="s">
        <v>40</v>
      </c>
      <c r="Q575" s="19" t="s">
        <v>245</v>
      </c>
      <c r="R575" s="19" t="s">
        <v>139</v>
      </c>
      <c r="S575" s="19"/>
      <c r="T575" s="19">
        <v>1</v>
      </c>
      <c r="U575" s="19">
        <f>IF(Actual_Data[[#This Row],[toss_winner]] = Actual_Data[[#This Row],[winner]],1,0)</f>
        <v>1</v>
      </c>
      <c r="V575" s="19">
        <f>IF(Actual_Data[[#This Row],[toss_decision]] = $I$2,1,0)</f>
        <v>1</v>
      </c>
      <c r="W575" s="19">
        <f t="shared" si="12"/>
        <v>1</v>
      </c>
      <c r="X575" s="53"/>
      <c r="Y575" s="53"/>
      <c r="Z575" s="53"/>
      <c r="AF575" s="52"/>
      <c r="AG575" s="54"/>
    </row>
    <row r="576" spans="1:33" x14ac:dyDescent="0.3">
      <c r="A576">
        <v>575</v>
      </c>
      <c r="B576" t="str">
        <f>Actual_Data[[#This Row],[season]]&amp;"-"&amp;COUNTIF($C$2:C576,C576)</f>
        <v>2016-58</v>
      </c>
      <c r="C576">
        <v>2016</v>
      </c>
      <c r="D576" s="19" t="s">
        <v>51</v>
      </c>
      <c r="E576" s="20">
        <v>42515</v>
      </c>
      <c r="F576" s="19" t="s">
        <v>272</v>
      </c>
      <c r="G576" s="19" t="s">
        <v>35</v>
      </c>
      <c r="H576" s="19" t="s">
        <v>35</v>
      </c>
      <c r="I576" s="19" t="s">
        <v>37</v>
      </c>
      <c r="J576" s="19" t="s">
        <v>38</v>
      </c>
      <c r="K576">
        <v>0</v>
      </c>
      <c r="L576" s="19" t="s">
        <v>272</v>
      </c>
      <c r="M576">
        <v>22</v>
      </c>
      <c r="N576">
        <v>0</v>
      </c>
      <c r="O576" s="19" t="s">
        <v>329</v>
      </c>
      <c r="P576" s="19" t="s">
        <v>55</v>
      </c>
      <c r="Q576" s="19" t="s">
        <v>133</v>
      </c>
      <c r="R576" s="19" t="s">
        <v>265</v>
      </c>
      <c r="S576" s="19"/>
      <c r="T576" s="19">
        <v>1</v>
      </c>
      <c r="U576" s="19">
        <f>IF(Actual_Data[[#This Row],[toss_winner]] = Actual_Data[[#This Row],[winner]],1,0)</f>
        <v>0</v>
      </c>
      <c r="V576" s="19">
        <f>IF(Actual_Data[[#This Row],[toss_decision]] = $I$2,1,0)</f>
        <v>1</v>
      </c>
      <c r="W576" s="19">
        <f t="shared" si="12"/>
        <v>0</v>
      </c>
      <c r="X576" s="53"/>
      <c r="Y576" s="53"/>
      <c r="Z576" s="53"/>
      <c r="AF576" s="52"/>
      <c r="AG576" s="54"/>
    </row>
    <row r="577" spans="1:33" x14ac:dyDescent="0.3">
      <c r="A577">
        <v>576</v>
      </c>
      <c r="B577" t="str">
        <f>Actual_Data[[#This Row],[season]]&amp;"-"&amp;COUNTIF($C$2:C577,C577)</f>
        <v>2016-59</v>
      </c>
      <c r="C577">
        <v>2016</v>
      </c>
      <c r="D577" s="19" t="s">
        <v>51</v>
      </c>
      <c r="E577" s="20">
        <v>42517</v>
      </c>
      <c r="F577" s="19" t="s">
        <v>333</v>
      </c>
      <c r="G577" s="19" t="s">
        <v>272</v>
      </c>
      <c r="H577" s="19" t="s">
        <v>272</v>
      </c>
      <c r="I577" s="19" t="s">
        <v>37</v>
      </c>
      <c r="J577" s="19" t="s">
        <v>38</v>
      </c>
      <c r="K577">
        <v>0</v>
      </c>
      <c r="L577" s="19" t="s">
        <v>272</v>
      </c>
      <c r="M577">
        <v>0</v>
      </c>
      <c r="N577">
        <v>4</v>
      </c>
      <c r="O577" s="19" t="s">
        <v>191</v>
      </c>
      <c r="P577" s="19" t="s">
        <v>55</v>
      </c>
      <c r="Q577" s="19" t="s">
        <v>133</v>
      </c>
      <c r="R577" s="19" t="s">
        <v>281</v>
      </c>
      <c r="S577" s="19"/>
      <c r="T577" s="19">
        <v>1</v>
      </c>
      <c r="U577" s="19">
        <f>IF(Actual_Data[[#This Row],[toss_winner]] = Actual_Data[[#This Row],[winner]],1,0)</f>
        <v>1</v>
      </c>
      <c r="V577" s="19">
        <f>IF(Actual_Data[[#This Row],[toss_decision]] = $I$2,1,0)</f>
        <v>1</v>
      </c>
      <c r="W577" s="19">
        <f t="shared" si="12"/>
        <v>1</v>
      </c>
      <c r="X577" s="53"/>
      <c r="Y577" s="53"/>
      <c r="Z577" s="53"/>
      <c r="AF577" s="52"/>
      <c r="AG577" s="54"/>
    </row>
    <row r="578" spans="1:33" x14ac:dyDescent="0.3">
      <c r="A578">
        <v>577</v>
      </c>
      <c r="B578" t="str">
        <f>Actual_Data[[#This Row],[season]]&amp;"-"&amp;COUNTIF($C$2:C578,C578)</f>
        <v>2016-60</v>
      </c>
      <c r="C578">
        <v>2016</v>
      </c>
      <c r="D578" s="19" t="s">
        <v>34</v>
      </c>
      <c r="E578" s="20">
        <v>42519</v>
      </c>
      <c r="F578" s="19" t="s">
        <v>272</v>
      </c>
      <c r="G578" s="19" t="s">
        <v>36</v>
      </c>
      <c r="H578" s="19" t="s">
        <v>272</v>
      </c>
      <c r="I578" s="19" t="s">
        <v>46</v>
      </c>
      <c r="J578" s="19" t="s">
        <v>38</v>
      </c>
      <c r="K578">
        <v>0</v>
      </c>
      <c r="L578" s="19" t="s">
        <v>272</v>
      </c>
      <c r="M578">
        <v>8</v>
      </c>
      <c r="N578">
        <v>0</v>
      </c>
      <c r="O578" s="19" t="s">
        <v>356</v>
      </c>
      <c r="P578" s="19" t="s">
        <v>40</v>
      </c>
      <c r="Q578" s="19" t="s">
        <v>139</v>
      </c>
      <c r="R578" s="19" t="s">
        <v>255</v>
      </c>
      <c r="S578" s="19"/>
      <c r="T578" s="19">
        <v>1</v>
      </c>
      <c r="U578" s="19">
        <f>IF(Actual_Data[[#This Row],[toss_winner]] = Actual_Data[[#This Row],[winner]],1,0)</f>
        <v>1</v>
      </c>
      <c r="V578" s="19">
        <f>IF(Actual_Data[[#This Row],[toss_decision]] = $I$2,1,0)</f>
        <v>0</v>
      </c>
      <c r="W578" s="19">
        <f t="shared" si="12"/>
        <v>0</v>
      </c>
      <c r="X578" s="53"/>
      <c r="Y578" s="53"/>
      <c r="Z578" s="53"/>
      <c r="AF578" s="52"/>
      <c r="AG578" s="54"/>
    </row>
  </sheetData>
  <mergeCells count="3">
    <mergeCell ref="AH59:AK59"/>
    <mergeCell ref="AN1:AP1"/>
    <mergeCell ref="AC1:AC7"/>
  </mergeCells>
  <phoneticPr fontId="11" type="noConversion"/>
  <conditionalFormatting sqref="AG2:AG1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{F4A44323-6689-4E51-B027-85A2390095F4}</x14:id>
        </ext>
      </extLst>
    </cfRule>
  </conditionalFormatting>
  <conditionalFormatting sqref="AG32:AG4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{2F2DA88C-C56A-4F05-BFB9-BBD2B28ACEED}</x14:id>
        </ext>
      </extLst>
    </cfRule>
  </conditionalFormatting>
  <conditionalFormatting sqref="AF8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{1C19C6D7-28A7-4739-A063-1BFEBE1F5471}</x14:id>
        </ext>
      </extLst>
    </cfRule>
  </conditionalFormatting>
  <conditionalFormatting sqref="AF90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{4DA86812-E0C1-4EA9-A756-D92F74D4E310}</x14:id>
        </ext>
      </extLst>
    </cfRule>
  </conditionalFormatting>
  <conditionalFormatting sqref="AF10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{0AE455BD-DB59-4417-9558-BAF499069A45}</x14:id>
        </ext>
      </extLst>
    </cfRule>
  </conditionalFormatting>
  <dataValidations count="2">
    <dataValidation type="list" allowBlank="1" showInputMessage="1" showErrorMessage="1" sqref="C1" xr:uid="{883D8F8D-D0DD-4013-996D-F5FC1B6BD41D}">
      <formula1>$C$2:$C$578</formula1>
    </dataValidation>
    <dataValidation type="list" allowBlank="1" showInputMessage="1" showErrorMessage="1" sqref="AE28" xr:uid="{60EF5AEA-9593-4416-9630-98459013553B}">
      <formula1>$AO$3:$AO$12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A44323-6689-4E51-B027-85A2390095F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AG2:AG14</xm:sqref>
        </x14:conditionalFormatting>
        <x14:conditionalFormatting xmlns:xm="http://schemas.microsoft.com/office/excel/2006/main">
          <x14:cfRule type="dataBar" id="{2F2DA88C-C56A-4F05-BFB9-BBD2B28ACE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AG32:AG44</xm:sqref>
        </x14:conditionalFormatting>
        <x14:conditionalFormatting xmlns:xm="http://schemas.microsoft.com/office/excel/2006/main">
          <x14:cfRule type="dataBar" id="{1C19C6D7-28A7-4739-A063-1BFEBE1F54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AF85</xm:sqref>
        </x14:conditionalFormatting>
        <x14:conditionalFormatting xmlns:xm="http://schemas.microsoft.com/office/excel/2006/main">
          <x14:cfRule type="dataBar" id="{4DA86812-E0C1-4EA9-A756-D92F74D4E3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AF90</xm:sqref>
        </x14:conditionalFormatting>
        <x14:conditionalFormatting xmlns:xm="http://schemas.microsoft.com/office/excel/2006/main">
          <x14:cfRule type="dataBar" id="{0AE455BD-DB59-4417-9558-BAF499069A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AF103</xm:sqref>
        </x14:conditionalFormatting>
        <x14:conditionalFormatting xmlns:xm="http://schemas.microsoft.com/office/excel/2006/main">
          <x14:cfRule type="iconSet" priority="8" id="{1C7B1130-0BEB-44F0-BE95-50BC384290B6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AE65:AE73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R1000"/>
  <sheetViews>
    <sheetView workbookViewId="0">
      <pane ySplit="1" topLeftCell="A19" activePane="bottomLeft" state="frozen"/>
      <selection pane="bottomLeft" activeCell="A399" sqref="A399"/>
    </sheetView>
  </sheetViews>
  <sheetFormatPr defaultColWidth="14.44140625" defaultRowHeight="15" customHeight="1" x14ac:dyDescent="0.3"/>
  <cols>
    <col min="1" max="1" width="9.6640625" customWidth="1"/>
    <col min="2" max="2" width="8.6640625" customWidth="1"/>
    <col min="3" max="3" width="14.6640625" customWidth="1"/>
    <col min="4" max="4" width="10.44140625" customWidth="1"/>
    <col min="5" max="7" width="26.5546875" customWidth="1"/>
    <col min="8" max="8" width="14.109375" customWidth="1"/>
    <col min="9" max="9" width="8.88671875" customWidth="1"/>
    <col min="10" max="10" width="11.6640625" customWidth="1"/>
    <col min="11" max="11" width="26.5546875" customWidth="1"/>
    <col min="12" max="12" width="13.6640625" customWidth="1"/>
    <col min="13" max="13" width="16.21875" customWidth="1"/>
    <col min="14" max="14" width="18.6640625" customWidth="1"/>
    <col min="15" max="15" width="49.5546875" customWidth="1"/>
    <col min="16" max="16" width="24.44140625" customWidth="1"/>
    <col min="17" max="17" width="17.5546875" customWidth="1"/>
    <col min="18" max="18" width="9.88671875" customWidth="1"/>
    <col min="19" max="26" width="8.6640625" customWidth="1"/>
  </cols>
  <sheetData>
    <row r="1" spans="1:18" ht="14.4" x14ac:dyDescent="0.3">
      <c r="A1" s="15" t="s">
        <v>16</v>
      </c>
      <c r="B1" s="15" t="s">
        <v>17</v>
      </c>
      <c r="C1" s="15" t="s">
        <v>18</v>
      </c>
      <c r="D1" s="15" t="s">
        <v>19</v>
      </c>
      <c r="E1" s="15" t="s">
        <v>20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</row>
    <row r="2" spans="1:18" ht="14.4" x14ac:dyDescent="0.3">
      <c r="A2" s="16">
        <v>1</v>
      </c>
      <c r="B2" s="16">
        <v>2008</v>
      </c>
      <c r="C2" s="16" t="s">
        <v>34</v>
      </c>
      <c r="D2" s="17">
        <v>39556</v>
      </c>
      <c r="E2" s="16" t="s">
        <v>35</v>
      </c>
      <c r="F2" s="16" t="s">
        <v>36</v>
      </c>
      <c r="G2" s="16" t="s">
        <v>36</v>
      </c>
      <c r="H2" s="16" t="s">
        <v>37</v>
      </c>
      <c r="I2" s="16" t="s">
        <v>38</v>
      </c>
      <c r="J2" s="16">
        <v>0</v>
      </c>
      <c r="K2" s="16" t="s">
        <v>35</v>
      </c>
      <c r="L2" s="16">
        <v>140</v>
      </c>
      <c r="M2" s="16">
        <v>0</v>
      </c>
      <c r="N2" s="16" t="s">
        <v>39</v>
      </c>
      <c r="O2" s="16" t="s">
        <v>40</v>
      </c>
      <c r="P2" s="16" t="s">
        <v>41</v>
      </c>
      <c r="Q2" s="16" t="s">
        <v>42</v>
      </c>
    </row>
    <row r="3" spans="1:18" ht="14.4" x14ac:dyDescent="0.3">
      <c r="A3" s="16">
        <v>2</v>
      </c>
      <c r="B3" s="16">
        <v>2008</v>
      </c>
      <c r="C3" s="16" t="s">
        <v>43</v>
      </c>
      <c r="D3" s="17">
        <v>39557</v>
      </c>
      <c r="E3" s="16" t="s">
        <v>44</v>
      </c>
      <c r="F3" s="16" t="s">
        <v>45</v>
      </c>
      <c r="G3" s="16" t="s">
        <v>44</v>
      </c>
      <c r="H3" s="16" t="s">
        <v>46</v>
      </c>
      <c r="I3" s="16" t="s">
        <v>38</v>
      </c>
      <c r="J3" s="16">
        <v>0</v>
      </c>
      <c r="K3" s="16" t="s">
        <v>44</v>
      </c>
      <c r="L3" s="16">
        <v>33</v>
      </c>
      <c r="M3" s="16">
        <v>0</v>
      </c>
      <c r="N3" s="16" t="s">
        <v>47</v>
      </c>
      <c r="O3" s="16" t="s">
        <v>48</v>
      </c>
      <c r="P3" s="16" t="s">
        <v>49</v>
      </c>
      <c r="Q3" s="16" t="s">
        <v>50</v>
      </c>
    </row>
    <row r="4" spans="1:18" ht="14.4" x14ac:dyDescent="0.3">
      <c r="A4" s="16">
        <v>3</v>
      </c>
      <c r="B4" s="16">
        <v>2008</v>
      </c>
      <c r="C4" s="16" t="s">
        <v>51</v>
      </c>
      <c r="D4" s="17">
        <v>39557</v>
      </c>
      <c r="E4" s="16" t="s">
        <v>52</v>
      </c>
      <c r="F4" s="16" t="s">
        <v>53</v>
      </c>
      <c r="G4" s="16" t="s">
        <v>52</v>
      </c>
      <c r="H4" s="16" t="s">
        <v>46</v>
      </c>
      <c r="I4" s="16" t="s">
        <v>38</v>
      </c>
      <c r="J4" s="16">
        <v>0</v>
      </c>
      <c r="K4" s="16" t="s">
        <v>53</v>
      </c>
      <c r="L4" s="16">
        <v>0</v>
      </c>
      <c r="M4" s="16">
        <v>9</v>
      </c>
      <c r="N4" s="16" t="s">
        <v>54</v>
      </c>
      <c r="O4" s="16" t="s">
        <v>55</v>
      </c>
      <c r="P4" s="16" t="s">
        <v>56</v>
      </c>
      <c r="Q4" s="16" t="s">
        <v>57</v>
      </c>
    </row>
    <row r="5" spans="1:18" ht="14.4" x14ac:dyDescent="0.3">
      <c r="A5" s="16">
        <v>4</v>
      </c>
      <c r="B5" s="16">
        <v>2008</v>
      </c>
      <c r="C5" s="16" t="s">
        <v>58</v>
      </c>
      <c r="D5" s="17">
        <v>39558</v>
      </c>
      <c r="E5" s="16" t="s">
        <v>59</v>
      </c>
      <c r="F5" s="16" t="s">
        <v>36</v>
      </c>
      <c r="G5" s="16" t="s">
        <v>59</v>
      </c>
      <c r="H5" s="16" t="s">
        <v>46</v>
      </c>
      <c r="I5" s="16" t="s">
        <v>38</v>
      </c>
      <c r="J5" s="16">
        <v>0</v>
      </c>
      <c r="K5" s="16" t="s">
        <v>36</v>
      </c>
      <c r="L5" s="16">
        <v>0</v>
      </c>
      <c r="M5" s="16">
        <v>5</v>
      </c>
      <c r="N5" s="16" t="s">
        <v>60</v>
      </c>
      <c r="O5" s="16" t="s">
        <v>61</v>
      </c>
      <c r="P5" s="16" t="s">
        <v>62</v>
      </c>
      <c r="Q5" s="16" t="s">
        <v>63</v>
      </c>
    </row>
    <row r="6" spans="1:18" ht="14.4" x14ac:dyDescent="0.3">
      <c r="A6" s="16">
        <v>5</v>
      </c>
      <c r="B6" s="16">
        <v>2008</v>
      </c>
      <c r="C6" s="16" t="s">
        <v>64</v>
      </c>
      <c r="D6" s="17">
        <v>39558</v>
      </c>
      <c r="E6" s="16" t="s">
        <v>65</v>
      </c>
      <c r="F6" s="16" t="s">
        <v>35</v>
      </c>
      <c r="G6" s="16" t="s">
        <v>65</v>
      </c>
      <c r="H6" s="16" t="s">
        <v>46</v>
      </c>
      <c r="I6" s="16" t="s">
        <v>38</v>
      </c>
      <c r="J6" s="16">
        <v>0</v>
      </c>
      <c r="K6" s="16" t="s">
        <v>35</v>
      </c>
      <c r="L6" s="16">
        <v>0</v>
      </c>
      <c r="M6" s="16">
        <v>5</v>
      </c>
      <c r="N6" s="16" t="s">
        <v>66</v>
      </c>
      <c r="O6" s="16" t="s">
        <v>67</v>
      </c>
      <c r="P6" s="16" t="s">
        <v>68</v>
      </c>
      <c r="Q6" s="16" t="s">
        <v>69</v>
      </c>
    </row>
    <row r="7" spans="1:18" ht="14.4" x14ac:dyDescent="0.3">
      <c r="A7" s="16">
        <v>6</v>
      </c>
      <c r="B7" s="16">
        <v>2008</v>
      </c>
      <c r="C7" s="16" t="s">
        <v>70</v>
      </c>
      <c r="D7" s="17">
        <v>39559</v>
      </c>
      <c r="E7" s="16" t="s">
        <v>45</v>
      </c>
      <c r="F7" s="16" t="s">
        <v>52</v>
      </c>
      <c r="G7" s="16" t="s">
        <v>45</v>
      </c>
      <c r="H7" s="16" t="s">
        <v>46</v>
      </c>
      <c r="I7" s="16" t="s">
        <v>38</v>
      </c>
      <c r="J7" s="16">
        <v>0</v>
      </c>
      <c r="K7" s="16" t="s">
        <v>52</v>
      </c>
      <c r="L7" s="16">
        <v>0</v>
      </c>
      <c r="M7" s="16">
        <v>6</v>
      </c>
      <c r="N7" s="16" t="s">
        <v>71</v>
      </c>
      <c r="O7" s="16" t="s">
        <v>72</v>
      </c>
      <c r="P7" s="16" t="s">
        <v>56</v>
      </c>
      <c r="Q7" s="16" t="s">
        <v>73</v>
      </c>
    </row>
    <row r="8" spans="1:18" ht="14.4" x14ac:dyDescent="0.3">
      <c r="A8" s="16">
        <v>7</v>
      </c>
      <c r="B8" s="16">
        <v>2008</v>
      </c>
      <c r="C8" s="16" t="s">
        <v>74</v>
      </c>
      <c r="D8" s="17">
        <v>39560</v>
      </c>
      <c r="E8" s="16" t="s">
        <v>65</v>
      </c>
      <c r="F8" s="16" t="s">
        <v>53</v>
      </c>
      <c r="G8" s="16" t="s">
        <v>65</v>
      </c>
      <c r="H8" s="16" t="s">
        <v>46</v>
      </c>
      <c r="I8" s="16" t="s">
        <v>38</v>
      </c>
      <c r="J8" s="16">
        <v>0</v>
      </c>
      <c r="K8" s="16" t="s">
        <v>53</v>
      </c>
      <c r="L8" s="16">
        <v>0</v>
      </c>
      <c r="M8" s="16">
        <v>9</v>
      </c>
      <c r="N8" s="16" t="s">
        <v>75</v>
      </c>
      <c r="O8" s="16" t="s">
        <v>76</v>
      </c>
      <c r="P8" s="16" t="s">
        <v>77</v>
      </c>
      <c r="Q8" s="16" t="s">
        <v>78</v>
      </c>
    </row>
    <row r="9" spans="1:18" ht="14.4" x14ac:dyDescent="0.3">
      <c r="A9" s="16">
        <v>8</v>
      </c>
      <c r="B9" s="16">
        <v>2008</v>
      </c>
      <c r="C9" s="16" t="s">
        <v>79</v>
      </c>
      <c r="D9" s="17">
        <v>39561</v>
      </c>
      <c r="E9" s="16" t="s">
        <v>44</v>
      </c>
      <c r="F9" s="16" t="s">
        <v>59</v>
      </c>
      <c r="G9" s="16" t="s">
        <v>59</v>
      </c>
      <c r="H9" s="16" t="s">
        <v>37</v>
      </c>
      <c r="I9" s="16" t="s">
        <v>38</v>
      </c>
      <c r="J9" s="16">
        <v>0</v>
      </c>
      <c r="K9" s="16" t="s">
        <v>44</v>
      </c>
      <c r="L9" s="16">
        <v>6</v>
      </c>
      <c r="M9" s="16">
        <v>0</v>
      </c>
      <c r="N9" s="16" t="s">
        <v>80</v>
      </c>
      <c r="O9" s="16" t="s">
        <v>81</v>
      </c>
      <c r="P9" s="16" t="s">
        <v>63</v>
      </c>
      <c r="Q9" s="16" t="s">
        <v>57</v>
      </c>
    </row>
    <row r="10" spans="1:18" ht="14.4" x14ac:dyDescent="0.3">
      <c r="A10" s="16">
        <v>9</v>
      </c>
      <c r="B10" s="16">
        <v>2008</v>
      </c>
      <c r="C10" s="16" t="s">
        <v>74</v>
      </c>
      <c r="D10" s="17">
        <v>39562</v>
      </c>
      <c r="E10" s="16" t="s">
        <v>65</v>
      </c>
      <c r="F10" s="16" t="s">
        <v>52</v>
      </c>
      <c r="G10" s="16" t="s">
        <v>52</v>
      </c>
      <c r="H10" s="16" t="s">
        <v>37</v>
      </c>
      <c r="I10" s="16" t="s">
        <v>38</v>
      </c>
      <c r="J10" s="16">
        <v>0</v>
      </c>
      <c r="K10" s="16" t="s">
        <v>52</v>
      </c>
      <c r="L10" s="16">
        <v>0</v>
      </c>
      <c r="M10" s="16">
        <v>3</v>
      </c>
      <c r="N10" s="16" t="s">
        <v>82</v>
      </c>
      <c r="O10" s="16" t="s">
        <v>76</v>
      </c>
      <c r="P10" s="16" t="s">
        <v>41</v>
      </c>
      <c r="Q10" s="16" t="s">
        <v>49</v>
      </c>
    </row>
    <row r="11" spans="1:18" ht="14.4" x14ac:dyDescent="0.3">
      <c r="A11" s="16">
        <v>10</v>
      </c>
      <c r="B11" s="16">
        <v>2008</v>
      </c>
      <c r="C11" s="16" t="s">
        <v>43</v>
      </c>
      <c r="D11" s="17">
        <v>39563</v>
      </c>
      <c r="E11" s="16" t="s">
        <v>45</v>
      </c>
      <c r="F11" s="16" t="s">
        <v>59</v>
      </c>
      <c r="G11" s="16" t="s">
        <v>59</v>
      </c>
      <c r="H11" s="16" t="s">
        <v>37</v>
      </c>
      <c r="I11" s="16" t="s">
        <v>38</v>
      </c>
      <c r="J11" s="16">
        <v>0</v>
      </c>
      <c r="K11" s="16" t="s">
        <v>45</v>
      </c>
      <c r="L11" s="16">
        <v>66</v>
      </c>
      <c r="M11" s="16">
        <v>0</v>
      </c>
      <c r="N11" s="16" t="s">
        <v>83</v>
      </c>
      <c r="O11" s="16" t="s">
        <v>48</v>
      </c>
      <c r="P11" s="16" t="s">
        <v>56</v>
      </c>
      <c r="Q11" s="16" t="s">
        <v>78</v>
      </c>
    </row>
    <row r="12" spans="1:18" ht="14.4" x14ac:dyDescent="0.3">
      <c r="A12" s="16">
        <v>11</v>
      </c>
      <c r="B12" s="16">
        <v>2008</v>
      </c>
      <c r="C12" s="16" t="s">
        <v>34</v>
      </c>
      <c r="D12" s="17">
        <v>39564</v>
      </c>
      <c r="E12" s="16" t="s">
        <v>36</v>
      </c>
      <c r="F12" s="16" t="s">
        <v>52</v>
      </c>
      <c r="G12" s="16" t="s">
        <v>52</v>
      </c>
      <c r="H12" s="16" t="s">
        <v>37</v>
      </c>
      <c r="I12" s="16" t="s">
        <v>38</v>
      </c>
      <c r="J12" s="16">
        <v>0</v>
      </c>
      <c r="K12" s="16" t="s">
        <v>52</v>
      </c>
      <c r="L12" s="16">
        <v>0</v>
      </c>
      <c r="M12" s="16">
        <v>7</v>
      </c>
      <c r="N12" s="16" t="s">
        <v>71</v>
      </c>
      <c r="O12" s="16" t="s">
        <v>40</v>
      </c>
      <c r="P12" s="16" t="s">
        <v>49</v>
      </c>
      <c r="Q12" s="16" t="s">
        <v>77</v>
      </c>
    </row>
    <row r="13" spans="1:18" ht="14.4" x14ac:dyDescent="0.3">
      <c r="A13" s="16">
        <v>12</v>
      </c>
      <c r="B13" s="16">
        <v>2008</v>
      </c>
      <c r="C13" s="16" t="s">
        <v>79</v>
      </c>
      <c r="D13" s="17">
        <v>39564</v>
      </c>
      <c r="E13" s="16" t="s">
        <v>35</v>
      </c>
      <c r="F13" s="16" t="s">
        <v>44</v>
      </c>
      <c r="G13" s="16" t="s">
        <v>35</v>
      </c>
      <c r="H13" s="16" t="s">
        <v>46</v>
      </c>
      <c r="I13" s="16" t="s">
        <v>38</v>
      </c>
      <c r="J13" s="16">
        <v>0</v>
      </c>
      <c r="K13" s="16" t="s">
        <v>44</v>
      </c>
      <c r="L13" s="16">
        <v>0</v>
      </c>
      <c r="M13" s="16">
        <v>9</v>
      </c>
      <c r="N13" s="16" t="s">
        <v>84</v>
      </c>
      <c r="O13" s="16" t="s">
        <v>81</v>
      </c>
      <c r="P13" s="16" t="s">
        <v>68</v>
      </c>
      <c r="Q13" s="16" t="s">
        <v>85</v>
      </c>
    </row>
    <row r="14" spans="1:18" ht="14.4" x14ac:dyDescent="0.3">
      <c r="A14" s="16">
        <v>13</v>
      </c>
      <c r="B14" s="16">
        <v>2008</v>
      </c>
      <c r="C14" s="16" t="s">
        <v>58</v>
      </c>
      <c r="D14" s="17">
        <v>39565</v>
      </c>
      <c r="E14" s="16" t="s">
        <v>59</v>
      </c>
      <c r="F14" s="16" t="s">
        <v>65</v>
      </c>
      <c r="G14" s="16" t="s">
        <v>65</v>
      </c>
      <c r="H14" s="16" t="s">
        <v>37</v>
      </c>
      <c r="I14" s="16" t="s">
        <v>38</v>
      </c>
      <c r="J14" s="16">
        <v>0</v>
      </c>
      <c r="K14" s="16" t="s">
        <v>65</v>
      </c>
      <c r="L14" s="16">
        <v>0</v>
      </c>
      <c r="M14" s="16">
        <v>10</v>
      </c>
      <c r="N14" s="16" t="s">
        <v>86</v>
      </c>
      <c r="O14" s="16" t="s">
        <v>87</v>
      </c>
      <c r="P14" s="16" t="s">
        <v>41</v>
      </c>
      <c r="Q14" s="16" t="s">
        <v>50</v>
      </c>
    </row>
    <row r="15" spans="1:18" ht="14.4" x14ac:dyDescent="0.3">
      <c r="A15" s="16">
        <v>14</v>
      </c>
      <c r="B15" s="16">
        <v>2008</v>
      </c>
      <c r="C15" s="16" t="s">
        <v>43</v>
      </c>
      <c r="D15" s="17">
        <v>39565</v>
      </c>
      <c r="E15" s="16" t="s">
        <v>53</v>
      </c>
      <c r="F15" s="16" t="s">
        <v>45</v>
      </c>
      <c r="G15" s="16" t="s">
        <v>53</v>
      </c>
      <c r="H15" s="16" t="s">
        <v>46</v>
      </c>
      <c r="I15" s="16" t="s">
        <v>38</v>
      </c>
      <c r="J15" s="16">
        <v>0</v>
      </c>
      <c r="K15" s="16" t="s">
        <v>45</v>
      </c>
      <c r="L15" s="16">
        <v>0</v>
      </c>
      <c r="M15" s="16">
        <v>4</v>
      </c>
      <c r="N15" s="16" t="s">
        <v>88</v>
      </c>
      <c r="O15" s="16" t="s">
        <v>48</v>
      </c>
      <c r="P15" s="16" t="s">
        <v>42</v>
      </c>
      <c r="Q15" s="16" t="s">
        <v>89</v>
      </c>
    </row>
    <row r="16" spans="1:18" ht="14.4" x14ac:dyDescent="0.3">
      <c r="A16" s="16">
        <v>15</v>
      </c>
      <c r="B16" s="16">
        <v>2008</v>
      </c>
      <c r="C16" s="16" t="s">
        <v>34</v>
      </c>
      <c r="D16" s="17">
        <v>39566</v>
      </c>
      <c r="E16" s="16" t="s">
        <v>44</v>
      </c>
      <c r="F16" s="16" t="s">
        <v>36</v>
      </c>
      <c r="G16" s="16" t="s">
        <v>44</v>
      </c>
      <c r="H16" s="16" t="s">
        <v>46</v>
      </c>
      <c r="I16" s="16" t="s">
        <v>38</v>
      </c>
      <c r="J16" s="16">
        <v>0</v>
      </c>
      <c r="K16" s="16" t="s">
        <v>44</v>
      </c>
      <c r="L16" s="16">
        <v>13</v>
      </c>
      <c r="M16" s="16">
        <v>0</v>
      </c>
      <c r="N16" s="16" t="s">
        <v>90</v>
      </c>
      <c r="O16" s="16" t="s">
        <v>40</v>
      </c>
      <c r="P16" s="16" t="s">
        <v>91</v>
      </c>
      <c r="Q16" s="16" t="s">
        <v>73</v>
      </c>
    </row>
    <row r="17" spans="1:17" ht="14.4" x14ac:dyDescent="0.3">
      <c r="A17" s="16">
        <v>16</v>
      </c>
      <c r="B17" s="16">
        <v>2008</v>
      </c>
      <c r="C17" s="16" t="s">
        <v>64</v>
      </c>
      <c r="D17" s="17">
        <v>39567</v>
      </c>
      <c r="E17" s="16" t="s">
        <v>35</v>
      </c>
      <c r="F17" s="16" t="s">
        <v>59</v>
      </c>
      <c r="G17" s="16" t="s">
        <v>35</v>
      </c>
      <c r="H17" s="16" t="s">
        <v>46</v>
      </c>
      <c r="I17" s="16" t="s">
        <v>38</v>
      </c>
      <c r="J17" s="16">
        <v>0</v>
      </c>
      <c r="K17" s="16" t="s">
        <v>59</v>
      </c>
      <c r="L17" s="16">
        <v>0</v>
      </c>
      <c r="M17" s="16">
        <v>7</v>
      </c>
      <c r="N17" s="16" t="s">
        <v>92</v>
      </c>
      <c r="O17" s="16" t="s">
        <v>67</v>
      </c>
      <c r="P17" s="16" t="s">
        <v>68</v>
      </c>
      <c r="Q17" s="16" t="s">
        <v>85</v>
      </c>
    </row>
    <row r="18" spans="1:17" ht="14.4" x14ac:dyDescent="0.3">
      <c r="A18" s="16">
        <v>17</v>
      </c>
      <c r="B18" s="16">
        <v>2008</v>
      </c>
      <c r="C18" s="16" t="s">
        <v>51</v>
      </c>
      <c r="D18" s="17">
        <v>39568</v>
      </c>
      <c r="E18" s="16" t="s">
        <v>53</v>
      </c>
      <c r="F18" s="16" t="s">
        <v>36</v>
      </c>
      <c r="G18" s="16" t="s">
        <v>36</v>
      </c>
      <c r="H18" s="16" t="s">
        <v>37</v>
      </c>
      <c r="I18" s="16" t="s">
        <v>38</v>
      </c>
      <c r="J18" s="16">
        <v>0</v>
      </c>
      <c r="K18" s="16" t="s">
        <v>53</v>
      </c>
      <c r="L18" s="16">
        <v>10</v>
      </c>
      <c r="M18" s="16">
        <v>0</v>
      </c>
      <c r="N18" s="16" t="s">
        <v>93</v>
      </c>
      <c r="O18" s="16" t="s">
        <v>55</v>
      </c>
      <c r="P18" s="16" t="s">
        <v>56</v>
      </c>
      <c r="Q18" s="16" t="s">
        <v>89</v>
      </c>
    </row>
    <row r="19" spans="1:17" ht="14.4" x14ac:dyDescent="0.3">
      <c r="A19" s="16">
        <v>18</v>
      </c>
      <c r="B19" s="16">
        <v>2008</v>
      </c>
      <c r="C19" s="16" t="s">
        <v>74</v>
      </c>
      <c r="D19" s="17">
        <v>39569</v>
      </c>
      <c r="E19" s="16" t="s">
        <v>65</v>
      </c>
      <c r="F19" s="16" t="s">
        <v>45</v>
      </c>
      <c r="G19" s="16" t="s">
        <v>45</v>
      </c>
      <c r="H19" s="16" t="s">
        <v>37</v>
      </c>
      <c r="I19" s="16" t="s">
        <v>38</v>
      </c>
      <c r="J19" s="16">
        <v>0</v>
      </c>
      <c r="K19" s="16" t="s">
        <v>45</v>
      </c>
      <c r="L19" s="16">
        <v>0</v>
      </c>
      <c r="M19" s="16">
        <v>7</v>
      </c>
      <c r="N19" s="16" t="s">
        <v>94</v>
      </c>
      <c r="O19" s="16" t="s">
        <v>76</v>
      </c>
      <c r="P19" s="16" t="s">
        <v>91</v>
      </c>
      <c r="Q19" s="16" t="s">
        <v>73</v>
      </c>
    </row>
    <row r="20" spans="1:17" ht="14.4" x14ac:dyDescent="0.3">
      <c r="A20" s="16">
        <v>19</v>
      </c>
      <c r="B20" s="16">
        <v>2008</v>
      </c>
      <c r="C20" s="16" t="s">
        <v>70</v>
      </c>
      <c r="D20" s="17">
        <v>39569</v>
      </c>
      <c r="E20" s="16" t="s">
        <v>52</v>
      </c>
      <c r="F20" s="16" t="s">
        <v>35</v>
      </c>
      <c r="G20" s="16" t="s">
        <v>52</v>
      </c>
      <c r="H20" s="16" t="s">
        <v>46</v>
      </c>
      <c r="I20" s="16" t="s">
        <v>38</v>
      </c>
      <c r="J20" s="16">
        <v>0</v>
      </c>
      <c r="K20" s="16" t="s">
        <v>52</v>
      </c>
      <c r="L20" s="16">
        <v>45</v>
      </c>
      <c r="M20" s="16">
        <v>0</v>
      </c>
      <c r="N20" s="16" t="s">
        <v>95</v>
      </c>
      <c r="O20" s="16" t="s">
        <v>72</v>
      </c>
      <c r="P20" s="16" t="s">
        <v>42</v>
      </c>
      <c r="Q20" s="16" t="s">
        <v>57</v>
      </c>
    </row>
    <row r="21" spans="1:17" ht="15.75" customHeight="1" x14ac:dyDescent="0.3">
      <c r="A21" s="16">
        <v>20</v>
      </c>
      <c r="B21" s="16">
        <v>2008</v>
      </c>
      <c r="C21" s="16" t="s">
        <v>79</v>
      </c>
      <c r="D21" s="17">
        <v>39570</v>
      </c>
      <c r="E21" s="16" t="s">
        <v>44</v>
      </c>
      <c r="F21" s="16" t="s">
        <v>53</v>
      </c>
      <c r="G21" s="16" t="s">
        <v>44</v>
      </c>
      <c r="H21" s="16" t="s">
        <v>46</v>
      </c>
      <c r="I21" s="16" t="s">
        <v>38</v>
      </c>
      <c r="J21" s="16">
        <v>0</v>
      </c>
      <c r="K21" s="16" t="s">
        <v>53</v>
      </c>
      <c r="L21" s="16">
        <v>0</v>
      </c>
      <c r="M21" s="16">
        <v>8</v>
      </c>
      <c r="N21" s="16" t="s">
        <v>75</v>
      </c>
      <c r="O21" s="16" t="s">
        <v>81</v>
      </c>
      <c r="P21" s="16" t="s">
        <v>68</v>
      </c>
      <c r="Q21" s="16" t="s">
        <v>69</v>
      </c>
    </row>
    <row r="22" spans="1:17" ht="15.75" customHeight="1" x14ac:dyDescent="0.3">
      <c r="A22" s="16">
        <v>21</v>
      </c>
      <c r="B22" s="16">
        <v>2008</v>
      </c>
      <c r="C22" s="16" t="s">
        <v>74</v>
      </c>
      <c r="D22" s="17">
        <v>39593</v>
      </c>
      <c r="E22" s="16" t="s">
        <v>65</v>
      </c>
      <c r="F22" s="16" t="s">
        <v>36</v>
      </c>
      <c r="G22" s="16" t="s">
        <v>65</v>
      </c>
      <c r="H22" s="16" t="s">
        <v>46</v>
      </c>
      <c r="I22" s="16" t="s">
        <v>38</v>
      </c>
      <c r="J22" s="16">
        <v>0</v>
      </c>
      <c r="K22" s="16" t="s">
        <v>36</v>
      </c>
      <c r="L22" s="16">
        <v>0</v>
      </c>
      <c r="M22" s="16">
        <v>5</v>
      </c>
      <c r="N22" s="16" t="s">
        <v>96</v>
      </c>
      <c r="O22" s="16" t="s">
        <v>76</v>
      </c>
      <c r="P22" s="16" t="s">
        <v>41</v>
      </c>
      <c r="Q22" s="16" t="s">
        <v>42</v>
      </c>
    </row>
    <row r="23" spans="1:17" ht="15.75" customHeight="1" x14ac:dyDescent="0.3">
      <c r="A23" s="16">
        <v>22</v>
      </c>
      <c r="B23" s="16">
        <v>2008</v>
      </c>
      <c r="C23" s="16" t="s">
        <v>43</v>
      </c>
      <c r="D23" s="17">
        <v>39571</v>
      </c>
      <c r="E23" s="16" t="s">
        <v>45</v>
      </c>
      <c r="F23" s="16" t="s">
        <v>35</v>
      </c>
      <c r="G23" s="16" t="s">
        <v>45</v>
      </c>
      <c r="H23" s="16" t="s">
        <v>46</v>
      </c>
      <c r="I23" s="16" t="s">
        <v>38</v>
      </c>
      <c r="J23" s="16">
        <v>0</v>
      </c>
      <c r="K23" s="16" t="s">
        <v>45</v>
      </c>
      <c r="L23" s="16">
        <v>9</v>
      </c>
      <c r="M23" s="16">
        <v>0</v>
      </c>
      <c r="N23" s="16" t="s">
        <v>97</v>
      </c>
      <c r="O23" s="16" t="s">
        <v>48</v>
      </c>
      <c r="P23" s="16" t="s">
        <v>63</v>
      </c>
      <c r="Q23" s="16" t="s">
        <v>89</v>
      </c>
    </row>
    <row r="24" spans="1:17" ht="15.75" customHeight="1" x14ac:dyDescent="0.3">
      <c r="A24" s="16">
        <v>23</v>
      </c>
      <c r="B24" s="16">
        <v>2008</v>
      </c>
      <c r="C24" s="16" t="s">
        <v>58</v>
      </c>
      <c r="D24" s="17">
        <v>39572</v>
      </c>
      <c r="E24" s="16" t="s">
        <v>59</v>
      </c>
      <c r="F24" s="16" t="s">
        <v>53</v>
      </c>
      <c r="G24" s="16" t="s">
        <v>53</v>
      </c>
      <c r="H24" s="16" t="s">
        <v>37</v>
      </c>
      <c r="I24" s="16" t="s">
        <v>38</v>
      </c>
      <c r="J24" s="16">
        <v>0</v>
      </c>
      <c r="K24" s="16" t="s">
        <v>59</v>
      </c>
      <c r="L24" s="16">
        <v>29</v>
      </c>
      <c r="M24" s="16">
        <v>0</v>
      </c>
      <c r="N24" s="16" t="s">
        <v>98</v>
      </c>
      <c r="O24" s="16" t="s">
        <v>87</v>
      </c>
      <c r="P24" s="16" t="s">
        <v>77</v>
      </c>
      <c r="Q24" s="16" t="s">
        <v>42</v>
      </c>
    </row>
    <row r="25" spans="1:17" ht="15.75" customHeight="1" x14ac:dyDescent="0.3">
      <c r="A25" s="16">
        <v>24</v>
      </c>
      <c r="B25" s="16">
        <v>2008</v>
      </c>
      <c r="C25" s="16" t="s">
        <v>70</v>
      </c>
      <c r="D25" s="17">
        <v>39572</v>
      </c>
      <c r="E25" s="16" t="s">
        <v>44</v>
      </c>
      <c r="F25" s="16" t="s">
        <v>52</v>
      </c>
      <c r="G25" s="16" t="s">
        <v>44</v>
      </c>
      <c r="H25" s="16" t="s">
        <v>46</v>
      </c>
      <c r="I25" s="16" t="s">
        <v>38</v>
      </c>
      <c r="J25" s="16">
        <v>0</v>
      </c>
      <c r="K25" s="16" t="s">
        <v>52</v>
      </c>
      <c r="L25" s="16">
        <v>0</v>
      </c>
      <c r="M25" s="16">
        <v>8</v>
      </c>
      <c r="N25" s="16" t="s">
        <v>99</v>
      </c>
      <c r="O25" s="16" t="s">
        <v>72</v>
      </c>
      <c r="P25" s="16" t="s">
        <v>41</v>
      </c>
      <c r="Q25" s="16" t="s">
        <v>85</v>
      </c>
    </row>
    <row r="26" spans="1:17" ht="15.75" customHeight="1" x14ac:dyDescent="0.3">
      <c r="A26" s="16">
        <v>25</v>
      </c>
      <c r="B26" s="16">
        <v>2008</v>
      </c>
      <c r="C26" s="16" t="s">
        <v>34</v>
      </c>
      <c r="D26" s="17">
        <v>39573</v>
      </c>
      <c r="E26" s="16" t="s">
        <v>36</v>
      </c>
      <c r="F26" s="16" t="s">
        <v>45</v>
      </c>
      <c r="G26" s="16" t="s">
        <v>45</v>
      </c>
      <c r="H26" s="16" t="s">
        <v>37</v>
      </c>
      <c r="I26" s="16" t="s">
        <v>38</v>
      </c>
      <c r="J26" s="16">
        <v>0</v>
      </c>
      <c r="K26" s="16" t="s">
        <v>45</v>
      </c>
      <c r="L26" s="16">
        <v>0</v>
      </c>
      <c r="M26" s="16">
        <v>6</v>
      </c>
      <c r="N26" s="16" t="s">
        <v>100</v>
      </c>
      <c r="O26" s="16" t="s">
        <v>40</v>
      </c>
      <c r="P26" s="16" t="s">
        <v>62</v>
      </c>
      <c r="Q26" s="16" t="s">
        <v>91</v>
      </c>
    </row>
    <row r="27" spans="1:17" ht="15.75" customHeight="1" x14ac:dyDescent="0.3">
      <c r="A27" s="16">
        <v>26</v>
      </c>
      <c r="B27" s="16">
        <v>2008</v>
      </c>
      <c r="C27" s="16" t="s">
        <v>79</v>
      </c>
      <c r="D27" s="17">
        <v>39574</v>
      </c>
      <c r="E27" s="16" t="s">
        <v>44</v>
      </c>
      <c r="F27" s="16" t="s">
        <v>65</v>
      </c>
      <c r="G27" s="16" t="s">
        <v>65</v>
      </c>
      <c r="H27" s="16" t="s">
        <v>37</v>
      </c>
      <c r="I27" s="16" t="s">
        <v>38</v>
      </c>
      <c r="J27" s="16">
        <v>0</v>
      </c>
      <c r="K27" s="16" t="s">
        <v>65</v>
      </c>
      <c r="L27" s="16">
        <v>0</v>
      </c>
      <c r="M27" s="16">
        <v>7</v>
      </c>
      <c r="N27" s="16" t="s">
        <v>86</v>
      </c>
      <c r="O27" s="16" t="s">
        <v>81</v>
      </c>
      <c r="P27" s="16" t="s">
        <v>49</v>
      </c>
      <c r="Q27" s="16" t="s">
        <v>73</v>
      </c>
    </row>
    <row r="28" spans="1:17" ht="15.75" customHeight="1" x14ac:dyDescent="0.3">
      <c r="A28" s="16">
        <v>27</v>
      </c>
      <c r="B28" s="16">
        <v>2008</v>
      </c>
      <c r="C28" s="16" t="s">
        <v>58</v>
      </c>
      <c r="D28" s="17">
        <v>39575</v>
      </c>
      <c r="E28" s="16" t="s">
        <v>52</v>
      </c>
      <c r="F28" s="16" t="s">
        <v>59</v>
      </c>
      <c r="G28" s="16" t="s">
        <v>59</v>
      </c>
      <c r="H28" s="16" t="s">
        <v>37</v>
      </c>
      <c r="I28" s="16" t="s">
        <v>38</v>
      </c>
      <c r="J28" s="16">
        <v>0</v>
      </c>
      <c r="K28" s="16" t="s">
        <v>59</v>
      </c>
      <c r="L28" s="16">
        <v>0</v>
      </c>
      <c r="M28" s="16">
        <v>7</v>
      </c>
      <c r="N28" s="16" t="s">
        <v>101</v>
      </c>
      <c r="O28" s="16" t="s">
        <v>87</v>
      </c>
      <c r="P28" s="16" t="s">
        <v>63</v>
      </c>
      <c r="Q28" s="16" t="s">
        <v>42</v>
      </c>
    </row>
    <row r="29" spans="1:17" ht="15.75" customHeight="1" x14ac:dyDescent="0.3">
      <c r="A29" s="16">
        <v>28</v>
      </c>
      <c r="B29" s="16">
        <v>2008</v>
      </c>
      <c r="C29" s="16" t="s">
        <v>51</v>
      </c>
      <c r="D29" s="17">
        <v>39576</v>
      </c>
      <c r="E29" s="16" t="s">
        <v>53</v>
      </c>
      <c r="F29" s="16" t="s">
        <v>44</v>
      </c>
      <c r="G29" s="16" t="s">
        <v>44</v>
      </c>
      <c r="H29" s="16" t="s">
        <v>37</v>
      </c>
      <c r="I29" s="16" t="s">
        <v>38</v>
      </c>
      <c r="J29" s="16">
        <v>0</v>
      </c>
      <c r="K29" s="16" t="s">
        <v>44</v>
      </c>
      <c r="L29" s="16">
        <v>0</v>
      </c>
      <c r="M29" s="16">
        <v>4</v>
      </c>
      <c r="N29" s="16" t="s">
        <v>90</v>
      </c>
      <c r="O29" s="16" t="s">
        <v>55</v>
      </c>
      <c r="P29" s="16" t="s">
        <v>56</v>
      </c>
      <c r="Q29" s="16" t="s">
        <v>73</v>
      </c>
    </row>
    <row r="30" spans="1:17" ht="15.75" customHeight="1" x14ac:dyDescent="0.3">
      <c r="A30" s="16">
        <v>29</v>
      </c>
      <c r="B30" s="16">
        <v>2008</v>
      </c>
      <c r="C30" s="16" t="s">
        <v>64</v>
      </c>
      <c r="D30" s="17">
        <v>39576</v>
      </c>
      <c r="E30" s="16" t="s">
        <v>35</v>
      </c>
      <c r="F30" s="16" t="s">
        <v>36</v>
      </c>
      <c r="G30" s="16" t="s">
        <v>35</v>
      </c>
      <c r="H30" s="16" t="s">
        <v>46</v>
      </c>
      <c r="I30" s="16" t="s">
        <v>38</v>
      </c>
      <c r="J30" s="16">
        <v>0</v>
      </c>
      <c r="K30" s="16" t="s">
        <v>35</v>
      </c>
      <c r="L30" s="16">
        <v>5</v>
      </c>
      <c r="M30" s="16">
        <v>0</v>
      </c>
      <c r="N30" s="16" t="s">
        <v>102</v>
      </c>
      <c r="O30" s="16" t="s">
        <v>67</v>
      </c>
      <c r="P30" s="16" t="s">
        <v>41</v>
      </c>
      <c r="Q30" s="16" t="s">
        <v>77</v>
      </c>
    </row>
    <row r="31" spans="1:17" ht="15.75" customHeight="1" x14ac:dyDescent="0.3">
      <c r="A31" s="16">
        <v>30</v>
      </c>
      <c r="B31" s="16">
        <v>2008</v>
      </c>
      <c r="C31" s="16" t="s">
        <v>70</v>
      </c>
      <c r="D31" s="17">
        <v>39577</v>
      </c>
      <c r="E31" s="16" t="s">
        <v>65</v>
      </c>
      <c r="F31" s="16" t="s">
        <v>52</v>
      </c>
      <c r="G31" s="16" t="s">
        <v>52</v>
      </c>
      <c r="H31" s="16" t="s">
        <v>37</v>
      </c>
      <c r="I31" s="16" t="s">
        <v>38</v>
      </c>
      <c r="J31" s="16">
        <v>0</v>
      </c>
      <c r="K31" s="16" t="s">
        <v>52</v>
      </c>
      <c r="L31" s="16">
        <v>0</v>
      </c>
      <c r="M31" s="16">
        <v>8</v>
      </c>
      <c r="N31" s="16" t="s">
        <v>82</v>
      </c>
      <c r="O31" s="16" t="s">
        <v>72</v>
      </c>
      <c r="P31" s="16" t="s">
        <v>49</v>
      </c>
      <c r="Q31" s="16" t="s">
        <v>78</v>
      </c>
    </row>
    <row r="32" spans="1:17" ht="15.75" customHeight="1" x14ac:dyDescent="0.3">
      <c r="A32" s="16">
        <v>31</v>
      </c>
      <c r="B32" s="16">
        <v>2008</v>
      </c>
      <c r="C32" s="16" t="s">
        <v>34</v>
      </c>
      <c r="D32" s="17">
        <v>39596</v>
      </c>
      <c r="E32" s="16" t="s">
        <v>36</v>
      </c>
      <c r="F32" s="16" t="s">
        <v>59</v>
      </c>
      <c r="G32" s="16" t="s">
        <v>59</v>
      </c>
      <c r="H32" s="16" t="s">
        <v>37</v>
      </c>
      <c r="I32" s="16" t="s">
        <v>38</v>
      </c>
      <c r="J32" s="16">
        <v>0</v>
      </c>
      <c r="K32" s="16" t="s">
        <v>59</v>
      </c>
      <c r="L32" s="16">
        <v>0</v>
      </c>
      <c r="M32" s="16">
        <v>9</v>
      </c>
      <c r="N32" s="16" t="s">
        <v>103</v>
      </c>
      <c r="O32" s="16" t="s">
        <v>40</v>
      </c>
      <c r="P32" s="16" t="s">
        <v>68</v>
      </c>
      <c r="Q32" s="16" t="s">
        <v>85</v>
      </c>
    </row>
    <row r="33" spans="1:17" ht="15.75" customHeight="1" x14ac:dyDescent="0.3">
      <c r="A33" s="16">
        <v>32</v>
      </c>
      <c r="B33" s="16">
        <v>2008</v>
      </c>
      <c r="C33" s="16" t="s">
        <v>79</v>
      </c>
      <c r="D33" s="17">
        <v>39578</v>
      </c>
      <c r="E33" s="16" t="s">
        <v>44</v>
      </c>
      <c r="F33" s="16" t="s">
        <v>45</v>
      </c>
      <c r="G33" s="16" t="s">
        <v>45</v>
      </c>
      <c r="H33" s="16" t="s">
        <v>37</v>
      </c>
      <c r="I33" s="16" t="s">
        <v>38</v>
      </c>
      <c r="J33" s="16">
        <v>0</v>
      </c>
      <c r="K33" s="16" t="s">
        <v>44</v>
      </c>
      <c r="L33" s="16">
        <v>18</v>
      </c>
      <c r="M33" s="16">
        <v>0</v>
      </c>
      <c r="N33" s="16" t="s">
        <v>104</v>
      </c>
      <c r="O33" s="16" t="s">
        <v>81</v>
      </c>
      <c r="P33" s="16" t="s">
        <v>85</v>
      </c>
      <c r="Q33" s="16" t="s">
        <v>105</v>
      </c>
    </row>
    <row r="34" spans="1:17" ht="15.75" customHeight="1" x14ac:dyDescent="0.3">
      <c r="A34" s="16">
        <v>33</v>
      </c>
      <c r="B34" s="16">
        <v>2008</v>
      </c>
      <c r="C34" s="16" t="s">
        <v>74</v>
      </c>
      <c r="D34" s="17">
        <v>39579</v>
      </c>
      <c r="E34" s="16" t="s">
        <v>35</v>
      </c>
      <c r="F34" s="16" t="s">
        <v>65</v>
      </c>
      <c r="G34" s="16" t="s">
        <v>35</v>
      </c>
      <c r="H34" s="16" t="s">
        <v>46</v>
      </c>
      <c r="I34" s="16" t="s">
        <v>38</v>
      </c>
      <c r="J34" s="16">
        <v>0</v>
      </c>
      <c r="K34" s="16" t="s">
        <v>35</v>
      </c>
      <c r="L34" s="16">
        <v>23</v>
      </c>
      <c r="M34" s="16">
        <v>0</v>
      </c>
      <c r="N34" s="16" t="s">
        <v>102</v>
      </c>
      <c r="O34" s="16" t="s">
        <v>76</v>
      </c>
      <c r="P34" s="16" t="s">
        <v>77</v>
      </c>
      <c r="Q34" s="16" t="s">
        <v>78</v>
      </c>
    </row>
    <row r="35" spans="1:17" ht="15.75" customHeight="1" x14ac:dyDescent="0.3">
      <c r="A35" s="16">
        <v>34</v>
      </c>
      <c r="B35" s="16">
        <v>2008</v>
      </c>
      <c r="C35" s="16" t="s">
        <v>70</v>
      </c>
      <c r="D35" s="17">
        <v>39579</v>
      </c>
      <c r="E35" s="16" t="s">
        <v>53</v>
      </c>
      <c r="F35" s="16" t="s">
        <v>52</v>
      </c>
      <c r="G35" s="16" t="s">
        <v>52</v>
      </c>
      <c r="H35" s="16" t="s">
        <v>37</v>
      </c>
      <c r="I35" s="16" t="s">
        <v>38</v>
      </c>
      <c r="J35" s="16">
        <v>0</v>
      </c>
      <c r="K35" s="16" t="s">
        <v>52</v>
      </c>
      <c r="L35" s="16">
        <v>0</v>
      </c>
      <c r="M35" s="16">
        <v>3</v>
      </c>
      <c r="N35" s="16" t="s">
        <v>71</v>
      </c>
      <c r="O35" s="16" t="s">
        <v>72</v>
      </c>
      <c r="P35" s="16" t="s">
        <v>62</v>
      </c>
      <c r="Q35" s="16" t="s">
        <v>42</v>
      </c>
    </row>
    <row r="36" spans="1:17" ht="15.75" customHeight="1" x14ac:dyDescent="0.3">
      <c r="A36" s="16">
        <v>35</v>
      </c>
      <c r="B36" s="16">
        <v>2008</v>
      </c>
      <c r="C36" s="16" t="s">
        <v>43</v>
      </c>
      <c r="D36" s="17">
        <v>39580</v>
      </c>
      <c r="E36" s="16" t="s">
        <v>36</v>
      </c>
      <c r="F36" s="16" t="s">
        <v>45</v>
      </c>
      <c r="G36" s="16" t="s">
        <v>36</v>
      </c>
      <c r="H36" s="16" t="s">
        <v>46</v>
      </c>
      <c r="I36" s="16" t="s">
        <v>38</v>
      </c>
      <c r="J36" s="16">
        <v>0</v>
      </c>
      <c r="K36" s="16" t="s">
        <v>45</v>
      </c>
      <c r="L36" s="16">
        <v>0</v>
      </c>
      <c r="M36" s="16">
        <v>9</v>
      </c>
      <c r="N36" s="16" t="s">
        <v>94</v>
      </c>
      <c r="O36" s="16" t="s">
        <v>48</v>
      </c>
      <c r="P36" s="16" t="s">
        <v>91</v>
      </c>
      <c r="Q36" s="16" t="s">
        <v>89</v>
      </c>
    </row>
    <row r="37" spans="1:17" ht="15.75" customHeight="1" x14ac:dyDescent="0.3">
      <c r="A37" s="16">
        <v>36</v>
      </c>
      <c r="B37" s="16">
        <v>2008</v>
      </c>
      <c r="C37" s="16" t="s">
        <v>64</v>
      </c>
      <c r="D37" s="17">
        <v>39581</v>
      </c>
      <c r="E37" s="16" t="s">
        <v>35</v>
      </c>
      <c r="F37" s="16" t="s">
        <v>53</v>
      </c>
      <c r="G37" s="16" t="s">
        <v>35</v>
      </c>
      <c r="H37" s="16" t="s">
        <v>46</v>
      </c>
      <c r="I37" s="16" t="s">
        <v>38</v>
      </c>
      <c r="J37" s="16">
        <v>0</v>
      </c>
      <c r="K37" s="16" t="s">
        <v>35</v>
      </c>
      <c r="L37" s="16">
        <v>23</v>
      </c>
      <c r="M37" s="16">
        <v>0</v>
      </c>
      <c r="N37" s="16" t="s">
        <v>106</v>
      </c>
      <c r="O37" s="16" t="s">
        <v>67</v>
      </c>
      <c r="P37" s="16" t="s">
        <v>41</v>
      </c>
      <c r="Q37" s="16" t="s">
        <v>77</v>
      </c>
    </row>
    <row r="38" spans="1:17" ht="15.75" customHeight="1" x14ac:dyDescent="0.3">
      <c r="A38" s="16">
        <v>37</v>
      </c>
      <c r="B38" s="16">
        <v>2008</v>
      </c>
      <c r="C38" s="16" t="s">
        <v>58</v>
      </c>
      <c r="D38" s="17">
        <v>39582</v>
      </c>
      <c r="E38" s="16" t="s">
        <v>44</v>
      </c>
      <c r="F38" s="16" t="s">
        <v>59</v>
      </c>
      <c r="G38" s="16" t="s">
        <v>59</v>
      </c>
      <c r="H38" s="16" t="s">
        <v>37</v>
      </c>
      <c r="I38" s="16" t="s">
        <v>38</v>
      </c>
      <c r="J38" s="16">
        <v>0</v>
      </c>
      <c r="K38" s="16" t="s">
        <v>59</v>
      </c>
      <c r="L38" s="16">
        <v>0</v>
      </c>
      <c r="M38" s="16">
        <v>9</v>
      </c>
      <c r="N38" s="16" t="s">
        <v>92</v>
      </c>
      <c r="O38" s="16" t="s">
        <v>61</v>
      </c>
      <c r="P38" s="16" t="s">
        <v>91</v>
      </c>
      <c r="Q38" s="16" t="s">
        <v>78</v>
      </c>
    </row>
    <row r="39" spans="1:17" ht="15.75" customHeight="1" x14ac:dyDescent="0.3">
      <c r="A39" s="16">
        <v>38</v>
      </c>
      <c r="B39" s="16">
        <v>2008</v>
      </c>
      <c r="C39" s="16" t="s">
        <v>43</v>
      </c>
      <c r="D39" s="17">
        <v>39596</v>
      </c>
      <c r="E39" s="16" t="s">
        <v>45</v>
      </c>
      <c r="F39" s="16" t="s">
        <v>52</v>
      </c>
      <c r="G39" s="16" t="s">
        <v>52</v>
      </c>
      <c r="H39" s="16" t="s">
        <v>37</v>
      </c>
      <c r="I39" s="16" t="s">
        <v>38</v>
      </c>
      <c r="J39" s="16">
        <v>0</v>
      </c>
      <c r="K39" s="16" t="s">
        <v>45</v>
      </c>
      <c r="L39" s="16">
        <v>41</v>
      </c>
      <c r="M39" s="16">
        <v>0</v>
      </c>
      <c r="N39" s="16" t="s">
        <v>94</v>
      </c>
      <c r="O39" s="16" t="s">
        <v>48</v>
      </c>
      <c r="P39" s="16" t="s">
        <v>62</v>
      </c>
      <c r="Q39" s="16" t="s">
        <v>69</v>
      </c>
    </row>
    <row r="40" spans="1:17" ht="15.75" customHeight="1" x14ac:dyDescent="0.3">
      <c r="A40" s="16">
        <v>39</v>
      </c>
      <c r="B40" s="16">
        <v>2008</v>
      </c>
      <c r="C40" s="16" t="s">
        <v>51</v>
      </c>
      <c r="D40" s="17">
        <v>39583</v>
      </c>
      <c r="E40" s="16" t="s">
        <v>53</v>
      </c>
      <c r="F40" s="16" t="s">
        <v>65</v>
      </c>
      <c r="G40" s="16" t="s">
        <v>65</v>
      </c>
      <c r="H40" s="16" t="s">
        <v>37</v>
      </c>
      <c r="I40" s="16" t="s">
        <v>38</v>
      </c>
      <c r="J40" s="16">
        <v>0</v>
      </c>
      <c r="K40" s="16" t="s">
        <v>53</v>
      </c>
      <c r="L40" s="16">
        <v>12</v>
      </c>
      <c r="M40" s="16">
        <v>0</v>
      </c>
      <c r="N40" s="16" t="s">
        <v>107</v>
      </c>
      <c r="O40" s="16" t="s">
        <v>55</v>
      </c>
      <c r="P40" s="16" t="s">
        <v>105</v>
      </c>
      <c r="Q40" s="16" t="s">
        <v>57</v>
      </c>
    </row>
    <row r="41" spans="1:17" ht="15.75" customHeight="1" x14ac:dyDescent="0.3">
      <c r="A41" s="16">
        <v>40</v>
      </c>
      <c r="B41" s="16">
        <v>2008</v>
      </c>
      <c r="C41" s="16" t="s">
        <v>58</v>
      </c>
      <c r="D41" s="17">
        <v>39584</v>
      </c>
      <c r="E41" s="16" t="s">
        <v>35</v>
      </c>
      <c r="F41" s="16" t="s">
        <v>59</v>
      </c>
      <c r="G41" s="16" t="s">
        <v>59</v>
      </c>
      <c r="H41" s="16" t="s">
        <v>37</v>
      </c>
      <c r="I41" s="16" t="s">
        <v>38</v>
      </c>
      <c r="J41" s="16">
        <v>0</v>
      </c>
      <c r="K41" s="16" t="s">
        <v>59</v>
      </c>
      <c r="L41" s="16">
        <v>0</v>
      </c>
      <c r="M41" s="16">
        <v>8</v>
      </c>
      <c r="N41" s="16" t="s">
        <v>98</v>
      </c>
      <c r="O41" s="16" t="s">
        <v>61</v>
      </c>
      <c r="P41" s="16" t="s">
        <v>91</v>
      </c>
      <c r="Q41" s="16" t="s">
        <v>63</v>
      </c>
    </row>
    <row r="42" spans="1:17" ht="15.75" customHeight="1" x14ac:dyDescent="0.3">
      <c r="A42" s="16">
        <v>41</v>
      </c>
      <c r="B42" s="16">
        <v>2008</v>
      </c>
      <c r="C42" s="16" t="s">
        <v>51</v>
      </c>
      <c r="D42" s="17">
        <v>39585</v>
      </c>
      <c r="E42" s="16" t="s">
        <v>53</v>
      </c>
      <c r="F42" s="16" t="s">
        <v>45</v>
      </c>
      <c r="G42" s="16" t="s">
        <v>53</v>
      </c>
      <c r="H42" s="16" t="s">
        <v>46</v>
      </c>
      <c r="I42" s="16" t="s">
        <v>38</v>
      </c>
      <c r="J42" s="16">
        <v>1</v>
      </c>
      <c r="K42" s="16" t="s">
        <v>45</v>
      </c>
      <c r="L42" s="16">
        <v>6</v>
      </c>
      <c r="M42" s="16">
        <v>0</v>
      </c>
      <c r="N42" s="16" t="s">
        <v>108</v>
      </c>
      <c r="O42" s="16" t="s">
        <v>55</v>
      </c>
      <c r="P42" s="16" t="s">
        <v>85</v>
      </c>
      <c r="Q42" s="16" t="s">
        <v>42</v>
      </c>
    </row>
    <row r="43" spans="1:17" ht="15.75" customHeight="1" x14ac:dyDescent="0.3">
      <c r="A43" s="16">
        <v>42</v>
      </c>
      <c r="B43" s="16">
        <v>2008</v>
      </c>
      <c r="C43" s="16" t="s">
        <v>70</v>
      </c>
      <c r="D43" s="17">
        <v>39585</v>
      </c>
      <c r="E43" s="16" t="s">
        <v>52</v>
      </c>
      <c r="F43" s="16" t="s">
        <v>36</v>
      </c>
      <c r="G43" s="16" t="s">
        <v>36</v>
      </c>
      <c r="H43" s="16" t="s">
        <v>37</v>
      </c>
      <c r="I43" s="16" t="s">
        <v>38</v>
      </c>
      <c r="J43" s="16">
        <v>0</v>
      </c>
      <c r="K43" s="16" t="s">
        <v>52</v>
      </c>
      <c r="L43" s="16">
        <v>65</v>
      </c>
      <c r="M43" s="16">
        <v>0</v>
      </c>
      <c r="N43" s="16" t="s">
        <v>109</v>
      </c>
      <c r="O43" s="16" t="s">
        <v>72</v>
      </c>
      <c r="P43" s="16" t="s">
        <v>68</v>
      </c>
      <c r="Q43" s="16" t="s">
        <v>50</v>
      </c>
    </row>
    <row r="44" spans="1:17" ht="15.75" customHeight="1" x14ac:dyDescent="0.3">
      <c r="A44" s="16">
        <v>43</v>
      </c>
      <c r="B44" s="16">
        <v>2008</v>
      </c>
      <c r="C44" s="16" t="s">
        <v>74</v>
      </c>
      <c r="D44" s="17">
        <v>39586</v>
      </c>
      <c r="E44" s="16" t="s">
        <v>59</v>
      </c>
      <c r="F44" s="16" t="s">
        <v>65</v>
      </c>
      <c r="G44" s="16" t="s">
        <v>65</v>
      </c>
      <c r="H44" s="16" t="s">
        <v>37</v>
      </c>
      <c r="I44" s="16" t="s">
        <v>38</v>
      </c>
      <c r="J44" s="16">
        <v>0</v>
      </c>
      <c r="K44" s="16" t="s">
        <v>59</v>
      </c>
      <c r="L44" s="16">
        <v>25</v>
      </c>
      <c r="M44" s="16">
        <v>0</v>
      </c>
      <c r="N44" s="16" t="s">
        <v>110</v>
      </c>
      <c r="O44" s="16" t="s">
        <v>76</v>
      </c>
      <c r="P44" s="16" t="s">
        <v>91</v>
      </c>
      <c r="Q44" s="16" t="s">
        <v>63</v>
      </c>
    </row>
    <row r="45" spans="1:17" ht="15.75" customHeight="1" x14ac:dyDescent="0.3">
      <c r="A45" s="16">
        <v>44</v>
      </c>
      <c r="B45" s="16">
        <v>2008</v>
      </c>
      <c r="C45" s="16" t="s">
        <v>64</v>
      </c>
      <c r="D45" s="17">
        <v>39586</v>
      </c>
      <c r="E45" s="16" t="s">
        <v>35</v>
      </c>
      <c r="F45" s="16" t="s">
        <v>44</v>
      </c>
      <c r="G45" s="16" t="s">
        <v>35</v>
      </c>
      <c r="H45" s="16" t="s">
        <v>46</v>
      </c>
      <c r="I45" s="16" t="s">
        <v>38</v>
      </c>
      <c r="J45" s="16">
        <v>1</v>
      </c>
      <c r="K45" s="16" t="s">
        <v>44</v>
      </c>
      <c r="L45" s="16">
        <v>3</v>
      </c>
      <c r="M45" s="16">
        <v>0</v>
      </c>
      <c r="N45" s="16" t="s">
        <v>111</v>
      </c>
      <c r="O45" s="16" t="s">
        <v>67</v>
      </c>
      <c r="P45" s="16" t="s">
        <v>41</v>
      </c>
      <c r="Q45" s="16" t="s">
        <v>69</v>
      </c>
    </row>
    <row r="46" spans="1:17" ht="15.75" customHeight="1" x14ac:dyDescent="0.3">
      <c r="A46" s="16">
        <v>45</v>
      </c>
      <c r="B46" s="16">
        <v>2008</v>
      </c>
      <c r="C46" s="16" t="s">
        <v>34</v>
      </c>
      <c r="D46" s="17">
        <v>39587</v>
      </c>
      <c r="E46" s="16" t="s">
        <v>36</v>
      </c>
      <c r="F46" s="16" t="s">
        <v>53</v>
      </c>
      <c r="G46" s="16" t="s">
        <v>53</v>
      </c>
      <c r="H46" s="16" t="s">
        <v>37</v>
      </c>
      <c r="I46" s="16" t="s">
        <v>38</v>
      </c>
      <c r="J46" s="16">
        <v>0</v>
      </c>
      <c r="K46" s="16" t="s">
        <v>53</v>
      </c>
      <c r="L46" s="16">
        <v>0</v>
      </c>
      <c r="M46" s="16">
        <v>5</v>
      </c>
      <c r="N46" s="16" t="s">
        <v>112</v>
      </c>
      <c r="O46" s="16" t="s">
        <v>40</v>
      </c>
      <c r="P46" s="16" t="s">
        <v>62</v>
      </c>
      <c r="Q46" s="16" t="s">
        <v>57</v>
      </c>
    </row>
    <row r="47" spans="1:17" ht="15.75" customHeight="1" x14ac:dyDescent="0.3">
      <c r="A47" s="16">
        <v>46</v>
      </c>
      <c r="B47" s="16">
        <v>2008</v>
      </c>
      <c r="C47" s="16" t="s">
        <v>64</v>
      </c>
      <c r="D47" s="17">
        <v>39588</v>
      </c>
      <c r="E47" s="16" t="s">
        <v>35</v>
      </c>
      <c r="F47" s="16" t="s">
        <v>52</v>
      </c>
      <c r="G47" s="16" t="s">
        <v>52</v>
      </c>
      <c r="H47" s="16" t="s">
        <v>37</v>
      </c>
      <c r="I47" s="16" t="s">
        <v>38</v>
      </c>
      <c r="J47" s="16">
        <v>0</v>
      </c>
      <c r="K47" s="16" t="s">
        <v>52</v>
      </c>
      <c r="L47" s="16">
        <v>0</v>
      </c>
      <c r="M47" s="16">
        <v>6</v>
      </c>
      <c r="N47" s="16" t="s">
        <v>82</v>
      </c>
      <c r="O47" s="16" t="s">
        <v>67</v>
      </c>
      <c r="P47" s="16" t="s">
        <v>105</v>
      </c>
      <c r="Q47" s="16" t="s">
        <v>42</v>
      </c>
    </row>
    <row r="48" spans="1:17" ht="15.75" customHeight="1" x14ac:dyDescent="0.3">
      <c r="A48" s="16">
        <v>47</v>
      </c>
      <c r="B48" s="16">
        <v>2008</v>
      </c>
      <c r="C48" s="16" t="s">
        <v>58</v>
      </c>
      <c r="D48" s="17">
        <v>39589</v>
      </c>
      <c r="E48" s="16" t="s">
        <v>45</v>
      </c>
      <c r="F48" s="16" t="s">
        <v>59</v>
      </c>
      <c r="G48" s="16" t="s">
        <v>59</v>
      </c>
      <c r="H48" s="16" t="s">
        <v>37</v>
      </c>
      <c r="I48" s="16" t="s">
        <v>38</v>
      </c>
      <c r="J48" s="16">
        <v>0</v>
      </c>
      <c r="K48" s="16" t="s">
        <v>45</v>
      </c>
      <c r="L48" s="16">
        <v>1</v>
      </c>
      <c r="M48" s="16">
        <v>0</v>
      </c>
      <c r="N48" s="16" t="s">
        <v>94</v>
      </c>
      <c r="O48" s="16" t="s">
        <v>61</v>
      </c>
      <c r="P48" s="16" t="s">
        <v>68</v>
      </c>
      <c r="Q48" s="16" t="s">
        <v>57</v>
      </c>
    </row>
    <row r="49" spans="1:17" ht="15.75" customHeight="1" x14ac:dyDescent="0.3">
      <c r="A49" s="16">
        <v>48</v>
      </c>
      <c r="B49" s="16">
        <v>2008</v>
      </c>
      <c r="C49" s="16" t="s">
        <v>79</v>
      </c>
      <c r="D49" s="17">
        <v>39589</v>
      </c>
      <c r="E49" s="16" t="s">
        <v>36</v>
      </c>
      <c r="F49" s="16" t="s">
        <v>44</v>
      </c>
      <c r="G49" s="16" t="s">
        <v>36</v>
      </c>
      <c r="H49" s="16" t="s">
        <v>46</v>
      </c>
      <c r="I49" s="16" t="s">
        <v>38</v>
      </c>
      <c r="J49" s="16">
        <v>0</v>
      </c>
      <c r="K49" s="16" t="s">
        <v>36</v>
      </c>
      <c r="L49" s="16">
        <v>14</v>
      </c>
      <c r="M49" s="16">
        <v>0</v>
      </c>
      <c r="N49" s="16" t="s">
        <v>113</v>
      </c>
      <c r="O49" s="16" t="s">
        <v>81</v>
      </c>
      <c r="P49" s="16" t="s">
        <v>63</v>
      </c>
      <c r="Q49" s="16" t="s">
        <v>89</v>
      </c>
    </row>
    <row r="50" spans="1:17" ht="15.75" customHeight="1" x14ac:dyDescent="0.3">
      <c r="A50" s="16">
        <v>49</v>
      </c>
      <c r="B50" s="16">
        <v>2008</v>
      </c>
      <c r="C50" s="16" t="s">
        <v>43</v>
      </c>
      <c r="D50" s="17">
        <v>39591</v>
      </c>
      <c r="E50" s="16" t="s">
        <v>65</v>
      </c>
      <c r="F50" s="16" t="s">
        <v>45</v>
      </c>
      <c r="G50" s="16" t="s">
        <v>45</v>
      </c>
      <c r="H50" s="16" t="s">
        <v>37</v>
      </c>
      <c r="I50" s="16" t="s">
        <v>38</v>
      </c>
      <c r="J50" s="16">
        <v>0</v>
      </c>
      <c r="K50" s="16" t="s">
        <v>45</v>
      </c>
      <c r="L50" s="16">
        <v>0</v>
      </c>
      <c r="M50" s="16">
        <v>6</v>
      </c>
      <c r="N50" s="16" t="s">
        <v>94</v>
      </c>
      <c r="O50" s="16" t="s">
        <v>48</v>
      </c>
      <c r="P50" s="16" t="s">
        <v>41</v>
      </c>
      <c r="Q50" s="16" t="s">
        <v>62</v>
      </c>
    </row>
    <row r="51" spans="1:17" ht="15.75" customHeight="1" x14ac:dyDescent="0.3">
      <c r="A51" s="16">
        <v>50</v>
      </c>
      <c r="B51" s="16">
        <v>2008</v>
      </c>
      <c r="C51" s="16" t="s">
        <v>51</v>
      </c>
      <c r="D51" s="17">
        <v>39592</v>
      </c>
      <c r="E51" s="16" t="s">
        <v>59</v>
      </c>
      <c r="F51" s="16" t="s">
        <v>53</v>
      </c>
      <c r="G51" s="16" t="s">
        <v>53</v>
      </c>
      <c r="H51" s="16" t="s">
        <v>37</v>
      </c>
      <c r="I51" s="16" t="s">
        <v>38</v>
      </c>
      <c r="J51" s="16">
        <v>0</v>
      </c>
      <c r="K51" s="16" t="s">
        <v>53</v>
      </c>
      <c r="L51" s="16">
        <v>0</v>
      </c>
      <c r="M51" s="16">
        <v>5</v>
      </c>
      <c r="N51" s="16" t="s">
        <v>114</v>
      </c>
      <c r="O51" s="16" t="s">
        <v>55</v>
      </c>
      <c r="P51" s="16" t="s">
        <v>68</v>
      </c>
      <c r="Q51" s="16" t="s">
        <v>69</v>
      </c>
    </row>
    <row r="52" spans="1:17" ht="15.75" customHeight="1" x14ac:dyDescent="0.3">
      <c r="A52" s="16">
        <v>51</v>
      </c>
      <c r="B52" s="16">
        <v>2008</v>
      </c>
      <c r="C52" s="16" t="s">
        <v>79</v>
      </c>
      <c r="D52" s="17">
        <v>39592</v>
      </c>
      <c r="E52" s="16" t="s">
        <v>52</v>
      </c>
      <c r="F52" s="16" t="s">
        <v>44</v>
      </c>
      <c r="G52" s="16" t="s">
        <v>52</v>
      </c>
      <c r="H52" s="16" t="s">
        <v>46</v>
      </c>
      <c r="I52" s="16" t="s">
        <v>38</v>
      </c>
      <c r="J52" s="16">
        <v>0</v>
      </c>
      <c r="K52" s="16" t="s">
        <v>52</v>
      </c>
      <c r="L52" s="16">
        <v>10</v>
      </c>
      <c r="M52" s="16">
        <v>0</v>
      </c>
      <c r="N52" s="16" t="s">
        <v>115</v>
      </c>
      <c r="O52" s="16" t="s">
        <v>81</v>
      </c>
      <c r="P52" s="16" t="s">
        <v>63</v>
      </c>
      <c r="Q52" s="16" t="s">
        <v>50</v>
      </c>
    </row>
    <row r="53" spans="1:17" ht="15.75" customHeight="1" x14ac:dyDescent="0.3">
      <c r="A53" s="16">
        <v>52</v>
      </c>
      <c r="B53" s="16">
        <v>2008</v>
      </c>
      <c r="C53" s="16" t="s">
        <v>34</v>
      </c>
      <c r="D53" s="17">
        <v>39571</v>
      </c>
      <c r="E53" s="16" t="s">
        <v>36</v>
      </c>
      <c r="F53" s="16" t="s">
        <v>65</v>
      </c>
      <c r="G53" s="16" t="s">
        <v>65</v>
      </c>
      <c r="H53" s="16" t="s">
        <v>37</v>
      </c>
      <c r="I53" s="16" t="s">
        <v>38</v>
      </c>
      <c r="J53" s="16">
        <v>0</v>
      </c>
      <c r="K53" s="16" t="s">
        <v>36</v>
      </c>
      <c r="L53" s="16">
        <v>3</v>
      </c>
      <c r="M53" s="16">
        <v>0</v>
      </c>
      <c r="N53" s="16" t="s">
        <v>116</v>
      </c>
      <c r="O53" s="16" t="s">
        <v>40</v>
      </c>
      <c r="P53" s="16" t="s">
        <v>91</v>
      </c>
      <c r="Q53" s="16" t="s">
        <v>50</v>
      </c>
    </row>
    <row r="54" spans="1:17" ht="15.75" customHeight="1" x14ac:dyDescent="0.3">
      <c r="A54" s="16">
        <v>53</v>
      </c>
      <c r="B54" s="16">
        <v>2008</v>
      </c>
      <c r="C54" s="16" t="s">
        <v>64</v>
      </c>
      <c r="D54" s="17">
        <v>39593</v>
      </c>
      <c r="E54" s="16" t="s">
        <v>45</v>
      </c>
      <c r="F54" s="16" t="s">
        <v>35</v>
      </c>
      <c r="G54" s="16" t="s">
        <v>45</v>
      </c>
      <c r="H54" s="16" t="s">
        <v>46</v>
      </c>
      <c r="I54" s="16" t="s">
        <v>38</v>
      </c>
      <c r="J54" s="16">
        <v>0</v>
      </c>
      <c r="K54" s="16" t="s">
        <v>35</v>
      </c>
      <c r="L54" s="16">
        <v>0</v>
      </c>
      <c r="M54" s="16">
        <v>3</v>
      </c>
      <c r="N54" s="16" t="s">
        <v>117</v>
      </c>
      <c r="O54" s="16" t="s">
        <v>67</v>
      </c>
      <c r="P54" s="16" t="s">
        <v>62</v>
      </c>
      <c r="Q54" s="16" t="s">
        <v>89</v>
      </c>
    </row>
    <row r="55" spans="1:17" ht="15.75" customHeight="1" x14ac:dyDescent="0.3">
      <c r="A55" s="16">
        <v>54</v>
      </c>
      <c r="B55" s="16">
        <v>2008</v>
      </c>
      <c r="C55" s="16" t="s">
        <v>70</v>
      </c>
      <c r="D55" s="17">
        <v>39594</v>
      </c>
      <c r="E55" s="16" t="s">
        <v>59</v>
      </c>
      <c r="F55" s="16" t="s">
        <v>52</v>
      </c>
      <c r="G55" s="16" t="s">
        <v>52</v>
      </c>
      <c r="H55" s="16" t="s">
        <v>37</v>
      </c>
      <c r="I55" s="16" t="s">
        <v>38</v>
      </c>
      <c r="J55" s="16">
        <v>0</v>
      </c>
      <c r="K55" s="16" t="s">
        <v>52</v>
      </c>
      <c r="L55" s="16">
        <v>0</v>
      </c>
      <c r="M55" s="16">
        <v>5</v>
      </c>
      <c r="N55" s="16" t="s">
        <v>99</v>
      </c>
      <c r="O55" s="16" t="s">
        <v>72</v>
      </c>
      <c r="P55" s="16" t="s">
        <v>68</v>
      </c>
      <c r="Q55" s="16" t="s">
        <v>69</v>
      </c>
    </row>
    <row r="56" spans="1:17" ht="15.75" customHeight="1" x14ac:dyDescent="0.3">
      <c r="A56" s="16">
        <v>55</v>
      </c>
      <c r="B56" s="16">
        <v>2008</v>
      </c>
      <c r="C56" s="16" t="s">
        <v>74</v>
      </c>
      <c r="D56" s="17">
        <v>39595</v>
      </c>
      <c r="E56" s="16" t="s">
        <v>65</v>
      </c>
      <c r="F56" s="16" t="s">
        <v>44</v>
      </c>
      <c r="G56" s="16" t="s">
        <v>65</v>
      </c>
      <c r="H56" s="16" t="s">
        <v>46</v>
      </c>
      <c r="I56" s="16" t="s">
        <v>38</v>
      </c>
      <c r="J56" s="16">
        <v>0</v>
      </c>
      <c r="K56" s="16" t="s">
        <v>44</v>
      </c>
      <c r="L56" s="16">
        <v>0</v>
      </c>
      <c r="M56" s="16">
        <v>7</v>
      </c>
      <c r="N56" s="16" t="s">
        <v>118</v>
      </c>
      <c r="O56" s="16" t="s">
        <v>76</v>
      </c>
      <c r="P56" s="16" t="s">
        <v>105</v>
      </c>
      <c r="Q56" s="16" t="s">
        <v>78</v>
      </c>
    </row>
    <row r="57" spans="1:17" ht="15.75" customHeight="1" x14ac:dyDescent="0.3">
      <c r="A57" s="16">
        <v>56</v>
      </c>
      <c r="B57" s="16">
        <v>2008</v>
      </c>
      <c r="C57" s="16" t="s">
        <v>58</v>
      </c>
      <c r="D57" s="17">
        <v>39598</v>
      </c>
      <c r="E57" s="16" t="s">
        <v>52</v>
      </c>
      <c r="F57" s="16" t="s">
        <v>53</v>
      </c>
      <c r="G57" s="16" t="s">
        <v>53</v>
      </c>
      <c r="H57" s="16" t="s">
        <v>37</v>
      </c>
      <c r="I57" s="16" t="s">
        <v>38</v>
      </c>
      <c r="J57" s="16">
        <v>0</v>
      </c>
      <c r="K57" s="16" t="s">
        <v>52</v>
      </c>
      <c r="L57" s="16">
        <v>105</v>
      </c>
      <c r="M57" s="16">
        <v>0</v>
      </c>
      <c r="N57" s="16" t="s">
        <v>71</v>
      </c>
      <c r="O57" s="16" t="s">
        <v>61</v>
      </c>
      <c r="P57" s="16" t="s">
        <v>68</v>
      </c>
      <c r="Q57" s="16" t="s">
        <v>42</v>
      </c>
    </row>
    <row r="58" spans="1:17" ht="15.75" customHeight="1" x14ac:dyDescent="0.3">
      <c r="A58" s="16">
        <v>57</v>
      </c>
      <c r="B58" s="16">
        <v>2008</v>
      </c>
      <c r="C58" s="16" t="s">
        <v>58</v>
      </c>
      <c r="D58" s="17">
        <v>39599</v>
      </c>
      <c r="E58" s="16" t="s">
        <v>45</v>
      </c>
      <c r="F58" s="16" t="s">
        <v>44</v>
      </c>
      <c r="G58" s="16" t="s">
        <v>45</v>
      </c>
      <c r="H58" s="16" t="s">
        <v>46</v>
      </c>
      <c r="I58" s="16" t="s">
        <v>38</v>
      </c>
      <c r="J58" s="16">
        <v>0</v>
      </c>
      <c r="K58" s="16" t="s">
        <v>44</v>
      </c>
      <c r="L58" s="16">
        <v>0</v>
      </c>
      <c r="M58" s="16">
        <v>9</v>
      </c>
      <c r="N58" s="16" t="s">
        <v>111</v>
      </c>
      <c r="O58" s="16" t="s">
        <v>61</v>
      </c>
      <c r="P58" s="16" t="s">
        <v>41</v>
      </c>
      <c r="Q58" s="16" t="s">
        <v>63</v>
      </c>
    </row>
    <row r="59" spans="1:17" ht="15.75" customHeight="1" x14ac:dyDescent="0.3">
      <c r="A59" s="16">
        <v>58</v>
      </c>
      <c r="B59" s="16">
        <v>2008</v>
      </c>
      <c r="C59" s="16" t="s">
        <v>58</v>
      </c>
      <c r="D59" s="17">
        <v>39600</v>
      </c>
      <c r="E59" s="16" t="s">
        <v>44</v>
      </c>
      <c r="F59" s="16" t="s">
        <v>52</v>
      </c>
      <c r="G59" s="16" t="s">
        <v>52</v>
      </c>
      <c r="H59" s="16" t="s">
        <v>37</v>
      </c>
      <c r="I59" s="16" t="s">
        <v>38</v>
      </c>
      <c r="J59" s="16">
        <v>0</v>
      </c>
      <c r="K59" s="16" t="s">
        <v>52</v>
      </c>
      <c r="L59" s="16">
        <v>0</v>
      </c>
      <c r="M59" s="16">
        <v>3</v>
      </c>
      <c r="N59" s="16" t="s">
        <v>82</v>
      </c>
      <c r="O59" s="16" t="s">
        <v>87</v>
      </c>
      <c r="P59" s="16" t="s">
        <v>68</v>
      </c>
      <c r="Q59" s="16" t="s">
        <v>42</v>
      </c>
    </row>
    <row r="60" spans="1:17" ht="15.75" customHeight="1" x14ac:dyDescent="0.3">
      <c r="A60" s="16">
        <v>59</v>
      </c>
      <c r="B60" s="16">
        <v>2009</v>
      </c>
      <c r="C60" s="16" t="s">
        <v>119</v>
      </c>
      <c r="D60" s="17">
        <v>39921</v>
      </c>
      <c r="E60" s="16" t="s">
        <v>59</v>
      </c>
      <c r="F60" s="16" t="s">
        <v>44</v>
      </c>
      <c r="G60" s="16" t="s">
        <v>44</v>
      </c>
      <c r="H60" s="16" t="s">
        <v>37</v>
      </c>
      <c r="I60" s="16" t="s">
        <v>38</v>
      </c>
      <c r="J60" s="16">
        <v>0</v>
      </c>
      <c r="K60" s="16" t="s">
        <v>59</v>
      </c>
      <c r="L60" s="16">
        <v>19</v>
      </c>
      <c r="M60" s="16">
        <v>0</v>
      </c>
      <c r="N60" s="16" t="s">
        <v>120</v>
      </c>
      <c r="O60" s="16" t="s">
        <v>121</v>
      </c>
      <c r="P60" s="16" t="s">
        <v>91</v>
      </c>
      <c r="Q60" s="16" t="s">
        <v>69</v>
      </c>
    </row>
    <row r="61" spans="1:17" ht="15.75" customHeight="1" x14ac:dyDescent="0.3">
      <c r="A61" s="16">
        <v>60</v>
      </c>
      <c r="B61" s="16">
        <v>2009</v>
      </c>
      <c r="C61" s="16" t="s">
        <v>119</v>
      </c>
      <c r="D61" s="17">
        <v>39921</v>
      </c>
      <c r="E61" s="16" t="s">
        <v>36</v>
      </c>
      <c r="F61" s="16" t="s">
        <v>52</v>
      </c>
      <c r="G61" s="16" t="s">
        <v>36</v>
      </c>
      <c r="H61" s="16" t="s">
        <v>46</v>
      </c>
      <c r="I61" s="16" t="s">
        <v>38</v>
      </c>
      <c r="J61" s="16">
        <v>0</v>
      </c>
      <c r="K61" s="16" t="s">
        <v>36</v>
      </c>
      <c r="L61" s="16">
        <v>75</v>
      </c>
      <c r="M61" s="16">
        <v>0</v>
      </c>
      <c r="N61" s="16" t="s">
        <v>122</v>
      </c>
      <c r="O61" s="16" t="s">
        <v>121</v>
      </c>
      <c r="P61" s="16" t="s">
        <v>91</v>
      </c>
      <c r="Q61" s="16" t="s">
        <v>73</v>
      </c>
    </row>
    <row r="62" spans="1:17" ht="15.75" customHeight="1" x14ac:dyDescent="0.3">
      <c r="A62" s="16">
        <v>61</v>
      </c>
      <c r="B62" s="16">
        <v>2009</v>
      </c>
      <c r="C62" s="16" t="s">
        <v>119</v>
      </c>
      <c r="D62" s="17">
        <v>39922</v>
      </c>
      <c r="E62" s="16" t="s">
        <v>45</v>
      </c>
      <c r="F62" s="16" t="s">
        <v>53</v>
      </c>
      <c r="G62" s="16" t="s">
        <v>53</v>
      </c>
      <c r="H62" s="16" t="s">
        <v>37</v>
      </c>
      <c r="I62" s="16" t="s">
        <v>38</v>
      </c>
      <c r="J62" s="16">
        <v>1</v>
      </c>
      <c r="K62" s="16" t="s">
        <v>53</v>
      </c>
      <c r="L62" s="16">
        <v>0</v>
      </c>
      <c r="M62" s="16">
        <v>10</v>
      </c>
      <c r="N62" s="16" t="s">
        <v>123</v>
      </c>
      <c r="O62" s="16" t="s">
        <v>121</v>
      </c>
      <c r="P62" s="16" t="s">
        <v>49</v>
      </c>
      <c r="Q62" s="16" t="s">
        <v>124</v>
      </c>
    </row>
    <row r="63" spans="1:17" ht="15.75" customHeight="1" x14ac:dyDescent="0.3">
      <c r="A63" s="16">
        <v>62</v>
      </c>
      <c r="B63" s="16">
        <v>2009</v>
      </c>
      <c r="C63" s="16" t="s">
        <v>119</v>
      </c>
      <c r="D63" s="17">
        <v>39922</v>
      </c>
      <c r="E63" s="16" t="s">
        <v>35</v>
      </c>
      <c r="F63" s="16" t="s">
        <v>65</v>
      </c>
      <c r="G63" s="16" t="s">
        <v>35</v>
      </c>
      <c r="H63" s="16" t="s">
        <v>46</v>
      </c>
      <c r="I63" s="16" t="s">
        <v>38</v>
      </c>
      <c r="J63" s="16">
        <v>0</v>
      </c>
      <c r="K63" s="16" t="s">
        <v>65</v>
      </c>
      <c r="L63" s="16">
        <v>0</v>
      </c>
      <c r="M63" s="16">
        <v>8</v>
      </c>
      <c r="N63" s="16" t="s">
        <v>125</v>
      </c>
      <c r="O63" s="16" t="s">
        <v>121</v>
      </c>
      <c r="P63" s="16" t="s">
        <v>49</v>
      </c>
      <c r="Q63" s="16" t="s">
        <v>91</v>
      </c>
    </row>
    <row r="64" spans="1:17" ht="15.75" customHeight="1" x14ac:dyDescent="0.3">
      <c r="A64" s="16">
        <v>63</v>
      </c>
      <c r="B64" s="16">
        <v>2009</v>
      </c>
      <c r="C64" s="16" t="s">
        <v>126</v>
      </c>
      <c r="D64" s="17">
        <v>39923</v>
      </c>
      <c r="E64" s="16" t="s">
        <v>44</v>
      </c>
      <c r="F64" s="16" t="s">
        <v>36</v>
      </c>
      <c r="G64" s="16" t="s">
        <v>44</v>
      </c>
      <c r="H64" s="16" t="s">
        <v>46</v>
      </c>
      <c r="I64" s="16" t="s">
        <v>38</v>
      </c>
      <c r="J64" s="16">
        <v>0</v>
      </c>
      <c r="K64" s="16" t="s">
        <v>44</v>
      </c>
      <c r="L64" s="16">
        <v>92</v>
      </c>
      <c r="M64" s="16">
        <v>0</v>
      </c>
      <c r="N64" s="16" t="s">
        <v>127</v>
      </c>
      <c r="O64" s="16" t="s">
        <v>128</v>
      </c>
      <c r="P64" s="16" t="s">
        <v>105</v>
      </c>
      <c r="Q64" s="16" t="s">
        <v>129</v>
      </c>
    </row>
    <row r="65" spans="1:17" ht="15.75" customHeight="1" x14ac:dyDescent="0.3">
      <c r="A65" s="16">
        <v>64</v>
      </c>
      <c r="B65" s="16">
        <v>2009</v>
      </c>
      <c r="C65" s="16" t="s">
        <v>130</v>
      </c>
      <c r="D65" s="17">
        <v>39924</v>
      </c>
      <c r="E65" s="16" t="s">
        <v>45</v>
      </c>
      <c r="F65" s="16" t="s">
        <v>35</v>
      </c>
      <c r="G65" s="16" t="s">
        <v>35</v>
      </c>
      <c r="H65" s="16" t="s">
        <v>37</v>
      </c>
      <c r="I65" s="16" t="s">
        <v>38</v>
      </c>
      <c r="J65" s="16">
        <v>1</v>
      </c>
      <c r="K65" s="16" t="s">
        <v>35</v>
      </c>
      <c r="L65" s="16">
        <v>11</v>
      </c>
      <c r="M65" s="16">
        <v>0</v>
      </c>
      <c r="N65" s="16" t="s">
        <v>131</v>
      </c>
      <c r="O65" s="16" t="s">
        <v>132</v>
      </c>
      <c r="P65" s="16" t="s">
        <v>63</v>
      </c>
      <c r="Q65" s="16" t="s">
        <v>124</v>
      </c>
    </row>
    <row r="66" spans="1:17" ht="15.75" customHeight="1" x14ac:dyDescent="0.3">
      <c r="A66" s="16">
        <v>65</v>
      </c>
      <c r="B66" s="16">
        <v>2009</v>
      </c>
      <c r="C66" s="16" t="s">
        <v>119</v>
      </c>
      <c r="D66" s="17">
        <v>39925</v>
      </c>
      <c r="E66" s="16" t="s">
        <v>65</v>
      </c>
      <c r="F66" s="16" t="s">
        <v>36</v>
      </c>
      <c r="G66" s="16" t="s">
        <v>65</v>
      </c>
      <c r="H66" s="16" t="s">
        <v>46</v>
      </c>
      <c r="I66" s="16" t="s">
        <v>38</v>
      </c>
      <c r="J66" s="16">
        <v>0</v>
      </c>
      <c r="K66" s="16" t="s">
        <v>65</v>
      </c>
      <c r="L66" s="16">
        <v>24</v>
      </c>
      <c r="M66" s="16">
        <v>0</v>
      </c>
      <c r="N66" s="16" t="s">
        <v>86</v>
      </c>
      <c r="O66" s="16" t="s">
        <v>121</v>
      </c>
      <c r="P66" s="16" t="s">
        <v>133</v>
      </c>
      <c r="Q66" s="16" t="s">
        <v>78</v>
      </c>
    </row>
    <row r="67" spans="1:17" ht="15.75" customHeight="1" x14ac:dyDescent="0.3">
      <c r="A67" s="16">
        <v>66</v>
      </c>
      <c r="B67" s="16">
        <v>2009</v>
      </c>
      <c r="C67" s="16" t="s">
        <v>130</v>
      </c>
      <c r="D67" s="17">
        <v>39926</v>
      </c>
      <c r="E67" s="16" t="s">
        <v>53</v>
      </c>
      <c r="F67" s="16" t="s">
        <v>44</v>
      </c>
      <c r="G67" s="16" t="s">
        <v>53</v>
      </c>
      <c r="H67" s="16" t="s">
        <v>46</v>
      </c>
      <c r="I67" s="16" t="s">
        <v>38</v>
      </c>
      <c r="J67" s="16">
        <v>0</v>
      </c>
      <c r="K67" s="16" t="s">
        <v>53</v>
      </c>
      <c r="L67" s="16">
        <v>9</v>
      </c>
      <c r="M67" s="16">
        <v>0</v>
      </c>
      <c r="N67" s="16" t="s">
        <v>134</v>
      </c>
      <c r="O67" s="16" t="s">
        <v>132</v>
      </c>
      <c r="P67" s="16" t="s">
        <v>91</v>
      </c>
      <c r="Q67" s="16" t="s">
        <v>129</v>
      </c>
    </row>
    <row r="68" spans="1:17" ht="15.75" customHeight="1" x14ac:dyDescent="0.3">
      <c r="A68" s="16">
        <v>67</v>
      </c>
      <c r="B68" s="16">
        <v>2009</v>
      </c>
      <c r="C68" s="16" t="s">
        <v>119</v>
      </c>
      <c r="D68" s="17">
        <v>39926</v>
      </c>
      <c r="E68" s="16" t="s">
        <v>52</v>
      </c>
      <c r="F68" s="16" t="s">
        <v>35</v>
      </c>
      <c r="G68" s="16" t="s">
        <v>35</v>
      </c>
      <c r="H68" s="16" t="s">
        <v>37</v>
      </c>
      <c r="I68" s="16" t="s">
        <v>135</v>
      </c>
      <c r="J68" s="16">
        <v>0</v>
      </c>
      <c r="K68" s="16" t="s">
        <v>52</v>
      </c>
      <c r="L68" s="16">
        <v>0</v>
      </c>
      <c r="M68" s="16">
        <v>0</v>
      </c>
      <c r="N68" s="16" t="s">
        <v>82</v>
      </c>
      <c r="O68" s="16" t="s">
        <v>121</v>
      </c>
      <c r="P68" s="16" t="s">
        <v>49</v>
      </c>
      <c r="Q68" s="16" t="s">
        <v>133</v>
      </c>
    </row>
    <row r="69" spans="1:17" ht="15.75" customHeight="1" x14ac:dyDescent="0.3">
      <c r="A69" s="16">
        <v>68</v>
      </c>
      <c r="B69" s="16">
        <v>2009</v>
      </c>
      <c r="C69" s="16" t="s">
        <v>130</v>
      </c>
      <c r="D69" s="17">
        <v>39927</v>
      </c>
      <c r="E69" s="16" t="s">
        <v>36</v>
      </c>
      <c r="F69" s="16" t="s">
        <v>45</v>
      </c>
      <c r="G69" s="16" t="s">
        <v>36</v>
      </c>
      <c r="H69" s="16" t="s">
        <v>46</v>
      </c>
      <c r="I69" s="16" t="s">
        <v>38</v>
      </c>
      <c r="J69" s="16">
        <v>0</v>
      </c>
      <c r="K69" s="16" t="s">
        <v>45</v>
      </c>
      <c r="L69" s="16">
        <v>0</v>
      </c>
      <c r="M69" s="16">
        <v>7</v>
      </c>
      <c r="N69" s="16" t="s">
        <v>136</v>
      </c>
      <c r="O69" s="16" t="s">
        <v>132</v>
      </c>
      <c r="P69" s="16" t="s">
        <v>91</v>
      </c>
      <c r="Q69" s="16" t="s">
        <v>137</v>
      </c>
    </row>
    <row r="70" spans="1:17" ht="15.75" customHeight="1" x14ac:dyDescent="0.3">
      <c r="A70" s="16">
        <v>69</v>
      </c>
      <c r="B70" s="16">
        <v>2009</v>
      </c>
      <c r="C70" s="16" t="s">
        <v>130</v>
      </c>
      <c r="D70" s="17">
        <v>39928</v>
      </c>
      <c r="E70" s="16" t="s">
        <v>65</v>
      </c>
      <c r="F70" s="16" t="s">
        <v>59</v>
      </c>
      <c r="G70" s="16" t="s">
        <v>65</v>
      </c>
      <c r="H70" s="16" t="s">
        <v>46</v>
      </c>
      <c r="I70" s="16" t="s">
        <v>38</v>
      </c>
      <c r="J70" s="16">
        <v>0</v>
      </c>
      <c r="K70" s="16" t="s">
        <v>65</v>
      </c>
      <c r="L70" s="16">
        <v>12</v>
      </c>
      <c r="M70" s="16">
        <v>0</v>
      </c>
      <c r="N70" s="16" t="s">
        <v>138</v>
      </c>
      <c r="O70" s="16" t="s">
        <v>132</v>
      </c>
      <c r="P70" s="16" t="s">
        <v>139</v>
      </c>
      <c r="Q70" s="16" t="s">
        <v>129</v>
      </c>
    </row>
    <row r="71" spans="1:17" ht="15.75" customHeight="1" x14ac:dyDescent="0.3">
      <c r="A71" s="16">
        <v>70</v>
      </c>
      <c r="B71" s="16">
        <v>2009</v>
      </c>
      <c r="C71" s="16" t="s">
        <v>126</v>
      </c>
      <c r="D71" s="17">
        <v>39929</v>
      </c>
      <c r="E71" s="16" t="s">
        <v>36</v>
      </c>
      <c r="F71" s="16" t="s">
        <v>53</v>
      </c>
      <c r="G71" s="16" t="s">
        <v>36</v>
      </c>
      <c r="H71" s="16" t="s">
        <v>46</v>
      </c>
      <c r="I71" s="16" t="s">
        <v>38</v>
      </c>
      <c r="J71" s="16">
        <v>0</v>
      </c>
      <c r="K71" s="16" t="s">
        <v>53</v>
      </c>
      <c r="L71" s="16">
        <v>0</v>
      </c>
      <c r="M71" s="16">
        <v>6</v>
      </c>
      <c r="N71" s="16" t="s">
        <v>140</v>
      </c>
      <c r="O71" s="16" t="s">
        <v>128</v>
      </c>
      <c r="P71" s="16" t="s">
        <v>141</v>
      </c>
      <c r="Q71" s="16" t="s">
        <v>105</v>
      </c>
    </row>
    <row r="72" spans="1:17" ht="15.75" customHeight="1" x14ac:dyDescent="0.3">
      <c r="A72" s="16">
        <v>71</v>
      </c>
      <c r="B72" s="16">
        <v>2009</v>
      </c>
      <c r="C72" s="16" t="s">
        <v>119</v>
      </c>
      <c r="D72" s="17">
        <v>39929</v>
      </c>
      <c r="E72" s="16" t="s">
        <v>45</v>
      </c>
      <c r="F72" s="16" t="s">
        <v>52</v>
      </c>
      <c r="G72" s="16" t="s">
        <v>45</v>
      </c>
      <c r="H72" s="16" t="s">
        <v>46</v>
      </c>
      <c r="I72" s="16" t="s">
        <v>38</v>
      </c>
      <c r="J72" s="16">
        <v>0</v>
      </c>
      <c r="K72" s="16" t="s">
        <v>45</v>
      </c>
      <c r="L72" s="16">
        <v>27</v>
      </c>
      <c r="M72" s="16">
        <v>0</v>
      </c>
      <c r="N72" s="16" t="s">
        <v>83</v>
      </c>
      <c r="O72" s="16" t="s">
        <v>121</v>
      </c>
      <c r="P72" s="16" t="s">
        <v>133</v>
      </c>
      <c r="Q72" s="16" t="s">
        <v>69</v>
      </c>
    </row>
    <row r="73" spans="1:17" ht="15.75" customHeight="1" x14ac:dyDescent="0.3">
      <c r="A73" s="16">
        <v>72</v>
      </c>
      <c r="B73" s="16">
        <v>2009</v>
      </c>
      <c r="C73" s="16" t="s">
        <v>130</v>
      </c>
      <c r="D73" s="17">
        <v>39930</v>
      </c>
      <c r="E73" s="16" t="s">
        <v>44</v>
      </c>
      <c r="F73" s="16" t="s">
        <v>65</v>
      </c>
      <c r="G73" s="16" t="s">
        <v>65</v>
      </c>
      <c r="H73" s="16" t="s">
        <v>37</v>
      </c>
      <c r="I73" s="16" t="s">
        <v>38</v>
      </c>
      <c r="J73" s="16">
        <v>0</v>
      </c>
      <c r="K73" s="16" t="s">
        <v>65</v>
      </c>
      <c r="L73" s="16">
        <v>0</v>
      </c>
      <c r="M73" s="16">
        <v>6</v>
      </c>
      <c r="N73" s="16" t="s">
        <v>142</v>
      </c>
      <c r="O73" s="16" t="s">
        <v>132</v>
      </c>
      <c r="P73" s="16" t="s">
        <v>77</v>
      </c>
      <c r="Q73" s="16" t="s">
        <v>137</v>
      </c>
    </row>
    <row r="74" spans="1:17" ht="15.75" customHeight="1" x14ac:dyDescent="0.3">
      <c r="A74" s="16">
        <v>73</v>
      </c>
      <c r="B74" s="16">
        <v>2009</v>
      </c>
      <c r="C74" s="16" t="s">
        <v>126</v>
      </c>
      <c r="D74" s="17">
        <v>39930</v>
      </c>
      <c r="E74" s="16" t="s">
        <v>59</v>
      </c>
      <c r="F74" s="16" t="s">
        <v>35</v>
      </c>
      <c r="G74" s="16" t="s">
        <v>59</v>
      </c>
      <c r="H74" s="16" t="s">
        <v>46</v>
      </c>
      <c r="I74" s="16" t="s">
        <v>38</v>
      </c>
      <c r="J74" s="16">
        <v>0</v>
      </c>
      <c r="K74" s="16" t="s">
        <v>59</v>
      </c>
      <c r="L74" s="16">
        <v>92</v>
      </c>
      <c r="M74" s="16">
        <v>0</v>
      </c>
      <c r="N74" s="16" t="s">
        <v>120</v>
      </c>
      <c r="O74" s="16" t="s">
        <v>128</v>
      </c>
      <c r="P74" s="16" t="s">
        <v>105</v>
      </c>
      <c r="Q74" s="16" t="s">
        <v>73</v>
      </c>
    </row>
    <row r="75" spans="1:17" ht="15.75" customHeight="1" x14ac:dyDescent="0.3">
      <c r="A75" s="16">
        <v>74</v>
      </c>
      <c r="B75" s="16">
        <v>2009</v>
      </c>
      <c r="C75" s="16" t="s">
        <v>143</v>
      </c>
      <c r="D75" s="17">
        <v>39931</v>
      </c>
      <c r="E75" s="16" t="s">
        <v>53</v>
      </c>
      <c r="F75" s="16" t="s">
        <v>52</v>
      </c>
      <c r="G75" s="16" t="s">
        <v>53</v>
      </c>
      <c r="H75" s="16" t="s">
        <v>46</v>
      </c>
      <c r="I75" s="16" t="s">
        <v>38</v>
      </c>
      <c r="J75" s="16">
        <v>0</v>
      </c>
      <c r="K75" s="16" t="s">
        <v>52</v>
      </c>
      <c r="L75" s="16">
        <v>0</v>
      </c>
      <c r="M75" s="16">
        <v>5</v>
      </c>
      <c r="N75" s="16" t="s">
        <v>82</v>
      </c>
      <c r="O75" s="16" t="s">
        <v>144</v>
      </c>
      <c r="P75" s="16" t="s">
        <v>145</v>
      </c>
      <c r="Q75" s="16" t="s">
        <v>42</v>
      </c>
    </row>
    <row r="76" spans="1:17" ht="15.75" customHeight="1" x14ac:dyDescent="0.3">
      <c r="A76" s="16">
        <v>75</v>
      </c>
      <c r="B76" s="16">
        <v>2009</v>
      </c>
      <c r="C76" s="16" t="s">
        <v>130</v>
      </c>
      <c r="D76" s="17">
        <v>39932</v>
      </c>
      <c r="E76" s="16" t="s">
        <v>35</v>
      </c>
      <c r="F76" s="16" t="s">
        <v>36</v>
      </c>
      <c r="G76" s="16" t="s">
        <v>35</v>
      </c>
      <c r="H76" s="16" t="s">
        <v>46</v>
      </c>
      <c r="I76" s="16" t="s">
        <v>38</v>
      </c>
      <c r="J76" s="16">
        <v>0</v>
      </c>
      <c r="K76" s="16" t="s">
        <v>36</v>
      </c>
      <c r="L76" s="16">
        <v>0</v>
      </c>
      <c r="M76" s="16">
        <v>5</v>
      </c>
      <c r="N76" s="16" t="s">
        <v>60</v>
      </c>
      <c r="O76" s="16" t="s">
        <v>132</v>
      </c>
      <c r="P76" s="16" t="s">
        <v>49</v>
      </c>
      <c r="Q76" s="16" t="s">
        <v>137</v>
      </c>
    </row>
    <row r="77" spans="1:17" ht="15.75" customHeight="1" x14ac:dyDescent="0.3">
      <c r="A77" s="16">
        <v>76</v>
      </c>
      <c r="B77" s="16">
        <v>2009</v>
      </c>
      <c r="C77" s="16" t="s">
        <v>130</v>
      </c>
      <c r="D77" s="17">
        <v>39932</v>
      </c>
      <c r="E77" s="16" t="s">
        <v>45</v>
      </c>
      <c r="F77" s="16" t="s">
        <v>59</v>
      </c>
      <c r="G77" s="16" t="s">
        <v>45</v>
      </c>
      <c r="H77" s="16" t="s">
        <v>46</v>
      </c>
      <c r="I77" s="16" t="s">
        <v>38</v>
      </c>
      <c r="J77" s="16">
        <v>0</v>
      </c>
      <c r="K77" s="16" t="s">
        <v>45</v>
      </c>
      <c r="L77" s="16">
        <v>3</v>
      </c>
      <c r="M77" s="16">
        <v>0</v>
      </c>
      <c r="N77" s="16" t="s">
        <v>83</v>
      </c>
      <c r="O77" s="16" t="s">
        <v>132</v>
      </c>
      <c r="P77" s="16" t="s">
        <v>49</v>
      </c>
      <c r="Q77" s="16" t="s">
        <v>50</v>
      </c>
    </row>
    <row r="78" spans="1:17" ht="15.75" customHeight="1" x14ac:dyDescent="0.3">
      <c r="A78" s="16">
        <v>77</v>
      </c>
      <c r="B78" s="16">
        <v>2009</v>
      </c>
      <c r="C78" s="16" t="s">
        <v>143</v>
      </c>
      <c r="D78" s="17">
        <v>39933</v>
      </c>
      <c r="E78" s="16" t="s">
        <v>65</v>
      </c>
      <c r="F78" s="16" t="s">
        <v>53</v>
      </c>
      <c r="G78" s="16" t="s">
        <v>53</v>
      </c>
      <c r="H78" s="16" t="s">
        <v>37</v>
      </c>
      <c r="I78" s="16" t="s">
        <v>38</v>
      </c>
      <c r="J78" s="16">
        <v>0</v>
      </c>
      <c r="K78" s="16" t="s">
        <v>53</v>
      </c>
      <c r="L78" s="16">
        <v>0</v>
      </c>
      <c r="M78" s="16">
        <v>6</v>
      </c>
      <c r="N78" s="16" t="s">
        <v>146</v>
      </c>
      <c r="O78" s="16" t="s">
        <v>144</v>
      </c>
      <c r="P78" s="16" t="s">
        <v>145</v>
      </c>
      <c r="Q78" s="16" t="s">
        <v>78</v>
      </c>
    </row>
    <row r="79" spans="1:17" ht="15.75" customHeight="1" x14ac:dyDescent="0.3">
      <c r="A79" s="16">
        <v>78</v>
      </c>
      <c r="B79" s="16">
        <v>2009</v>
      </c>
      <c r="C79" s="16" t="s">
        <v>143</v>
      </c>
      <c r="D79" s="17">
        <v>39933</v>
      </c>
      <c r="E79" s="16" t="s">
        <v>44</v>
      </c>
      <c r="F79" s="16" t="s">
        <v>52</v>
      </c>
      <c r="G79" s="16" t="s">
        <v>52</v>
      </c>
      <c r="H79" s="16" t="s">
        <v>37</v>
      </c>
      <c r="I79" s="16" t="s">
        <v>38</v>
      </c>
      <c r="J79" s="16">
        <v>0</v>
      </c>
      <c r="K79" s="16" t="s">
        <v>44</v>
      </c>
      <c r="L79" s="16">
        <v>38</v>
      </c>
      <c r="M79" s="16">
        <v>0</v>
      </c>
      <c r="N79" s="16" t="s">
        <v>118</v>
      </c>
      <c r="O79" s="16" t="s">
        <v>144</v>
      </c>
      <c r="P79" s="16" t="s">
        <v>145</v>
      </c>
      <c r="Q79" s="16" t="s">
        <v>42</v>
      </c>
    </row>
    <row r="80" spans="1:17" ht="15.75" customHeight="1" x14ac:dyDescent="0.3">
      <c r="A80" s="16">
        <v>79</v>
      </c>
      <c r="B80" s="16">
        <v>2009</v>
      </c>
      <c r="C80" s="16" t="s">
        <v>147</v>
      </c>
      <c r="D80" s="17">
        <v>39934</v>
      </c>
      <c r="E80" s="16" t="s">
        <v>59</v>
      </c>
      <c r="F80" s="16" t="s">
        <v>35</v>
      </c>
      <c r="G80" s="16" t="s">
        <v>59</v>
      </c>
      <c r="H80" s="16" t="s">
        <v>46</v>
      </c>
      <c r="I80" s="16" t="s">
        <v>38</v>
      </c>
      <c r="J80" s="16">
        <v>0</v>
      </c>
      <c r="K80" s="16" t="s">
        <v>59</v>
      </c>
      <c r="L80" s="16">
        <v>9</v>
      </c>
      <c r="M80" s="16">
        <v>0</v>
      </c>
      <c r="N80" s="16" t="s">
        <v>148</v>
      </c>
      <c r="O80" s="16" t="s">
        <v>149</v>
      </c>
      <c r="P80" s="16" t="s">
        <v>133</v>
      </c>
      <c r="Q80" s="16" t="s">
        <v>150</v>
      </c>
    </row>
    <row r="81" spans="1:17" ht="15.75" customHeight="1" x14ac:dyDescent="0.3">
      <c r="A81" s="16">
        <v>80</v>
      </c>
      <c r="B81" s="16">
        <v>2009</v>
      </c>
      <c r="C81" s="16" t="s">
        <v>130</v>
      </c>
      <c r="D81" s="17">
        <v>39934</v>
      </c>
      <c r="E81" s="16" t="s">
        <v>36</v>
      </c>
      <c r="F81" s="16" t="s">
        <v>45</v>
      </c>
      <c r="G81" s="16" t="s">
        <v>36</v>
      </c>
      <c r="H81" s="16" t="s">
        <v>46</v>
      </c>
      <c r="I81" s="16" t="s">
        <v>38</v>
      </c>
      <c r="J81" s="16">
        <v>0</v>
      </c>
      <c r="K81" s="16" t="s">
        <v>36</v>
      </c>
      <c r="L81" s="16">
        <v>8</v>
      </c>
      <c r="M81" s="16">
        <v>0</v>
      </c>
      <c r="N81" s="16" t="s">
        <v>151</v>
      </c>
      <c r="O81" s="16" t="s">
        <v>132</v>
      </c>
      <c r="P81" s="16" t="s">
        <v>139</v>
      </c>
      <c r="Q81" s="16" t="s">
        <v>152</v>
      </c>
    </row>
    <row r="82" spans="1:17" ht="15.75" customHeight="1" x14ac:dyDescent="0.3">
      <c r="A82" s="16">
        <v>81</v>
      </c>
      <c r="B82" s="16">
        <v>2009</v>
      </c>
      <c r="C82" s="16" t="s">
        <v>126</v>
      </c>
      <c r="D82" s="17">
        <v>39935</v>
      </c>
      <c r="E82" s="16" t="s">
        <v>65</v>
      </c>
      <c r="F82" s="16" t="s">
        <v>52</v>
      </c>
      <c r="G82" s="16" t="s">
        <v>65</v>
      </c>
      <c r="H82" s="16" t="s">
        <v>46</v>
      </c>
      <c r="I82" s="16" t="s">
        <v>38</v>
      </c>
      <c r="J82" s="16">
        <v>0</v>
      </c>
      <c r="K82" s="16" t="s">
        <v>52</v>
      </c>
      <c r="L82" s="16">
        <v>0</v>
      </c>
      <c r="M82" s="16">
        <v>3</v>
      </c>
      <c r="N82" s="16" t="s">
        <v>82</v>
      </c>
      <c r="O82" s="16" t="s">
        <v>128</v>
      </c>
      <c r="P82" s="16" t="s">
        <v>141</v>
      </c>
      <c r="Q82" s="16" t="s">
        <v>105</v>
      </c>
    </row>
    <row r="83" spans="1:17" ht="15.75" customHeight="1" x14ac:dyDescent="0.3">
      <c r="A83" s="16">
        <v>82</v>
      </c>
      <c r="B83" s="16">
        <v>2009</v>
      </c>
      <c r="C83" s="16" t="s">
        <v>153</v>
      </c>
      <c r="D83" s="17">
        <v>39935</v>
      </c>
      <c r="E83" s="16" t="s">
        <v>44</v>
      </c>
      <c r="F83" s="16" t="s">
        <v>53</v>
      </c>
      <c r="G83" s="16" t="s">
        <v>53</v>
      </c>
      <c r="H83" s="16" t="s">
        <v>37</v>
      </c>
      <c r="I83" s="16" t="s">
        <v>38</v>
      </c>
      <c r="J83" s="16">
        <v>0</v>
      </c>
      <c r="K83" s="16" t="s">
        <v>44</v>
      </c>
      <c r="L83" s="16">
        <v>18</v>
      </c>
      <c r="M83" s="16">
        <v>0</v>
      </c>
      <c r="N83" s="16" t="s">
        <v>154</v>
      </c>
      <c r="O83" s="16" t="s">
        <v>155</v>
      </c>
      <c r="P83" s="16" t="s">
        <v>63</v>
      </c>
      <c r="Q83" s="16" t="s">
        <v>42</v>
      </c>
    </row>
    <row r="84" spans="1:17" ht="15.75" customHeight="1" x14ac:dyDescent="0.3">
      <c r="A84" s="16">
        <v>83</v>
      </c>
      <c r="B84" s="16">
        <v>2009</v>
      </c>
      <c r="C84" s="16" t="s">
        <v>126</v>
      </c>
      <c r="D84" s="17">
        <v>39936</v>
      </c>
      <c r="E84" s="16" t="s">
        <v>35</v>
      </c>
      <c r="F84" s="16" t="s">
        <v>45</v>
      </c>
      <c r="G84" s="16" t="s">
        <v>35</v>
      </c>
      <c r="H84" s="16" t="s">
        <v>46</v>
      </c>
      <c r="I84" s="16" t="s">
        <v>38</v>
      </c>
      <c r="J84" s="16">
        <v>0</v>
      </c>
      <c r="K84" s="16" t="s">
        <v>45</v>
      </c>
      <c r="L84" s="16">
        <v>0</v>
      </c>
      <c r="M84" s="16">
        <v>6</v>
      </c>
      <c r="N84" s="16" t="s">
        <v>108</v>
      </c>
      <c r="O84" s="16" t="s">
        <v>128</v>
      </c>
      <c r="P84" s="16" t="s">
        <v>141</v>
      </c>
      <c r="Q84" s="16" t="s">
        <v>49</v>
      </c>
    </row>
    <row r="85" spans="1:17" ht="15.75" customHeight="1" x14ac:dyDescent="0.3">
      <c r="A85" s="16">
        <v>84</v>
      </c>
      <c r="B85" s="16">
        <v>2009</v>
      </c>
      <c r="C85" s="16" t="s">
        <v>153</v>
      </c>
      <c r="D85" s="17">
        <v>39936</v>
      </c>
      <c r="E85" s="16" t="s">
        <v>59</v>
      </c>
      <c r="F85" s="16" t="s">
        <v>36</v>
      </c>
      <c r="G85" s="16" t="s">
        <v>59</v>
      </c>
      <c r="H85" s="16" t="s">
        <v>46</v>
      </c>
      <c r="I85" s="16" t="s">
        <v>38</v>
      </c>
      <c r="J85" s="16">
        <v>0</v>
      </c>
      <c r="K85" s="16" t="s">
        <v>36</v>
      </c>
      <c r="L85" s="16">
        <v>0</v>
      </c>
      <c r="M85" s="16">
        <v>9</v>
      </c>
      <c r="N85" s="16" t="s">
        <v>156</v>
      </c>
      <c r="O85" s="16" t="s">
        <v>155</v>
      </c>
      <c r="P85" s="16" t="s">
        <v>42</v>
      </c>
      <c r="Q85" s="16" t="s">
        <v>137</v>
      </c>
    </row>
    <row r="86" spans="1:17" ht="15.75" customHeight="1" x14ac:dyDescent="0.3">
      <c r="A86" s="16">
        <v>85</v>
      </c>
      <c r="B86" s="16">
        <v>2009</v>
      </c>
      <c r="C86" s="16" t="s">
        <v>147</v>
      </c>
      <c r="D86" s="17">
        <v>39937</v>
      </c>
      <c r="E86" s="16" t="s">
        <v>44</v>
      </c>
      <c r="F86" s="16" t="s">
        <v>65</v>
      </c>
      <c r="G86" s="16" t="s">
        <v>44</v>
      </c>
      <c r="H86" s="16" t="s">
        <v>46</v>
      </c>
      <c r="I86" s="16" t="s">
        <v>38</v>
      </c>
      <c r="J86" s="16">
        <v>0</v>
      </c>
      <c r="K86" s="16" t="s">
        <v>44</v>
      </c>
      <c r="L86" s="16">
        <v>78</v>
      </c>
      <c r="M86" s="16">
        <v>0</v>
      </c>
      <c r="N86" s="16" t="s">
        <v>90</v>
      </c>
      <c r="O86" s="16" t="s">
        <v>149</v>
      </c>
      <c r="P86" s="16" t="s">
        <v>91</v>
      </c>
      <c r="Q86" s="16" t="s">
        <v>133</v>
      </c>
    </row>
    <row r="87" spans="1:17" ht="15.75" customHeight="1" x14ac:dyDescent="0.3">
      <c r="A87" s="16">
        <v>86</v>
      </c>
      <c r="B87" s="16">
        <v>2009</v>
      </c>
      <c r="C87" s="16" t="s">
        <v>130</v>
      </c>
      <c r="D87" s="17">
        <v>39938</v>
      </c>
      <c r="E87" s="16" t="s">
        <v>52</v>
      </c>
      <c r="F87" s="16" t="s">
        <v>45</v>
      </c>
      <c r="G87" s="16" t="s">
        <v>45</v>
      </c>
      <c r="H87" s="16" t="s">
        <v>37</v>
      </c>
      <c r="I87" s="16" t="s">
        <v>38</v>
      </c>
      <c r="J87" s="16">
        <v>0</v>
      </c>
      <c r="K87" s="16" t="s">
        <v>52</v>
      </c>
      <c r="L87" s="16">
        <v>78</v>
      </c>
      <c r="M87" s="16">
        <v>0</v>
      </c>
      <c r="N87" s="16" t="s">
        <v>109</v>
      </c>
      <c r="O87" s="16" t="s">
        <v>132</v>
      </c>
      <c r="P87" s="16" t="s">
        <v>157</v>
      </c>
      <c r="Q87" s="16" t="s">
        <v>77</v>
      </c>
    </row>
    <row r="88" spans="1:17" ht="15.75" customHeight="1" x14ac:dyDescent="0.3">
      <c r="A88" s="16">
        <v>87</v>
      </c>
      <c r="B88" s="16">
        <v>2009</v>
      </c>
      <c r="C88" s="16" t="s">
        <v>130</v>
      </c>
      <c r="D88" s="17">
        <v>39938</v>
      </c>
      <c r="E88" s="16" t="s">
        <v>35</v>
      </c>
      <c r="F88" s="16" t="s">
        <v>53</v>
      </c>
      <c r="G88" s="16" t="s">
        <v>35</v>
      </c>
      <c r="H88" s="16" t="s">
        <v>46</v>
      </c>
      <c r="I88" s="16" t="s">
        <v>38</v>
      </c>
      <c r="J88" s="16">
        <v>0</v>
      </c>
      <c r="K88" s="16" t="s">
        <v>53</v>
      </c>
      <c r="L88" s="16">
        <v>0</v>
      </c>
      <c r="M88" s="16">
        <v>9</v>
      </c>
      <c r="N88" s="16" t="s">
        <v>158</v>
      </c>
      <c r="O88" s="16" t="s">
        <v>132</v>
      </c>
      <c r="P88" s="16" t="s">
        <v>145</v>
      </c>
      <c r="Q88" s="16" t="s">
        <v>77</v>
      </c>
    </row>
    <row r="89" spans="1:17" ht="15.75" customHeight="1" x14ac:dyDescent="0.3">
      <c r="A89" s="16">
        <v>88</v>
      </c>
      <c r="B89" s="16">
        <v>2009</v>
      </c>
      <c r="C89" s="16" t="s">
        <v>143</v>
      </c>
      <c r="D89" s="17">
        <v>39939</v>
      </c>
      <c r="E89" s="16" t="s">
        <v>65</v>
      </c>
      <c r="F89" s="16" t="s">
        <v>59</v>
      </c>
      <c r="G89" s="16" t="s">
        <v>65</v>
      </c>
      <c r="H89" s="16" t="s">
        <v>46</v>
      </c>
      <c r="I89" s="16" t="s">
        <v>38</v>
      </c>
      <c r="J89" s="16">
        <v>0</v>
      </c>
      <c r="K89" s="16" t="s">
        <v>65</v>
      </c>
      <c r="L89" s="16">
        <v>19</v>
      </c>
      <c r="M89" s="16">
        <v>0</v>
      </c>
      <c r="N89" s="16" t="s">
        <v>159</v>
      </c>
      <c r="O89" s="16" t="s">
        <v>144</v>
      </c>
      <c r="P89" s="16" t="s">
        <v>49</v>
      </c>
      <c r="Q89" s="16" t="s">
        <v>139</v>
      </c>
    </row>
    <row r="90" spans="1:17" ht="15.75" customHeight="1" x14ac:dyDescent="0.3">
      <c r="A90" s="16">
        <v>89</v>
      </c>
      <c r="B90" s="16">
        <v>2009</v>
      </c>
      <c r="C90" s="16" t="s">
        <v>143</v>
      </c>
      <c r="D90" s="17">
        <v>39940</v>
      </c>
      <c r="E90" s="16" t="s">
        <v>36</v>
      </c>
      <c r="F90" s="16" t="s">
        <v>52</v>
      </c>
      <c r="G90" s="16" t="s">
        <v>52</v>
      </c>
      <c r="H90" s="16" t="s">
        <v>37</v>
      </c>
      <c r="I90" s="16" t="s">
        <v>38</v>
      </c>
      <c r="J90" s="16">
        <v>0</v>
      </c>
      <c r="K90" s="16" t="s">
        <v>52</v>
      </c>
      <c r="L90" s="16">
        <v>0</v>
      </c>
      <c r="M90" s="16">
        <v>7</v>
      </c>
      <c r="N90" s="16" t="s">
        <v>160</v>
      </c>
      <c r="O90" s="16" t="s">
        <v>144</v>
      </c>
      <c r="P90" s="16" t="s">
        <v>69</v>
      </c>
      <c r="Q90" s="16" t="s">
        <v>63</v>
      </c>
    </row>
    <row r="91" spans="1:17" ht="15.75" customHeight="1" x14ac:dyDescent="0.3">
      <c r="A91" s="16">
        <v>90</v>
      </c>
      <c r="B91" s="16">
        <v>2009</v>
      </c>
      <c r="C91" s="16" t="s">
        <v>143</v>
      </c>
      <c r="D91" s="17">
        <v>39940</v>
      </c>
      <c r="E91" s="16" t="s">
        <v>44</v>
      </c>
      <c r="F91" s="16" t="s">
        <v>45</v>
      </c>
      <c r="G91" s="16" t="s">
        <v>44</v>
      </c>
      <c r="H91" s="16" t="s">
        <v>46</v>
      </c>
      <c r="I91" s="16" t="s">
        <v>38</v>
      </c>
      <c r="J91" s="16">
        <v>1</v>
      </c>
      <c r="K91" s="16" t="s">
        <v>44</v>
      </c>
      <c r="L91" s="16">
        <v>12</v>
      </c>
      <c r="M91" s="16">
        <v>0</v>
      </c>
      <c r="N91" s="16" t="s">
        <v>80</v>
      </c>
      <c r="O91" s="16" t="s">
        <v>144</v>
      </c>
      <c r="P91" s="16" t="s">
        <v>63</v>
      </c>
      <c r="Q91" s="16" t="s">
        <v>137</v>
      </c>
    </row>
    <row r="92" spans="1:17" ht="15.75" customHeight="1" x14ac:dyDescent="0.3">
      <c r="A92" s="16">
        <v>91</v>
      </c>
      <c r="B92" s="16">
        <v>2009</v>
      </c>
      <c r="C92" s="16" t="s">
        <v>147</v>
      </c>
      <c r="D92" s="17">
        <v>39941</v>
      </c>
      <c r="E92" s="16" t="s">
        <v>59</v>
      </c>
      <c r="F92" s="16" t="s">
        <v>53</v>
      </c>
      <c r="G92" s="16" t="s">
        <v>59</v>
      </c>
      <c r="H92" s="16" t="s">
        <v>46</v>
      </c>
      <c r="I92" s="16" t="s">
        <v>38</v>
      </c>
      <c r="J92" s="16">
        <v>0</v>
      </c>
      <c r="K92" s="16" t="s">
        <v>53</v>
      </c>
      <c r="L92" s="16">
        <v>0</v>
      </c>
      <c r="M92" s="16">
        <v>7</v>
      </c>
      <c r="N92" s="16" t="s">
        <v>101</v>
      </c>
      <c r="O92" s="16" t="s">
        <v>149</v>
      </c>
      <c r="P92" s="16" t="s">
        <v>133</v>
      </c>
      <c r="Q92" s="16" t="s">
        <v>150</v>
      </c>
    </row>
    <row r="93" spans="1:17" ht="15.75" customHeight="1" x14ac:dyDescent="0.3">
      <c r="A93" s="16">
        <v>92</v>
      </c>
      <c r="B93" s="16">
        <v>2009</v>
      </c>
      <c r="C93" s="16" t="s">
        <v>161</v>
      </c>
      <c r="D93" s="17">
        <v>39942</v>
      </c>
      <c r="E93" s="16" t="s">
        <v>65</v>
      </c>
      <c r="F93" s="16" t="s">
        <v>45</v>
      </c>
      <c r="G93" s="16" t="s">
        <v>45</v>
      </c>
      <c r="H93" s="16" t="s">
        <v>37</v>
      </c>
      <c r="I93" s="16" t="s">
        <v>38</v>
      </c>
      <c r="J93" s="16">
        <v>0</v>
      </c>
      <c r="K93" s="16" t="s">
        <v>45</v>
      </c>
      <c r="L93" s="16">
        <v>0</v>
      </c>
      <c r="M93" s="16">
        <v>3</v>
      </c>
      <c r="N93" s="16" t="s">
        <v>108</v>
      </c>
      <c r="O93" s="16" t="s">
        <v>162</v>
      </c>
      <c r="P93" s="16" t="s">
        <v>145</v>
      </c>
      <c r="Q93" s="16" t="s">
        <v>78</v>
      </c>
    </row>
    <row r="94" spans="1:17" ht="15.75" customHeight="1" x14ac:dyDescent="0.3">
      <c r="A94" s="16">
        <v>93</v>
      </c>
      <c r="B94" s="16">
        <v>2009</v>
      </c>
      <c r="C94" s="16" t="s">
        <v>161</v>
      </c>
      <c r="D94" s="17">
        <v>39942</v>
      </c>
      <c r="E94" s="16" t="s">
        <v>52</v>
      </c>
      <c r="F94" s="16" t="s">
        <v>44</v>
      </c>
      <c r="G94" s="16" t="s">
        <v>52</v>
      </c>
      <c r="H94" s="16" t="s">
        <v>46</v>
      </c>
      <c r="I94" s="16" t="s">
        <v>38</v>
      </c>
      <c r="J94" s="16">
        <v>0</v>
      </c>
      <c r="K94" s="16" t="s">
        <v>44</v>
      </c>
      <c r="L94" s="16">
        <v>0</v>
      </c>
      <c r="M94" s="16">
        <v>7</v>
      </c>
      <c r="N94" s="16" t="s">
        <v>163</v>
      </c>
      <c r="O94" s="16" t="s">
        <v>162</v>
      </c>
      <c r="P94" s="16" t="s">
        <v>145</v>
      </c>
      <c r="Q94" s="16" t="s">
        <v>139</v>
      </c>
    </row>
    <row r="95" spans="1:17" ht="15.75" customHeight="1" x14ac:dyDescent="0.3">
      <c r="A95" s="16">
        <v>94</v>
      </c>
      <c r="B95" s="16">
        <v>2009</v>
      </c>
      <c r="C95" s="16" t="s">
        <v>126</v>
      </c>
      <c r="D95" s="17">
        <v>39943</v>
      </c>
      <c r="E95" s="16" t="s">
        <v>59</v>
      </c>
      <c r="F95" s="16" t="s">
        <v>36</v>
      </c>
      <c r="G95" s="16" t="s">
        <v>59</v>
      </c>
      <c r="H95" s="16" t="s">
        <v>46</v>
      </c>
      <c r="I95" s="16" t="s">
        <v>38</v>
      </c>
      <c r="J95" s="16">
        <v>0</v>
      </c>
      <c r="K95" s="16" t="s">
        <v>59</v>
      </c>
      <c r="L95" s="16">
        <v>16</v>
      </c>
      <c r="M95" s="16">
        <v>0</v>
      </c>
      <c r="N95" s="16" t="s">
        <v>148</v>
      </c>
      <c r="O95" s="16" t="s">
        <v>128</v>
      </c>
      <c r="P95" s="16" t="s">
        <v>91</v>
      </c>
      <c r="Q95" s="16" t="s">
        <v>105</v>
      </c>
    </row>
    <row r="96" spans="1:17" ht="15.75" customHeight="1" x14ac:dyDescent="0.3">
      <c r="A96" s="16">
        <v>95</v>
      </c>
      <c r="B96" s="16">
        <v>2009</v>
      </c>
      <c r="C96" s="16" t="s">
        <v>153</v>
      </c>
      <c r="D96" s="17">
        <v>39943</v>
      </c>
      <c r="E96" s="16" t="s">
        <v>35</v>
      </c>
      <c r="F96" s="16" t="s">
        <v>53</v>
      </c>
      <c r="G96" s="16" t="s">
        <v>53</v>
      </c>
      <c r="H96" s="16" t="s">
        <v>37</v>
      </c>
      <c r="I96" s="16" t="s">
        <v>38</v>
      </c>
      <c r="J96" s="16">
        <v>0</v>
      </c>
      <c r="K96" s="16" t="s">
        <v>53</v>
      </c>
      <c r="L96" s="16">
        <v>0</v>
      </c>
      <c r="M96" s="16">
        <v>7</v>
      </c>
      <c r="N96" s="16" t="s">
        <v>107</v>
      </c>
      <c r="O96" s="16" t="s">
        <v>155</v>
      </c>
      <c r="P96" s="16" t="s">
        <v>50</v>
      </c>
      <c r="Q96" s="16" t="s">
        <v>73</v>
      </c>
    </row>
    <row r="97" spans="1:17" ht="15.75" customHeight="1" x14ac:dyDescent="0.3">
      <c r="A97" s="16">
        <v>96</v>
      </c>
      <c r="B97" s="16">
        <v>2009</v>
      </c>
      <c r="C97" s="16" t="s">
        <v>161</v>
      </c>
      <c r="D97" s="17">
        <v>39944</v>
      </c>
      <c r="E97" s="16" t="s">
        <v>65</v>
      </c>
      <c r="F97" s="16" t="s">
        <v>52</v>
      </c>
      <c r="G97" s="16" t="s">
        <v>65</v>
      </c>
      <c r="H97" s="16" t="s">
        <v>46</v>
      </c>
      <c r="I97" s="16" t="s">
        <v>38</v>
      </c>
      <c r="J97" s="16">
        <v>0</v>
      </c>
      <c r="K97" s="16" t="s">
        <v>65</v>
      </c>
      <c r="L97" s="16">
        <v>53</v>
      </c>
      <c r="M97" s="16">
        <v>0</v>
      </c>
      <c r="N97" s="16" t="s">
        <v>164</v>
      </c>
      <c r="O97" s="16" t="s">
        <v>162</v>
      </c>
      <c r="P97" s="16" t="s">
        <v>145</v>
      </c>
      <c r="Q97" s="16" t="s">
        <v>139</v>
      </c>
    </row>
    <row r="98" spans="1:17" ht="15.75" customHeight="1" x14ac:dyDescent="0.3">
      <c r="A98" s="16">
        <v>97</v>
      </c>
      <c r="B98" s="16">
        <v>2009</v>
      </c>
      <c r="C98" s="16" t="s">
        <v>143</v>
      </c>
      <c r="D98" s="17">
        <v>39945</v>
      </c>
      <c r="E98" s="16" t="s">
        <v>35</v>
      </c>
      <c r="F98" s="16" t="s">
        <v>36</v>
      </c>
      <c r="G98" s="16" t="s">
        <v>36</v>
      </c>
      <c r="H98" s="16" t="s">
        <v>37</v>
      </c>
      <c r="I98" s="16" t="s">
        <v>38</v>
      </c>
      <c r="J98" s="16">
        <v>0</v>
      </c>
      <c r="K98" s="16" t="s">
        <v>36</v>
      </c>
      <c r="L98" s="16">
        <v>0</v>
      </c>
      <c r="M98" s="16">
        <v>6</v>
      </c>
      <c r="N98" s="16" t="s">
        <v>165</v>
      </c>
      <c r="O98" s="16" t="s">
        <v>144</v>
      </c>
      <c r="P98" s="16" t="s">
        <v>133</v>
      </c>
      <c r="Q98" s="16" t="s">
        <v>157</v>
      </c>
    </row>
    <row r="99" spans="1:17" ht="15.75" customHeight="1" x14ac:dyDescent="0.3">
      <c r="A99" s="16">
        <v>98</v>
      </c>
      <c r="B99" s="16">
        <v>2009</v>
      </c>
      <c r="C99" s="16" t="s">
        <v>143</v>
      </c>
      <c r="D99" s="17">
        <v>39945</v>
      </c>
      <c r="E99" s="16" t="s">
        <v>45</v>
      </c>
      <c r="F99" s="16" t="s">
        <v>59</v>
      </c>
      <c r="G99" s="16" t="s">
        <v>45</v>
      </c>
      <c r="H99" s="16" t="s">
        <v>46</v>
      </c>
      <c r="I99" s="16" t="s">
        <v>38</v>
      </c>
      <c r="J99" s="16">
        <v>0</v>
      </c>
      <c r="K99" s="16" t="s">
        <v>59</v>
      </c>
      <c r="L99" s="16">
        <v>0</v>
      </c>
      <c r="M99" s="16">
        <v>8</v>
      </c>
      <c r="N99" s="16" t="s">
        <v>166</v>
      </c>
      <c r="O99" s="16" t="s">
        <v>144</v>
      </c>
      <c r="P99" s="16" t="s">
        <v>157</v>
      </c>
      <c r="Q99" s="16" t="s">
        <v>42</v>
      </c>
    </row>
    <row r="100" spans="1:17" ht="15.75" customHeight="1" x14ac:dyDescent="0.3">
      <c r="A100" s="16">
        <v>99</v>
      </c>
      <c r="B100" s="16">
        <v>2009</v>
      </c>
      <c r="C100" s="16" t="s">
        <v>130</v>
      </c>
      <c r="D100" s="17">
        <v>39946</v>
      </c>
      <c r="E100" s="16" t="s">
        <v>53</v>
      </c>
      <c r="F100" s="16" t="s">
        <v>65</v>
      </c>
      <c r="G100" s="16" t="s">
        <v>65</v>
      </c>
      <c r="H100" s="16" t="s">
        <v>37</v>
      </c>
      <c r="I100" s="16" t="s">
        <v>38</v>
      </c>
      <c r="J100" s="16">
        <v>0</v>
      </c>
      <c r="K100" s="16" t="s">
        <v>53</v>
      </c>
      <c r="L100" s="16">
        <v>12</v>
      </c>
      <c r="M100" s="16">
        <v>0</v>
      </c>
      <c r="N100" s="16" t="s">
        <v>167</v>
      </c>
      <c r="O100" s="16" t="s">
        <v>132</v>
      </c>
      <c r="P100" s="16" t="s">
        <v>63</v>
      </c>
      <c r="Q100" s="16" t="s">
        <v>50</v>
      </c>
    </row>
    <row r="101" spans="1:17" ht="15.75" customHeight="1" x14ac:dyDescent="0.3">
      <c r="A101" s="16">
        <v>100</v>
      </c>
      <c r="B101" s="16">
        <v>2009</v>
      </c>
      <c r="C101" s="16" t="s">
        <v>130</v>
      </c>
      <c r="D101" s="17">
        <v>39947</v>
      </c>
      <c r="E101" s="16" t="s">
        <v>44</v>
      </c>
      <c r="F101" s="16" t="s">
        <v>36</v>
      </c>
      <c r="G101" s="16" t="s">
        <v>44</v>
      </c>
      <c r="H101" s="16" t="s">
        <v>46</v>
      </c>
      <c r="I101" s="16" t="s">
        <v>38</v>
      </c>
      <c r="J101" s="16">
        <v>0</v>
      </c>
      <c r="K101" s="16" t="s">
        <v>36</v>
      </c>
      <c r="L101" s="16">
        <v>0</v>
      </c>
      <c r="M101" s="16">
        <v>2</v>
      </c>
      <c r="N101" s="16" t="s">
        <v>165</v>
      </c>
      <c r="O101" s="16" t="s">
        <v>132</v>
      </c>
      <c r="P101" s="16" t="s">
        <v>91</v>
      </c>
      <c r="Q101" s="16" t="s">
        <v>63</v>
      </c>
    </row>
    <row r="102" spans="1:17" ht="15.75" customHeight="1" x14ac:dyDescent="0.3">
      <c r="A102" s="16">
        <v>101</v>
      </c>
      <c r="B102" s="16">
        <v>2009</v>
      </c>
      <c r="C102" s="16" t="s">
        <v>130</v>
      </c>
      <c r="D102" s="17">
        <v>39947</v>
      </c>
      <c r="E102" s="16" t="s">
        <v>52</v>
      </c>
      <c r="F102" s="16" t="s">
        <v>59</v>
      </c>
      <c r="G102" s="16" t="s">
        <v>52</v>
      </c>
      <c r="H102" s="16" t="s">
        <v>46</v>
      </c>
      <c r="I102" s="16" t="s">
        <v>38</v>
      </c>
      <c r="J102" s="16">
        <v>0</v>
      </c>
      <c r="K102" s="16" t="s">
        <v>52</v>
      </c>
      <c r="L102" s="16">
        <v>2</v>
      </c>
      <c r="M102" s="16">
        <v>0</v>
      </c>
      <c r="N102" s="16" t="s">
        <v>168</v>
      </c>
      <c r="O102" s="16" t="s">
        <v>132</v>
      </c>
      <c r="P102" s="16" t="s">
        <v>91</v>
      </c>
      <c r="Q102" s="16" t="s">
        <v>63</v>
      </c>
    </row>
    <row r="103" spans="1:17" ht="15.75" customHeight="1" x14ac:dyDescent="0.3">
      <c r="A103" s="16">
        <v>102</v>
      </c>
      <c r="B103" s="16">
        <v>2009</v>
      </c>
      <c r="C103" s="16" t="s">
        <v>169</v>
      </c>
      <c r="D103" s="17">
        <v>39948</v>
      </c>
      <c r="E103" s="16" t="s">
        <v>53</v>
      </c>
      <c r="F103" s="16" t="s">
        <v>45</v>
      </c>
      <c r="G103" s="16" t="s">
        <v>45</v>
      </c>
      <c r="H103" s="16" t="s">
        <v>37</v>
      </c>
      <c r="I103" s="16" t="s">
        <v>38</v>
      </c>
      <c r="J103" s="16">
        <v>0</v>
      </c>
      <c r="K103" s="16" t="s">
        <v>45</v>
      </c>
      <c r="L103" s="16">
        <v>0</v>
      </c>
      <c r="M103" s="16">
        <v>6</v>
      </c>
      <c r="N103" s="16" t="s">
        <v>170</v>
      </c>
      <c r="O103" s="16" t="s">
        <v>171</v>
      </c>
      <c r="P103" s="16" t="s">
        <v>139</v>
      </c>
      <c r="Q103" s="16" t="s">
        <v>77</v>
      </c>
    </row>
    <row r="104" spans="1:17" ht="15.75" customHeight="1" x14ac:dyDescent="0.3">
      <c r="A104" s="16">
        <v>103</v>
      </c>
      <c r="B104" s="16">
        <v>2009</v>
      </c>
      <c r="C104" s="16" t="s">
        <v>126</v>
      </c>
      <c r="D104" s="17">
        <v>39949</v>
      </c>
      <c r="E104" s="16" t="s">
        <v>59</v>
      </c>
      <c r="F104" s="16" t="s">
        <v>44</v>
      </c>
      <c r="G104" s="16" t="s">
        <v>59</v>
      </c>
      <c r="H104" s="16" t="s">
        <v>46</v>
      </c>
      <c r="I104" s="16" t="s">
        <v>38</v>
      </c>
      <c r="J104" s="16">
        <v>0</v>
      </c>
      <c r="K104" s="16" t="s">
        <v>44</v>
      </c>
      <c r="L104" s="16">
        <v>0</v>
      </c>
      <c r="M104" s="16">
        <v>7</v>
      </c>
      <c r="N104" s="16" t="s">
        <v>80</v>
      </c>
      <c r="O104" s="16" t="s">
        <v>128</v>
      </c>
      <c r="P104" s="16" t="s">
        <v>150</v>
      </c>
      <c r="Q104" s="16" t="s">
        <v>129</v>
      </c>
    </row>
    <row r="105" spans="1:17" ht="15.75" customHeight="1" x14ac:dyDescent="0.3">
      <c r="A105" s="16">
        <v>104</v>
      </c>
      <c r="B105" s="16">
        <v>2009</v>
      </c>
      <c r="C105" s="16" t="s">
        <v>153</v>
      </c>
      <c r="D105" s="17">
        <v>39949</v>
      </c>
      <c r="E105" s="16" t="s">
        <v>35</v>
      </c>
      <c r="F105" s="16" t="s">
        <v>65</v>
      </c>
      <c r="G105" s="16" t="s">
        <v>65</v>
      </c>
      <c r="H105" s="16" t="s">
        <v>37</v>
      </c>
      <c r="I105" s="16" t="s">
        <v>38</v>
      </c>
      <c r="J105" s="16">
        <v>0</v>
      </c>
      <c r="K105" s="16" t="s">
        <v>65</v>
      </c>
      <c r="L105" s="16">
        <v>0</v>
      </c>
      <c r="M105" s="16">
        <v>6</v>
      </c>
      <c r="N105" s="16" t="s">
        <v>159</v>
      </c>
      <c r="O105" s="16" t="s">
        <v>155</v>
      </c>
      <c r="P105" s="16" t="s">
        <v>42</v>
      </c>
      <c r="Q105" s="16" t="s">
        <v>152</v>
      </c>
    </row>
    <row r="106" spans="1:17" ht="15.75" customHeight="1" x14ac:dyDescent="0.3">
      <c r="A106" s="16">
        <v>105</v>
      </c>
      <c r="B106" s="16">
        <v>2009</v>
      </c>
      <c r="C106" s="16" t="s">
        <v>153</v>
      </c>
      <c r="D106" s="17">
        <v>39950</v>
      </c>
      <c r="E106" s="16" t="s">
        <v>45</v>
      </c>
      <c r="F106" s="16" t="s">
        <v>65</v>
      </c>
      <c r="G106" s="16" t="s">
        <v>65</v>
      </c>
      <c r="H106" s="16" t="s">
        <v>37</v>
      </c>
      <c r="I106" s="16" t="s">
        <v>38</v>
      </c>
      <c r="J106" s="16">
        <v>0</v>
      </c>
      <c r="K106" s="16" t="s">
        <v>45</v>
      </c>
      <c r="L106" s="16">
        <v>1</v>
      </c>
      <c r="M106" s="16">
        <v>0</v>
      </c>
      <c r="N106" s="16" t="s">
        <v>151</v>
      </c>
      <c r="O106" s="16" t="s">
        <v>155</v>
      </c>
      <c r="P106" s="16" t="s">
        <v>152</v>
      </c>
      <c r="Q106" s="16" t="s">
        <v>73</v>
      </c>
    </row>
    <row r="107" spans="1:17" ht="15.75" customHeight="1" x14ac:dyDescent="0.3">
      <c r="A107" s="16">
        <v>106</v>
      </c>
      <c r="B107" s="16">
        <v>2009</v>
      </c>
      <c r="C107" s="16" t="s">
        <v>169</v>
      </c>
      <c r="D107" s="17">
        <v>39950</v>
      </c>
      <c r="E107" s="16" t="s">
        <v>53</v>
      </c>
      <c r="F107" s="16" t="s">
        <v>52</v>
      </c>
      <c r="G107" s="16" t="s">
        <v>53</v>
      </c>
      <c r="H107" s="16" t="s">
        <v>46</v>
      </c>
      <c r="I107" s="16" t="s">
        <v>38</v>
      </c>
      <c r="J107" s="16">
        <v>0</v>
      </c>
      <c r="K107" s="16" t="s">
        <v>53</v>
      </c>
      <c r="L107" s="16">
        <v>14</v>
      </c>
      <c r="M107" s="16">
        <v>0</v>
      </c>
      <c r="N107" s="16" t="s">
        <v>134</v>
      </c>
      <c r="O107" s="16" t="s">
        <v>171</v>
      </c>
      <c r="P107" s="16" t="s">
        <v>157</v>
      </c>
      <c r="Q107" s="16" t="s">
        <v>77</v>
      </c>
    </row>
    <row r="108" spans="1:17" ht="15.75" customHeight="1" x14ac:dyDescent="0.3">
      <c r="A108" s="16">
        <v>107</v>
      </c>
      <c r="B108" s="16">
        <v>2009</v>
      </c>
      <c r="C108" s="16" t="s">
        <v>143</v>
      </c>
      <c r="D108" s="17">
        <v>39951</v>
      </c>
      <c r="E108" s="16" t="s">
        <v>44</v>
      </c>
      <c r="F108" s="16" t="s">
        <v>35</v>
      </c>
      <c r="G108" s="16" t="s">
        <v>44</v>
      </c>
      <c r="H108" s="16" t="s">
        <v>46</v>
      </c>
      <c r="I108" s="16" t="s">
        <v>38</v>
      </c>
      <c r="J108" s="16">
        <v>0</v>
      </c>
      <c r="K108" s="16" t="s">
        <v>35</v>
      </c>
      <c r="L108" s="16">
        <v>0</v>
      </c>
      <c r="M108" s="16">
        <v>7</v>
      </c>
      <c r="N108" s="16" t="s">
        <v>172</v>
      </c>
      <c r="O108" s="16" t="s">
        <v>144</v>
      </c>
      <c r="P108" s="16" t="s">
        <v>129</v>
      </c>
      <c r="Q108" s="16" t="s">
        <v>73</v>
      </c>
    </row>
    <row r="109" spans="1:17" ht="15.75" customHeight="1" x14ac:dyDescent="0.3">
      <c r="A109" s="16">
        <v>108</v>
      </c>
      <c r="B109" s="16">
        <v>2009</v>
      </c>
      <c r="C109" s="16" t="s">
        <v>153</v>
      </c>
      <c r="D109" s="17">
        <v>39952</v>
      </c>
      <c r="E109" s="16" t="s">
        <v>53</v>
      </c>
      <c r="F109" s="16" t="s">
        <v>36</v>
      </c>
      <c r="G109" s="16" t="s">
        <v>53</v>
      </c>
      <c r="H109" s="16" t="s">
        <v>46</v>
      </c>
      <c r="I109" s="16" t="s">
        <v>38</v>
      </c>
      <c r="J109" s="16">
        <v>0</v>
      </c>
      <c r="K109" s="16" t="s">
        <v>36</v>
      </c>
      <c r="L109" s="16">
        <v>0</v>
      </c>
      <c r="M109" s="16">
        <v>7</v>
      </c>
      <c r="N109" s="16" t="s">
        <v>156</v>
      </c>
      <c r="O109" s="16" t="s">
        <v>155</v>
      </c>
      <c r="P109" s="16" t="s">
        <v>77</v>
      </c>
      <c r="Q109" s="16" t="s">
        <v>73</v>
      </c>
    </row>
    <row r="110" spans="1:17" ht="15.75" customHeight="1" x14ac:dyDescent="0.3">
      <c r="A110" s="16">
        <v>109</v>
      </c>
      <c r="B110" s="16">
        <v>2009</v>
      </c>
      <c r="C110" s="16" t="s">
        <v>130</v>
      </c>
      <c r="D110" s="17">
        <v>39953</v>
      </c>
      <c r="E110" s="16" t="s">
        <v>52</v>
      </c>
      <c r="F110" s="16" t="s">
        <v>35</v>
      </c>
      <c r="G110" s="16" t="s">
        <v>35</v>
      </c>
      <c r="H110" s="16" t="s">
        <v>37</v>
      </c>
      <c r="I110" s="16" t="s">
        <v>38</v>
      </c>
      <c r="J110" s="16">
        <v>0</v>
      </c>
      <c r="K110" s="16" t="s">
        <v>35</v>
      </c>
      <c r="L110" s="16">
        <v>0</v>
      </c>
      <c r="M110" s="16">
        <v>4</v>
      </c>
      <c r="N110" s="16" t="s">
        <v>173</v>
      </c>
      <c r="O110" s="16" t="s">
        <v>132</v>
      </c>
      <c r="P110" s="16" t="s">
        <v>105</v>
      </c>
      <c r="Q110" s="16" t="s">
        <v>129</v>
      </c>
    </row>
    <row r="111" spans="1:17" ht="15.75" customHeight="1" x14ac:dyDescent="0.3">
      <c r="A111" s="16">
        <v>110</v>
      </c>
      <c r="B111" s="16">
        <v>2009</v>
      </c>
      <c r="C111" s="16" t="s">
        <v>130</v>
      </c>
      <c r="D111" s="17">
        <v>39953</v>
      </c>
      <c r="E111" s="16" t="s">
        <v>44</v>
      </c>
      <c r="F111" s="16" t="s">
        <v>45</v>
      </c>
      <c r="G111" s="16" t="s">
        <v>44</v>
      </c>
      <c r="H111" s="16" t="s">
        <v>46</v>
      </c>
      <c r="I111" s="16" t="s">
        <v>38</v>
      </c>
      <c r="J111" s="16">
        <v>0</v>
      </c>
      <c r="K111" s="16" t="s">
        <v>44</v>
      </c>
      <c r="L111" s="16">
        <v>24</v>
      </c>
      <c r="M111" s="16">
        <v>0</v>
      </c>
      <c r="N111" s="16" t="s">
        <v>127</v>
      </c>
      <c r="O111" s="16" t="s">
        <v>132</v>
      </c>
      <c r="P111" s="16" t="s">
        <v>105</v>
      </c>
      <c r="Q111" s="16" t="s">
        <v>129</v>
      </c>
    </row>
    <row r="112" spans="1:17" ht="15.75" customHeight="1" x14ac:dyDescent="0.3">
      <c r="A112" s="16">
        <v>111</v>
      </c>
      <c r="B112" s="16">
        <v>2009</v>
      </c>
      <c r="C112" s="16" t="s">
        <v>143</v>
      </c>
      <c r="D112" s="17">
        <v>39954</v>
      </c>
      <c r="E112" s="16" t="s">
        <v>59</v>
      </c>
      <c r="F112" s="16" t="s">
        <v>53</v>
      </c>
      <c r="G112" s="16" t="s">
        <v>53</v>
      </c>
      <c r="H112" s="16" t="s">
        <v>37</v>
      </c>
      <c r="I112" s="16" t="s">
        <v>38</v>
      </c>
      <c r="J112" s="16">
        <v>0</v>
      </c>
      <c r="K112" s="16" t="s">
        <v>53</v>
      </c>
      <c r="L112" s="16">
        <v>0</v>
      </c>
      <c r="M112" s="16">
        <v>4</v>
      </c>
      <c r="N112" s="16" t="s">
        <v>75</v>
      </c>
      <c r="O112" s="16" t="s">
        <v>144</v>
      </c>
      <c r="P112" s="16" t="s">
        <v>77</v>
      </c>
      <c r="Q112" s="16" t="s">
        <v>152</v>
      </c>
    </row>
    <row r="113" spans="1:17" ht="15.75" customHeight="1" x14ac:dyDescent="0.3">
      <c r="A113" s="16">
        <v>112</v>
      </c>
      <c r="B113" s="16">
        <v>2009</v>
      </c>
      <c r="C113" s="16" t="s">
        <v>143</v>
      </c>
      <c r="D113" s="17">
        <v>39954</v>
      </c>
      <c r="E113" s="16" t="s">
        <v>36</v>
      </c>
      <c r="F113" s="16" t="s">
        <v>65</v>
      </c>
      <c r="G113" s="16" t="s">
        <v>36</v>
      </c>
      <c r="H113" s="16" t="s">
        <v>46</v>
      </c>
      <c r="I113" s="16" t="s">
        <v>38</v>
      </c>
      <c r="J113" s="16">
        <v>0</v>
      </c>
      <c r="K113" s="16" t="s">
        <v>36</v>
      </c>
      <c r="L113" s="16">
        <v>12</v>
      </c>
      <c r="M113" s="16">
        <v>0</v>
      </c>
      <c r="N113" s="16" t="s">
        <v>174</v>
      </c>
      <c r="O113" s="16" t="s">
        <v>144</v>
      </c>
      <c r="P113" s="16" t="s">
        <v>77</v>
      </c>
      <c r="Q113" s="16" t="s">
        <v>152</v>
      </c>
    </row>
    <row r="114" spans="1:17" ht="15.75" customHeight="1" x14ac:dyDescent="0.3">
      <c r="A114" s="16">
        <v>113</v>
      </c>
      <c r="B114" s="16">
        <v>2009</v>
      </c>
      <c r="C114" s="16" t="s">
        <v>143</v>
      </c>
      <c r="D114" s="17">
        <v>39955</v>
      </c>
      <c r="E114" s="16" t="s">
        <v>53</v>
      </c>
      <c r="F114" s="16" t="s">
        <v>65</v>
      </c>
      <c r="G114" s="16" t="s">
        <v>65</v>
      </c>
      <c r="H114" s="16" t="s">
        <v>37</v>
      </c>
      <c r="I114" s="16" t="s">
        <v>38</v>
      </c>
      <c r="J114" s="16">
        <v>0</v>
      </c>
      <c r="K114" s="16" t="s">
        <v>65</v>
      </c>
      <c r="L114" s="16">
        <v>0</v>
      </c>
      <c r="M114" s="16">
        <v>6</v>
      </c>
      <c r="N114" s="16" t="s">
        <v>86</v>
      </c>
      <c r="O114" s="16" t="s">
        <v>144</v>
      </c>
      <c r="P114" s="16" t="s">
        <v>91</v>
      </c>
      <c r="Q114" s="16" t="s">
        <v>63</v>
      </c>
    </row>
    <row r="115" spans="1:17" ht="15.75" customHeight="1" x14ac:dyDescent="0.3">
      <c r="A115" s="16">
        <v>114</v>
      </c>
      <c r="B115" s="16">
        <v>2009</v>
      </c>
      <c r="C115" s="16" t="s">
        <v>153</v>
      </c>
      <c r="D115" s="17">
        <v>39956</v>
      </c>
      <c r="E115" s="16" t="s">
        <v>44</v>
      </c>
      <c r="F115" s="16" t="s">
        <v>36</v>
      </c>
      <c r="G115" s="16" t="s">
        <v>36</v>
      </c>
      <c r="H115" s="16" t="s">
        <v>37</v>
      </c>
      <c r="I115" s="16" t="s">
        <v>38</v>
      </c>
      <c r="J115" s="16">
        <v>0</v>
      </c>
      <c r="K115" s="16" t="s">
        <v>36</v>
      </c>
      <c r="L115" s="16">
        <v>0</v>
      </c>
      <c r="M115" s="16">
        <v>6</v>
      </c>
      <c r="N115" s="16" t="s">
        <v>174</v>
      </c>
      <c r="O115" s="16" t="s">
        <v>155</v>
      </c>
      <c r="P115" s="16" t="s">
        <v>42</v>
      </c>
      <c r="Q115" s="16" t="s">
        <v>129</v>
      </c>
    </row>
    <row r="116" spans="1:17" ht="15.75" customHeight="1" x14ac:dyDescent="0.3">
      <c r="A116" s="16">
        <v>115</v>
      </c>
      <c r="B116" s="16">
        <v>2009</v>
      </c>
      <c r="C116" s="16" t="s">
        <v>153</v>
      </c>
      <c r="D116" s="17">
        <v>39957</v>
      </c>
      <c r="E116" s="16" t="s">
        <v>65</v>
      </c>
      <c r="F116" s="16" t="s">
        <v>36</v>
      </c>
      <c r="G116" s="16" t="s">
        <v>36</v>
      </c>
      <c r="H116" s="16" t="s">
        <v>37</v>
      </c>
      <c r="I116" s="16" t="s">
        <v>38</v>
      </c>
      <c r="J116" s="16">
        <v>0</v>
      </c>
      <c r="K116" s="16" t="s">
        <v>65</v>
      </c>
      <c r="L116" s="16">
        <v>6</v>
      </c>
      <c r="M116" s="16">
        <v>0</v>
      </c>
      <c r="N116" s="16" t="s">
        <v>113</v>
      </c>
      <c r="O116" s="16" t="s">
        <v>155</v>
      </c>
      <c r="P116" s="16" t="s">
        <v>42</v>
      </c>
      <c r="Q116" s="16" t="s">
        <v>129</v>
      </c>
    </row>
    <row r="117" spans="1:17" ht="15.75" customHeight="1" x14ac:dyDescent="0.3">
      <c r="A117" s="16">
        <v>116</v>
      </c>
      <c r="B117" s="16">
        <v>2010</v>
      </c>
      <c r="C117" s="16" t="s">
        <v>58</v>
      </c>
      <c r="D117" s="17">
        <v>40249</v>
      </c>
      <c r="E117" s="16" t="s">
        <v>35</v>
      </c>
      <c r="F117" s="16" t="s">
        <v>65</v>
      </c>
      <c r="G117" s="16" t="s">
        <v>65</v>
      </c>
      <c r="H117" s="16" t="s">
        <v>37</v>
      </c>
      <c r="I117" s="16" t="s">
        <v>38</v>
      </c>
      <c r="J117" s="16">
        <v>0</v>
      </c>
      <c r="K117" s="16" t="s">
        <v>35</v>
      </c>
      <c r="L117" s="16">
        <v>11</v>
      </c>
      <c r="M117" s="16">
        <v>0</v>
      </c>
      <c r="N117" s="16" t="s">
        <v>175</v>
      </c>
      <c r="O117" s="16" t="s">
        <v>87</v>
      </c>
      <c r="P117" s="16" t="s">
        <v>42</v>
      </c>
      <c r="Q117" s="16" t="s">
        <v>73</v>
      </c>
    </row>
    <row r="118" spans="1:17" ht="15.75" customHeight="1" x14ac:dyDescent="0.3">
      <c r="A118" s="16">
        <v>117</v>
      </c>
      <c r="B118" s="16">
        <v>2010</v>
      </c>
      <c r="C118" s="16" t="s">
        <v>58</v>
      </c>
      <c r="D118" s="17">
        <v>40250</v>
      </c>
      <c r="E118" s="16" t="s">
        <v>59</v>
      </c>
      <c r="F118" s="16" t="s">
        <v>52</v>
      </c>
      <c r="G118" s="16" t="s">
        <v>59</v>
      </c>
      <c r="H118" s="16" t="s">
        <v>46</v>
      </c>
      <c r="I118" s="16" t="s">
        <v>38</v>
      </c>
      <c r="J118" s="16">
        <v>0</v>
      </c>
      <c r="K118" s="16" t="s">
        <v>59</v>
      </c>
      <c r="L118" s="16">
        <v>4</v>
      </c>
      <c r="M118" s="16">
        <v>0</v>
      </c>
      <c r="N118" s="16" t="s">
        <v>82</v>
      </c>
      <c r="O118" s="16" t="s">
        <v>176</v>
      </c>
      <c r="P118" s="16" t="s">
        <v>42</v>
      </c>
      <c r="Q118" s="16" t="s">
        <v>73</v>
      </c>
    </row>
    <row r="119" spans="1:17" ht="15.75" customHeight="1" x14ac:dyDescent="0.3">
      <c r="A119" s="16">
        <v>118</v>
      </c>
      <c r="B119" s="16">
        <v>2010</v>
      </c>
      <c r="C119" s="16" t="s">
        <v>43</v>
      </c>
      <c r="D119" s="17">
        <v>40250</v>
      </c>
      <c r="E119" s="16" t="s">
        <v>45</v>
      </c>
      <c r="F119" s="16" t="s">
        <v>53</v>
      </c>
      <c r="G119" s="16" t="s">
        <v>53</v>
      </c>
      <c r="H119" s="16" t="s">
        <v>37</v>
      </c>
      <c r="I119" s="16" t="s">
        <v>38</v>
      </c>
      <c r="J119" s="16">
        <v>0</v>
      </c>
      <c r="K119" s="16" t="s">
        <v>53</v>
      </c>
      <c r="L119" s="16">
        <v>0</v>
      </c>
      <c r="M119" s="16">
        <v>5</v>
      </c>
      <c r="N119" s="16" t="s">
        <v>158</v>
      </c>
      <c r="O119" s="16" t="s">
        <v>48</v>
      </c>
      <c r="P119" s="16" t="s">
        <v>91</v>
      </c>
      <c r="Q119" s="16" t="s">
        <v>152</v>
      </c>
    </row>
    <row r="120" spans="1:17" ht="15.75" customHeight="1" x14ac:dyDescent="0.3">
      <c r="A120" s="16">
        <v>119</v>
      </c>
      <c r="B120" s="16">
        <v>2010</v>
      </c>
      <c r="C120" s="16" t="s">
        <v>64</v>
      </c>
      <c r="D120" s="17">
        <v>40251</v>
      </c>
      <c r="E120" s="16" t="s">
        <v>36</v>
      </c>
      <c r="F120" s="16" t="s">
        <v>35</v>
      </c>
      <c r="G120" s="16" t="s">
        <v>35</v>
      </c>
      <c r="H120" s="16" t="s">
        <v>37</v>
      </c>
      <c r="I120" s="16" t="s">
        <v>38</v>
      </c>
      <c r="J120" s="16">
        <v>0</v>
      </c>
      <c r="K120" s="16" t="s">
        <v>35</v>
      </c>
      <c r="L120" s="16">
        <v>0</v>
      </c>
      <c r="M120" s="16">
        <v>7</v>
      </c>
      <c r="N120" s="16" t="s">
        <v>177</v>
      </c>
      <c r="O120" s="16" t="s">
        <v>67</v>
      </c>
      <c r="P120" s="16" t="s">
        <v>139</v>
      </c>
      <c r="Q120" s="16" t="s">
        <v>78</v>
      </c>
    </row>
    <row r="121" spans="1:17" ht="15.75" customHeight="1" x14ac:dyDescent="0.3">
      <c r="A121" s="16">
        <v>120</v>
      </c>
      <c r="B121" s="16">
        <v>2010</v>
      </c>
      <c r="C121" s="16" t="s">
        <v>79</v>
      </c>
      <c r="D121" s="17">
        <v>40251</v>
      </c>
      <c r="E121" s="16" t="s">
        <v>65</v>
      </c>
      <c r="F121" s="16" t="s">
        <v>44</v>
      </c>
      <c r="G121" s="16" t="s">
        <v>65</v>
      </c>
      <c r="H121" s="16" t="s">
        <v>46</v>
      </c>
      <c r="I121" s="16" t="s">
        <v>38</v>
      </c>
      <c r="J121" s="16">
        <v>0</v>
      </c>
      <c r="K121" s="16" t="s">
        <v>65</v>
      </c>
      <c r="L121" s="16">
        <v>31</v>
      </c>
      <c r="M121" s="16">
        <v>0</v>
      </c>
      <c r="N121" s="16" t="s">
        <v>178</v>
      </c>
      <c r="O121" s="16" t="s">
        <v>81</v>
      </c>
      <c r="P121" s="16" t="s">
        <v>69</v>
      </c>
      <c r="Q121" s="16" t="s">
        <v>63</v>
      </c>
    </row>
    <row r="122" spans="1:17" ht="15.75" customHeight="1" x14ac:dyDescent="0.3">
      <c r="A122" s="16">
        <v>121</v>
      </c>
      <c r="B122" s="16">
        <v>2010</v>
      </c>
      <c r="C122" s="16" t="s">
        <v>179</v>
      </c>
      <c r="D122" s="17">
        <v>40252</v>
      </c>
      <c r="E122" s="16" t="s">
        <v>52</v>
      </c>
      <c r="F122" s="16" t="s">
        <v>53</v>
      </c>
      <c r="G122" s="16" t="s">
        <v>53</v>
      </c>
      <c r="H122" s="16" t="s">
        <v>37</v>
      </c>
      <c r="I122" s="16" t="s">
        <v>38</v>
      </c>
      <c r="J122" s="16">
        <v>0</v>
      </c>
      <c r="K122" s="16" t="s">
        <v>53</v>
      </c>
      <c r="L122" s="16">
        <v>0</v>
      </c>
      <c r="M122" s="16">
        <v>6</v>
      </c>
      <c r="N122" s="16" t="s">
        <v>75</v>
      </c>
      <c r="O122" s="16" t="s">
        <v>180</v>
      </c>
      <c r="P122" s="16" t="s">
        <v>105</v>
      </c>
      <c r="Q122" s="16" t="s">
        <v>42</v>
      </c>
    </row>
    <row r="123" spans="1:17" ht="15.75" customHeight="1" x14ac:dyDescent="0.3">
      <c r="A123" s="16">
        <v>122</v>
      </c>
      <c r="B123" s="16">
        <v>2010</v>
      </c>
      <c r="C123" s="16" t="s">
        <v>34</v>
      </c>
      <c r="D123" s="17">
        <v>40253</v>
      </c>
      <c r="E123" s="16" t="s">
        <v>45</v>
      </c>
      <c r="F123" s="16" t="s">
        <v>36</v>
      </c>
      <c r="G123" s="16" t="s">
        <v>45</v>
      </c>
      <c r="H123" s="16" t="s">
        <v>46</v>
      </c>
      <c r="I123" s="16" t="s">
        <v>38</v>
      </c>
      <c r="J123" s="16">
        <v>0</v>
      </c>
      <c r="K123" s="16" t="s">
        <v>36</v>
      </c>
      <c r="L123" s="16">
        <v>0</v>
      </c>
      <c r="M123" s="16">
        <v>8</v>
      </c>
      <c r="N123" s="16" t="s">
        <v>156</v>
      </c>
      <c r="O123" s="16" t="s">
        <v>40</v>
      </c>
      <c r="P123" s="16" t="s">
        <v>181</v>
      </c>
      <c r="Q123" s="16" t="s">
        <v>63</v>
      </c>
    </row>
    <row r="124" spans="1:17" ht="15.75" customHeight="1" x14ac:dyDescent="0.3">
      <c r="A124" s="16">
        <v>123</v>
      </c>
      <c r="B124" s="16">
        <v>2010</v>
      </c>
      <c r="C124" s="16" t="s">
        <v>64</v>
      </c>
      <c r="D124" s="17">
        <v>40253</v>
      </c>
      <c r="E124" s="16" t="s">
        <v>44</v>
      </c>
      <c r="F124" s="16" t="s">
        <v>35</v>
      </c>
      <c r="G124" s="16" t="s">
        <v>44</v>
      </c>
      <c r="H124" s="16" t="s">
        <v>46</v>
      </c>
      <c r="I124" s="16" t="s">
        <v>38</v>
      </c>
      <c r="J124" s="16">
        <v>0</v>
      </c>
      <c r="K124" s="16" t="s">
        <v>44</v>
      </c>
      <c r="L124" s="16">
        <v>55</v>
      </c>
      <c r="M124" s="16">
        <v>0</v>
      </c>
      <c r="N124" s="16" t="s">
        <v>90</v>
      </c>
      <c r="O124" s="16" t="s">
        <v>67</v>
      </c>
      <c r="P124" s="16" t="s">
        <v>139</v>
      </c>
      <c r="Q124" s="16" t="s">
        <v>78</v>
      </c>
    </row>
    <row r="125" spans="1:17" ht="15.75" customHeight="1" x14ac:dyDescent="0.3">
      <c r="A125" s="16">
        <v>124</v>
      </c>
      <c r="B125" s="16">
        <v>2010</v>
      </c>
      <c r="C125" s="16" t="s">
        <v>51</v>
      </c>
      <c r="D125" s="17">
        <v>40254</v>
      </c>
      <c r="E125" s="16" t="s">
        <v>59</v>
      </c>
      <c r="F125" s="16" t="s">
        <v>53</v>
      </c>
      <c r="G125" s="16" t="s">
        <v>53</v>
      </c>
      <c r="H125" s="16" t="s">
        <v>37</v>
      </c>
      <c r="I125" s="16" t="s">
        <v>38</v>
      </c>
      <c r="J125" s="16">
        <v>0</v>
      </c>
      <c r="K125" s="16" t="s">
        <v>59</v>
      </c>
      <c r="L125" s="16">
        <v>98</v>
      </c>
      <c r="M125" s="16">
        <v>0</v>
      </c>
      <c r="N125" s="16" t="s">
        <v>120</v>
      </c>
      <c r="O125" s="16" t="s">
        <v>55</v>
      </c>
      <c r="P125" s="16" t="s">
        <v>91</v>
      </c>
      <c r="Q125" s="16" t="s">
        <v>150</v>
      </c>
    </row>
    <row r="126" spans="1:17" ht="15.75" customHeight="1" x14ac:dyDescent="0.3">
      <c r="A126" s="16">
        <v>125</v>
      </c>
      <c r="B126" s="16">
        <v>2010</v>
      </c>
      <c r="C126" s="16" t="s">
        <v>34</v>
      </c>
      <c r="D126" s="17">
        <v>40255</v>
      </c>
      <c r="E126" s="16" t="s">
        <v>52</v>
      </c>
      <c r="F126" s="16" t="s">
        <v>36</v>
      </c>
      <c r="G126" s="16" t="s">
        <v>36</v>
      </c>
      <c r="H126" s="16" t="s">
        <v>37</v>
      </c>
      <c r="I126" s="16" t="s">
        <v>38</v>
      </c>
      <c r="J126" s="16">
        <v>0</v>
      </c>
      <c r="K126" s="16" t="s">
        <v>36</v>
      </c>
      <c r="L126" s="16">
        <v>0</v>
      </c>
      <c r="M126" s="16">
        <v>10</v>
      </c>
      <c r="N126" s="16" t="s">
        <v>156</v>
      </c>
      <c r="O126" s="16" t="s">
        <v>40</v>
      </c>
      <c r="P126" s="16" t="s">
        <v>69</v>
      </c>
      <c r="Q126" s="16" t="s">
        <v>63</v>
      </c>
    </row>
    <row r="127" spans="1:17" ht="15.75" customHeight="1" x14ac:dyDescent="0.3">
      <c r="A127" s="16">
        <v>126</v>
      </c>
      <c r="B127" s="16">
        <v>2010</v>
      </c>
      <c r="C127" s="16" t="s">
        <v>51</v>
      </c>
      <c r="D127" s="17">
        <v>40256</v>
      </c>
      <c r="E127" s="16" t="s">
        <v>53</v>
      </c>
      <c r="F127" s="16" t="s">
        <v>44</v>
      </c>
      <c r="G127" s="16" t="s">
        <v>53</v>
      </c>
      <c r="H127" s="16" t="s">
        <v>46</v>
      </c>
      <c r="I127" s="16" t="s">
        <v>38</v>
      </c>
      <c r="J127" s="16">
        <v>0</v>
      </c>
      <c r="K127" s="16" t="s">
        <v>44</v>
      </c>
      <c r="L127" s="16">
        <v>0</v>
      </c>
      <c r="M127" s="16">
        <v>5</v>
      </c>
      <c r="N127" s="16" t="s">
        <v>80</v>
      </c>
      <c r="O127" s="16" t="s">
        <v>55</v>
      </c>
      <c r="P127" s="16" t="s">
        <v>91</v>
      </c>
      <c r="Q127" s="16" t="s">
        <v>150</v>
      </c>
    </row>
    <row r="128" spans="1:17" ht="15.75" customHeight="1" x14ac:dyDescent="0.3">
      <c r="A128" s="16">
        <v>127</v>
      </c>
      <c r="B128" s="16">
        <v>2010</v>
      </c>
      <c r="C128" s="16" t="s">
        <v>182</v>
      </c>
      <c r="D128" s="17">
        <v>40256</v>
      </c>
      <c r="E128" s="16" t="s">
        <v>65</v>
      </c>
      <c r="F128" s="16" t="s">
        <v>45</v>
      </c>
      <c r="G128" s="16" t="s">
        <v>45</v>
      </c>
      <c r="H128" s="16" t="s">
        <v>37</v>
      </c>
      <c r="I128" s="16" t="s">
        <v>38</v>
      </c>
      <c r="J128" s="16">
        <v>0</v>
      </c>
      <c r="K128" s="16" t="s">
        <v>65</v>
      </c>
      <c r="L128" s="16">
        <v>6</v>
      </c>
      <c r="M128" s="16">
        <v>0</v>
      </c>
      <c r="N128" s="16" t="s">
        <v>183</v>
      </c>
      <c r="O128" s="16" t="s">
        <v>184</v>
      </c>
      <c r="P128" s="16" t="s">
        <v>68</v>
      </c>
      <c r="Q128" s="16" t="s">
        <v>133</v>
      </c>
    </row>
    <row r="129" spans="1:17" ht="15.75" customHeight="1" x14ac:dyDescent="0.3">
      <c r="A129" s="16">
        <v>128</v>
      </c>
      <c r="B129" s="16">
        <v>2010</v>
      </c>
      <c r="C129" s="16" t="s">
        <v>179</v>
      </c>
      <c r="D129" s="17">
        <v>40257</v>
      </c>
      <c r="E129" s="16" t="s">
        <v>52</v>
      </c>
      <c r="F129" s="16" t="s">
        <v>35</v>
      </c>
      <c r="G129" s="16" t="s">
        <v>52</v>
      </c>
      <c r="H129" s="16" t="s">
        <v>46</v>
      </c>
      <c r="I129" s="16" t="s">
        <v>38</v>
      </c>
      <c r="J129" s="16">
        <v>0</v>
      </c>
      <c r="K129" s="16" t="s">
        <v>52</v>
      </c>
      <c r="L129" s="16">
        <v>34</v>
      </c>
      <c r="M129" s="16">
        <v>0</v>
      </c>
      <c r="N129" s="16" t="s">
        <v>185</v>
      </c>
      <c r="O129" s="16" t="s">
        <v>180</v>
      </c>
      <c r="P129" s="16" t="s">
        <v>42</v>
      </c>
      <c r="Q129" s="16" t="s">
        <v>73</v>
      </c>
    </row>
    <row r="130" spans="1:17" ht="15.75" customHeight="1" x14ac:dyDescent="0.3">
      <c r="A130" s="16">
        <v>129</v>
      </c>
      <c r="B130" s="16">
        <v>2010</v>
      </c>
      <c r="C130" s="16" t="s">
        <v>58</v>
      </c>
      <c r="D130" s="17">
        <v>40257</v>
      </c>
      <c r="E130" s="16" t="s">
        <v>59</v>
      </c>
      <c r="F130" s="16" t="s">
        <v>36</v>
      </c>
      <c r="G130" s="16" t="s">
        <v>59</v>
      </c>
      <c r="H130" s="16" t="s">
        <v>46</v>
      </c>
      <c r="I130" s="16" t="s">
        <v>38</v>
      </c>
      <c r="J130" s="16">
        <v>0</v>
      </c>
      <c r="K130" s="16" t="s">
        <v>36</v>
      </c>
      <c r="L130" s="16">
        <v>0</v>
      </c>
      <c r="M130" s="16">
        <v>7</v>
      </c>
      <c r="N130" s="16" t="s">
        <v>156</v>
      </c>
      <c r="O130" s="16" t="s">
        <v>176</v>
      </c>
      <c r="P130" s="16" t="s">
        <v>139</v>
      </c>
      <c r="Q130" s="16" t="s">
        <v>157</v>
      </c>
    </row>
    <row r="131" spans="1:17" ht="15.75" customHeight="1" x14ac:dyDescent="0.3">
      <c r="A131" s="16">
        <v>130</v>
      </c>
      <c r="B131" s="16">
        <v>2010</v>
      </c>
      <c r="C131" s="16" t="s">
        <v>182</v>
      </c>
      <c r="D131" s="17">
        <v>40258</v>
      </c>
      <c r="E131" s="16" t="s">
        <v>65</v>
      </c>
      <c r="F131" s="16" t="s">
        <v>53</v>
      </c>
      <c r="G131" s="16" t="s">
        <v>65</v>
      </c>
      <c r="H131" s="16" t="s">
        <v>46</v>
      </c>
      <c r="I131" s="16" t="s">
        <v>38</v>
      </c>
      <c r="J131" s="16">
        <v>0</v>
      </c>
      <c r="K131" s="16" t="s">
        <v>65</v>
      </c>
      <c r="L131" s="16">
        <v>10</v>
      </c>
      <c r="M131" s="16">
        <v>0</v>
      </c>
      <c r="N131" s="16" t="s">
        <v>183</v>
      </c>
      <c r="O131" s="16" t="s">
        <v>184</v>
      </c>
      <c r="P131" s="16" t="s">
        <v>68</v>
      </c>
      <c r="Q131" s="16" t="s">
        <v>133</v>
      </c>
    </row>
    <row r="132" spans="1:17" ht="15.75" customHeight="1" x14ac:dyDescent="0.3">
      <c r="A132" s="16">
        <v>131</v>
      </c>
      <c r="B132" s="16">
        <v>2010</v>
      </c>
      <c r="C132" s="16" t="s">
        <v>79</v>
      </c>
      <c r="D132" s="17">
        <v>40258</v>
      </c>
      <c r="E132" s="16" t="s">
        <v>45</v>
      </c>
      <c r="F132" s="16" t="s">
        <v>44</v>
      </c>
      <c r="G132" s="16" t="s">
        <v>44</v>
      </c>
      <c r="H132" s="16" t="s">
        <v>37</v>
      </c>
      <c r="I132" s="16" t="s">
        <v>135</v>
      </c>
      <c r="J132" s="16">
        <v>0</v>
      </c>
      <c r="K132" s="16" t="s">
        <v>45</v>
      </c>
      <c r="L132" s="16">
        <v>0</v>
      </c>
      <c r="M132" s="16">
        <v>0</v>
      </c>
      <c r="N132" s="16" t="s">
        <v>186</v>
      </c>
      <c r="O132" s="16" t="s">
        <v>81</v>
      </c>
      <c r="P132" s="16" t="s">
        <v>69</v>
      </c>
      <c r="Q132" s="16" t="s">
        <v>63</v>
      </c>
    </row>
    <row r="133" spans="1:17" ht="15.75" customHeight="1" x14ac:dyDescent="0.3">
      <c r="A133" s="16">
        <v>132</v>
      </c>
      <c r="B133" s="16">
        <v>2010</v>
      </c>
      <c r="C133" s="16" t="s">
        <v>58</v>
      </c>
      <c r="D133" s="17">
        <v>40259</v>
      </c>
      <c r="E133" s="16" t="s">
        <v>35</v>
      </c>
      <c r="F133" s="16" t="s">
        <v>59</v>
      </c>
      <c r="G133" s="16" t="s">
        <v>35</v>
      </c>
      <c r="H133" s="16" t="s">
        <v>46</v>
      </c>
      <c r="I133" s="16" t="s">
        <v>38</v>
      </c>
      <c r="J133" s="16">
        <v>0</v>
      </c>
      <c r="K133" s="16" t="s">
        <v>59</v>
      </c>
      <c r="L133" s="16">
        <v>0</v>
      </c>
      <c r="M133" s="16">
        <v>7</v>
      </c>
      <c r="N133" s="16" t="s">
        <v>120</v>
      </c>
      <c r="O133" s="16" t="s">
        <v>176</v>
      </c>
      <c r="P133" s="16" t="s">
        <v>157</v>
      </c>
      <c r="Q133" s="16" t="s">
        <v>129</v>
      </c>
    </row>
    <row r="134" spans="1:17" ht="15.75" customHeight="1" x14ac:dyDescent="0.3">
      <c r="A134" s="16">
        <v>133</v>
      </c>
      <c r="B134" s="16">
        <v>2010</v>
      </c>
      <c r="C134" s="16" t="s">
        <v>34</v>
      </c>
      <c r="D134" s="17">
        <v>40260</v>
      </c>
      <c r="E134" s="16" t="s">
        <v>36</v>
      </c>
      <c r="F134" s="16" t="s">
        <v>44</v>
      </c>
      <c r="G134" s="16" t="s">
        <v>44</v>
      </c>
      <c r="H134" s="16" t="s">
        <v>37</v>
      </c>
      <c r="I134" s="16" t="s">
        <v>38</v>
      </c>
      <c r="J134" s="16">
        <v>0</v>
      </c>
      <c r="K134" s="16" t="s">
        <v>36</v>
      </c>
      <c r="L134" s="16">
        <v>36</v>
      </c>
      <c r="M134" s="16">
        <v>0</v>
      </c>
      <c r="N134" s="16" t="s">
        <v>187</v>
      </c>
      <c r="O134" s="16" t="s">
        <v>40</v>
      </c>
      <c r="P134" s="16" t="s">
        <v>42</v>
      </c>
      <c r="Q134" s="16" t="s">
        <v>73</v>
      </c>
    </row>
    <row r="135" spans="1:17" ht="15.75" customHeight="1" x14ac:dyDescent="0.3">
      <c r="A135" s="16">
        <v>134</v>
      </c>
      <c r="B135" s="16">
        <v>2010</v>
      </c>
      <c r="C135" s="16" t="s">
        <v>43</v>
      </c>
      <c r="D135" s="17">
        <v>40261</v>
      </c>
      <c r="E135" s="16" t="s">
        <v>52</v>
      </c>
      <c r="F135" s="16" t="s">
        <v>45</v>
      </c>
      <c r="G135" s="16" t="s">
        <v>45</v>
      </c>
      <c r="H135" s="16" t="s">
        <v>37</v>
      </c>
      <c r="I135" s="16" t="s">
        <v>38</v>
      </c>
      <c r="J135" s="16">
        <v>0</v>
      </c>
      <c r="K135" s="16" t="s">
        <v>52</v>
      </c>
      <c r="L135" s="16">
        <v>31</v>
      </c>
      <c r="M135" s="16">
        <v>0</v>
      </c>
      <c r="N135" s="16" t="s">
        <v>188</v>
      </c>
      <c r="O135" s="16" t="s">
        <v>48</v>
      </c>
      <c r="P135" s="16" t="s">
        <v>91</v>
      </c>
      <c r="Q135" s="16" t="s">
        <v>150</v>
      </c>
    </row>
    <row r="136" spans="1:17" ht="15.75" customHeight="1" x14ac:dyDescent="0.3">
      <c r="A136" s="16">
        <v>135</v>
      </c>
      <c r="B136" s="16">
        <v>2010</v>
      </c>
      <c r="C136" s="16" t="s">
        <v>58</v>
      </c>
      <c r="D136" s="17">
        <v>40262</v>
      </c>
      <c r="E136" s="16" t="s">
        <v>44</v>
      </c>
      <c r="F136" s="16" t="s">
        <v>59</v>
      </c>
      <c r="G136" s="16" t="s">
        <v>59</v>
      </c>
      <c r="H136" s="16" t="s">
        <v>37</v>
      </c>
      <c r="I136" s="16" t="s">
        <v>38</v>
      </c>
      <c r="J136" s="16">
        <v>0</v>
      </c>
      <c r="K136" s="16" t="s">
        <v>59</v>
      </c>
      <c r="L136" s="16">
        <v>0</v>
      </c>
      <c r="M136" s="16">
        <v>5</v>
      </c>
      <c r="N136" s="16" t="s">
        <v>120</v>
      </c>
      <c r="O136" s="16" t="s">
        <v>176</v>
      </c>
      <c r="P136" s="16" t="s">
        <v>68</v>
      </c>
      <c r="Q136" s="16" t="s">
        <v>78</v>
      </c>
    </row>
    <row r="137" spans="1:17" ht="15.75" customHeight="1" x14ac:dyDescent="0.3">
      <c r="A137" s="16">
        <v>136</v>
      </c>
      <c r="B137" s="16">
        <v>2010</v>
      </c>
      <c r="C137" s="16" t="s">
        <v>179</v>
      </c>
      <c r="D137" s="17">
        <v>40263</v>
      </c>
      <c r="E137" s="16" t="s">
        <v>65</v>
      </c>
      <c r="F137" s="16" t="s">
        <v>52</v>
      </c>
      <c r="G137" s="16" t="s">
        <v>65</v>
      </c>
      <c r="H137" s="16" t="s">
        <v>46</v>
      </c>
      <c r="I137" s="16" t="s">
        <v>38</v>
      </c>
      <c r="J137" s="16">
        <v>0</v>
      </c>
      <c r="K137" s="16" t="s">
        <v>52</v>
      </c>
      <c r="L137" s="16">
        <v>0</v>
      </c>
      <c r="M137" s="16">
        <v>8</v>
      </c>
      <c r="N137" s="16" t="s">
        <v>82</v>
      </c>
      <c r="O137" s="16" t="s">
        <v>180</v>
      </c>
      <c r="P137" s="16" t="s">
        <v>139</v>
      </c>
      <c r="Q137" s="16" t="s">
        <v>129</v>
      </c>
    </row>
    <row r="138" spans="1:17" ht="15.75" customHeight="1" x14ac:dyDescent="0.3">
      <c r="A138" s="16">
        <v>137</v>
      </c>
      <c r="B138" s="16">
        <v>2010</v>
      </c>
      <c r="C138" s="16" t="s">
        <v>43</v>
      </c>
      <c r="D138" s="17">
        <v>40264</v>
      </c>
      <c r="E138" s="16" t="s">
        <v>35</v>
      </c>
      <c r="F138" s="16" t="s">
        <v>45</v>
      </c>
      <c r="G138" s="16" t="s">
        <v>35</v>
      </c>
      <c r="H138" s="16" t="s">
        <v>46</v>
      </c>
      <c r="I138" s="16" t="s">
        <v>38</v>
      </c>
      <c r="J138" s="16">
        <v>0</v>
      </c>
      <c r="K138" s="16" t="s">
        <v>35</v>
      </c>
      <c r="L138" s="16">
        <v>39</v>
      </c>
      <c r="M138" s="16">
        <v>0</v>
      </c>
      <c r="N138" s="16" t="s">
        <v>177</v>
      </c>
      <c r="O138" s="16" t="s">
        <v>48</v>
      </c>
      <c r="P138" s="16" t="s">
        <v>91</v>
      </c>
      <c r="Q138" s="16" t="s">
        <v>152</v>
      </c>
    </row>
    <row r="139" spans="1:17" ht="15.75" customHeight="1" x14ac:dyDescent="0.3">
      <c r="A139" s="16">
        <v>138</v>
      </c>
      <c r="B139" s="16">
        <v>2010</v>
      </c>
      <c r="C139" s="16" t="s">
        <v>34</v>
      </c>
      <c r="D139" s="17">
        <v>40262</v>
      </c>
      <c r="E139" s="16" t="s">
        <v>53</v>
      </c>
      <c r="F139" s="16" t="s">
        <v>36</v>
      </c>
      <c r="G139" s="16" t="s">
        <v>36</v>
      </c>
      <c r="H139" s="16" t="s">
        <v>37</v>
      </c>
      <c r="I139" s="16" t="s">
        <v>38</v>
      </c>
      <c r="J139" s="16">
        <v>0</v>
      </c>
      <c r="K139" s="16" t="s">
        <v>53</v>
      </c>
      <c r="L139" s="16">
        <v>17</v>
      </c>
      <c r="M139" s="16">
        <v>0</v>
      </c>
      <c r="N139" s="16" t="s">
        <v>189</v>
      </c>
      <c r="O139" s="16" t="s">
        <v>40</v>
      </c>
      <c r="P139" s="16" t="s">
        <v>105</v>
      </c>
      <c r="Q139" s="16" t="s">
        <v>42</v>
      </c>
    </row>
    <row r="140" spans="1:17" ht="15.75" customHeight="1" x14ac:dyDescent="0.3">
      <c r="A140" s="16">
        <v>139</v>
      </c>
      <c r="B140" s="16">
        <v>2010</v>
      </c>
      <c r="C140" s="16" t="s">
        <v>179</v>
      </c>
      <c r="D140" s="17">
        <v>40265</v>
      </c>
      <c r="E140" s="16" t="s">
        <v>52</v>
      </c>
      <c r="F140" s="16" t="s">
        <v>44</v>
      </c>
      <c r="G140" s="16" t="s">
        <v>52</v>
      </c>
      <c r="H140" s="16" t="s">
        <v>46</v>
      </c>
      <c r="I140" s="16" t="s">
        <v>38</v>
      </c>
      <c r="J140" s="16">
        <v>0</v>
      </c>
      <c r="K140" s="16" t="s">
        <v>52</v>
      </c>
      <c r="L140" s="16">
        <v>17</v>
      </c>
      <c r="M140" s="16">
        <v>0</v>
      </c>
      <c r="N140" s="16" t="s">
        <v>190</v>
      </c>
      <c r="O140" s="16" t="s">
        <v>180</v>
      </c>
      <c r="P140" s="16" t="s">
        <v>157</v>
      </c>
      <c r="Q140" s="16" t="s">
        <v>129</v>
      </c>
    </row>
    <row r="141" spans="1:17" ht="15.75" customHeight="1" x14ac:dyDescent="0.3">
      <c r="A141" s="16">
        <v>140</v>
      </c>
      <c r="B141" s="16">
        <v>2010</v>
      </c>
      <c r="C141" s="16" t="s">
        <v>58</v>
      </c>
      <c r="D141" s="17">
        <v>40265</v>
      </c>
      <c r="E141" s="16" t="s">
        <v>59</v>
      </c>
      <c r="F141" s="16" t="s">
        <v>65</v>
      </c>
      <c r="G141" s="16" t="s">
        <v>65</v>
      </c>
      <c r="H141" s="16" t="s">
        <v>37</v>
      </c>
      <c r="I141" s="16" t="s">
        <v>38</v>
      </c>
      <c r="J141" s="16">
        <v>0</v>
      </c>
      <c r="K141" s="16" t="s">
        <v>59</v>
      </c>
      <c r="L141" s="16">
        <v>41</v>
      </c>
      <c r="M141" s="16">
        <v>0</v>
      </c>
      <c r="N141" s="16" t="s">
        <v>166</v>
      </c>
      <c r="O141" s="16" t="s">
        <v>87</v>
      </c>
      <c r="P141" s="16" t="s">
        <v>181</v>
      </c>
      <c r="Q141" s="16" t="s">
        <v>69</v>
      </c>
    </row>
    <row r="142" spans="1:17" ht="15.75" customHeight="1" x14ac:dyDescent="0.3">
      <c r="A142" s="16">
        <v>141</v>
      </c>
      <c r="B142" s="16">
        <v>2010</v>
      </c>
      <c r="C142" s="16" t="s">
        <v>51</v>
      </c>
      <c r="D142" s="17">
        <v>40266</v>
      </c>
      <c r="E142" s="16" t="s">
        <v>53</v>
      </c>
      <c r="F142" s="16" t="s">
        <v>35</v>
      </c>
      <c r="G142" s="16" t="s">
        <v>53</v>
      </c>
      <c r="H142" s="16" t="s">
        <v>46</v>
      </c>
      <c r="I142" s="16" t="s">
        <v>38</v>
      </c>
      <c r="J142" s="16">
        <v>0</v>
      </c>
      <c r="K142" s="16" t="s">
        <v>53</v>
      </c>
      <c r="L142" s="16">
        <v>40</v>
      </c>
      <c r="M142" s="16">
        <v>0</v>
      </c>
      <c r="N142" s="16" t="s">
        <v>191</v>
      </c>
      <c r="O142" s="16" t="s">
        <v>55</v>
      </c>
      <c r="P142" s="16" t="s">
        <v>157</v>
      </c>
      <c r="Q142" s="16" t="s">
        <v>129</v>
      </c>
    </row>
    <row r="143" spans="1:17" ht="15.75" customHeight="1" x14ac:dyDescent="0.3">
      <c r="A143" s="16">
        <v>142</v>
      </c>
      <c r="B143" s="16">
        <v>2010</v>
      </c>
      <c r="C143" s="16" t="s">
        <v>58</v>
      </c>
      <c r="D143" s="17">
        <v>40267</v>
      </c>
      <c r="E143" s="16" t="s">
        <v>45</v>
      </c>
      <c r="F143" s="16" t="s">
        <v>59</v>
      </c>
      <c r="G143" s="16" t="s">
        <v>59</v>
      </c>
      <c r="H143" s="16" t="s">
        <v>37</v>
      </c>
      <c r="I143" s="16" t="s">
        <v>38</v>
      </c>
      <c r="J143" s="16">
        <v>0</v>
      </c>
      <c r="K143" s="16" t="s">
        <v>59</v>
      </c>
      <c r="L143" s="16">
        <v>0</v>
      </c>
      <c r="M143" s="16">
        <v>4</v>
      </c>
      <c r="N143" s="16" t="s">
        <v>192</v>
      </c>
      <c r="O143" s="16" t="s">
        <v>176</v>
      </c>
      <c r="P143" s="16" t="s">
        <v>91</v>
      </c>
      <c r="Q143" s="16" t="s">
        <v>150</v>
      </c>
    </row>
    <row r="144" spans="1:17" ht="15.75" customHeight="1" x14ac:dyDescent="0.3">
      <c r="A144" s="16">
        <v>143</v>
      </c>
      <c r="B144" s="16">
        <v>2010</v>
      </c>
      <c r="C144" s="16" t="s">
        <v>79</v>
      </c>
      <c r="D144" s="17">
        <v>40268</v>
      </c>
      <c r="E144" s="16" t="s">
        <v>36</v>
      </c>
      <c r="F144" s="16" t="s">
        <v>44</v>
      </c>
      <c r="G144" s="16" t="s">
        <v>36</v>
      </c>
      <c r="H144" s="16" t="s">
        <v>46</v>
      </c>
      <c r="I144" s="16" t="s">
        <v>38</v>
      </c>
      <c r="J144" s="16">
        <v>0</v>
      </c>
      <c r="K144" s="16" t="s">
        <v>44</v>
      </c>
      <c r="L144" s="16">
        <v>0</v>
      </c>
      <c r="M144" s="16">
        <v>5</v>
      </c>
      <c r="N144" s="16" t="s">
        <v>193</v>
      </c>
      <c r="O144" s="16" t="s">
        <v>81</v>
      </c>
      <c r="P144" s="16" t="s">
        <v>105</v>
      </c>
      <c r="Q144" s="16" t="s">
        <v>42</v>
      </c>
    </row>
    <row r="145" spans="1:17" ht="15.75" customHeight="1" x14ac:dyDescent="0.3">
      <c r="A145" s="16">
        <v>144</v>
      </c>
      <c r="B145" s="16">
        <v>2010</v>
      </c>
      <c r="C145" s="16" t="s">
        <v>51</v>
      </c>
      <c r="D145" s="17">
        <v>40268</v>
      </c>
      <c r="E145" s="16" t="s">
        <v>53</v>
      </c>
      <c r="F145" s="16" t="s">
        <v>52</v>
      </c>
      <c r="G145" s="16" t="s">
        <v>53</v>
      </c>
      <c r="H145" s="16" t="s">
        <v>46</v>
      </c>
      <c r="I145" s="16" t="s">
        <v>38</v>
      </c>
      <c r="J145" s="16">
        <v>0</v>
      </c>
      <c r="K145" s="16" t="s">
        <v>53</v>
      </c>
      <c r="L145" s="16">
        <v>67</v>
      </c>
      <c r="M145" s="16">
        <v>0</v>
      </c>
      <c r="N145" s="16" t="s">
        <v>114</v>
      </c>
      <c r="O145" s="16" t="s">
        <v>55</v>
      </c>
      <c r="P145" s="16" t="s">
        <v>139</v>
      </c>
      <c r="Q145" s="16" t="s">
        <v>129</v>
      </c>
    </row>
    <row r="146" spans="1:17" ht="15.75" customHeight="1" x14ac:dyDescent="0.3">
      <c r="A146" s="16">
        <v>145</v>
      </c>
      <c r="B146" s="16">
        <v>2010</v>
      </c>
      <c r="C146" s="16" t="s">
        <v>64</v>
      </c>
      <c r="D146" s="17">
        <v>40269</v>
      </c>
      <c r="E146" s="16" t="s">
        <v>35</v>
      </c>
      <c r="F146" s="16" t="s">
        <v>65</v>
      </c>
      <c r="G146" s="16" t="s">
        <v>35</v>
      </c>
      <c r="H146" s="16" t="s">
        <v>46</v>
      </c>
      <c r="I146" s="16" t="s">
        <v>38</v>
      </c>
      <c r="J146" s="16">
        <v>0</v>
      </c>
      <c r="K146" s="16" t="s">
        <v>35</v>
      </c>
      <c r="L146" s="16">
        <v>24</v>
      </c>
      <c r="M146" s="16">
        <v>0</v>
      </c>
      <c r="N146" s="16" t="s">
        <v>102</v>
      </c>
      <c r="O146" s="16" t="s">
        <v>67</v>
      </c>
      <c r="P146" s="16" t="s">
        <v>69</v>
      </c>
      <c r="Q146" s="16" t="s">
        <v>63</v>
      </c>
    </row>
    <row r="147" spans="1:17" ht="15.75" customHeight="1" x14ac:dyDescent="0.3">
      <c r="A147" s="16">
        <v>146</v>
      </c>
      <c r="B147" s="16">
        <v>2010</v>
      </c>
      <c r="C147" s="16" t="s">
        <v>43</v>
      </c>
      <c r="D147" s="17">
        <v>40270</v>
      </c>
      <c r="E147" s="16" t="s">
        <v>45</v>
      </c>
      <c r="F147" s="16" t="s">
        <v>36</v>
      </c>
      <c r="G147" s="16" t="s">
        <v>45</v>
      </c>
      <c r="H147" s="16" t="s">
        <v>46</v>
      </c>
      <c r="I147" s="16" t="s">
        <v>38</v>
      </c>
      <c r="J147" s="16">
        <v>0</v>
      </c>
      <c r="K147" s="16" t="s">
        <v>36</v>
      </c>
      <c r="L147" s="16">
        <v>0</v>
      </c>
      <c r="M147" s="16">
        <v>6</v>
      </c>
      <c r="N147" s="16" t="s">
        <v>194</v>
      </c>
      <c r="O147" s="16" t="s">
        <v>48</v>
      </c>
      <c r="P147" s="16" t="s">
        <v>68</v>
      </c>
      <c r="Q147" s="16" t="s">
        <v>133</v>
      </c>
    </row>
    <row r="148" spans="1:17" ht="15.75" customHeight="1" x14ac:dyDescent="0.3">
      <c r="A148" s="16">
        <v>147</v>
      </c>
      <c r="B148" s="16">
        <v>2010</v>
      </c>
      <c r="C148" s="16" t="s">
        <v>79</v>
      </c>
      <c r="D148" s="17">
        <v>40271</v>
      </c>
      <c r="E148" s="16" t="s">
        <v>44</v>
      </c>
      <c r="F148" s="16" t="s">
        <v>52</v>
      </c>
      <c r="G148" s="16" t="s">
        <v>44</v>
      </c>
      <c r="H148" s="16" t="s">
        <v>46</v>
      </c>
      <c r="I148" s="16" t="s">
        <v>38</v>
      </c>
      <c r="J148" s="16">
        <v>0</v>
      </c>
      <c r="K148" s="16" t="s">
        <v>44</v>
      </c>
      <c r="L148" s="16">
        <v>23</v>
      </c>
      <c r="M148" s="16">
        <v>0</v>
      </c>
      <c r="N148" s="16" t="s">
        <v>193</v>
      </c>
      <c r="O148" s="16" t="s">
        <v>81</v>
      </c>
      <c r="P148" s="16" t="s">
        <v>42</v>
      </c>
      <c r="Q148" s="16" t="s">
        <v>73</v>
      </c>
    </row>
    <row r="149" spans="1:17" ht="15.75" customHeight="1" x14ac:dyDescent="0.3">
      <c r="A149" s="16">
        <v>148</v>
      </c>
      <c r="B149" s="16">
        <v>2010</v>
      </c>
      <c r="C149" s="16" t="s">
        <v>58</v>
      </c>
      <c r="D149" s="17">
        <v>40271</v>
      </c>
      <c r="E149" s="16" t="s">
        <v>59</v>
      </c>
      <c r="F149" s="16" t="s">
        <v>65</v>
      </c>
      <c r="G149" s="16" t="s">
        <v>59</v>
      </c>
      <c r="H149" s="16" t="s">
        <v>46</v>
      </c>
      <c r="I149" s="16" t="s">
        <v>38</v>
      </c>
      <c r="J149" s="16">
        <v>0</v>
      </c>
      <c r="K149" s="16" t="s">
        <v>59</v>
      </c>
      <c r="L149" s="16">
        <v>63</v>
      </c>
      <c r="M149" s="16">
        <v>0</v>
      </c>
      <c r="N149" s="16" t="s">
        <v>195</v>
      </c>
      <c r="O149" s="16" t="s">
        <v>176</v>
      </c>
      <c r="P149" s="16" t="s">
        <v>91</v>
      </c>
      <c r="Q149" s="16" t="s">
        <v>152</v>
      </c>
    </row>
    <row r="150" spans="1:17" ht="15.75" customHeight="1" x14ac:dyDescent="0.3">
      <c r="A150" s="16">
        <v>149</v>
      </c>
      <c r="B150" s="16">
        <v>2010</v>
      </c>
      <c r="C150" s="16" t="s">
        <v>64</v>
      </c>
      <c r="D150" s="17">
        <v>40272</v>
      </c>
      <c r="E150" s="16" t="s">
        <v>35</v>
      </c>
      <c r="F150" s="16" t="s">
        <v>45</v>
      </c>
      <c r="G150" s="16" t="s">
        <v>35</v>
      </c>
      <c r="H150" s="16" t="s">
        <v>46</v>
      </c>
      <c r="I150" s="16" t="s">
        <v>38</v>
      </c>
      <c r="J150" s="16">
        <v>0</v>
      </c>
      <c r="K150" s="16" t="s">
        <v>45</v>
      </c>
      <c r="L150" s="16">
        <v>0</v>
      </c>
      <c r="M150" s="16">
        <v>8</v>
      </c>
      <c r="N150" s="16" t="s">
        <v>108</v>
      </c>
      <c r="O150" s="16" t="s">
        <v>67</v>
      </c>
      <c r="P150" s="16" t="s">
        <v>141</v>
      </c>
      <c r="Q150" s="16" t="s">
        <v>63</v>
      </c>
    </row>
    <row r="151" spans="1:17" ht="15.75" customHeight="1" x14ac:dyDescent="0.3">
      <c r="A151" s="16">
        <v>150</v>
      </c>
      <c r="B151" s="16">
        <v>2010</v>
      </c>
      <c r="C151" s="16" t="s">
        <v>51</v>
      </c>
      <c r="D151" s="17">
        <v>40272</v>
      </c>
      <c r="E151" s="16" t="s">
        <v>53</v>
      </c>
      <c r="F151" s="16" t="s">
        <v>36</v>
      </c>
      <c r="G151" s="16" t="s">
        <v>53</v>
      </c>
      <c r="H151" s="16" t="s">
        <v>46</v>
      </c>
      <c r="I151" s="16" t="s">
        <v>38</v>
      </c>
      <c r="J151" s="16">
        <v>0</v>
      </c>
      <c r="K151" s="16" t="s">
        <v>53</v>
      </c>
      <c r="L151" s="16">
        <v>37</v>
      </c>
      <c r="M151" s="16">
        <v>0</v>
      </c>
      <c r="N151" s="16" t="s">
        <v>196</v>
      </c>
      <c r="O151" s="16" t="s">
        <v>55</v>
      </c>
      <c r="P151" s="16" t="s">
        <v>68</v>
      </c>
      <c r="Q151" s="16" t="s">
        <v>133</v>
      </c>
    </row>
    <row r="152" spans="1:17" ht="15.75" customHeight="1" x14ac:dyDescent="0.3">
      <c r="A152" s="16">
        <v>151</v>
      </c>
      <c r="B152" s="16">
        <v>2010</v>
      </c>
      <c r="C152" s="16" t="s">
        <v>197</v>
      </c>
      <c r="D152" s="17">
        <v>40273</v>
      </c>
      <c r="E152" s="16" t="s">
        <v>52</v>
      </c>
      <c r="F152" s="16" t="s">
        <v>65</v>
      </c>
      <c r="G152" s="16" t="s">
        <v>52</v>
      </c>
      <c r="H152" s="16" t="s">
        <v>46</v>
      </c>
      <c r="I152" s="16" t="s">
        <v>38</v>
      </c>
      <c r="J152" s="16">
        <v>0</v>
      </c>
      <c r="K152" s="16" t="s">
        <v>52</v>
      </c>
      <c r="L152" s="16">
        <v>2</v>
      </c>
      <c r="M152" s="16">
        <v>0</v>
      </c>
      <c r="N152" s="16" t="s">
        <v>168</v>
      </c>
      <c r="O152" s="16" t="s">
        <v>198</v>
      </c>
      <c r="P152" s="16" t="s">
        <v>139</v>
      </c>
      <c r="Q152" s="16" t="s">
        <v>129</v>
      </c>
    </row>
    <row r="153" spans="1:17" ht="15.75" customHeight="1" x14ac:dyDescent="0.3">
      <c r="A153" s="16">
        <v>152</v>
      </c>
      <c r="B153" s="16">
        <v>2010</v>
      </c>
      <c r="C153" s="16" t="s">
        <v>79</v>
      </c>
      <c r="D153" s="17">
        <v>40274</v>
      </c>
      <c r="E153" s="16" t="s">
        <v>44</v>
      </c>
      <c r="F153" s="16" t="s">
        <v>59</v>
      </c>
      <c r="G153" s="16" t="s">
        <v>44</v>
      </c>
      <c r="H153" s="16" t="s">
        <v>46</v>
      </c>
      <c r="I153" s="16" t="s">
        <v>38</v>
      </c>
      <c r="J153" s="16">
        <v>0</v>
      </c>
      <c r="K153" s="16" t="s">
        <v>44</v>
      </c>
      <c r="L153" s="16">
        <v>24</v>
      </c>
      <c r="M153" s="16">
        <v>0</v>
      </c>
      <c r="N153" s="16" t="s">
        <v>118</v>
      </c>
      <c r="O153" s="16" t="s">
        <v>81</v>
      </c>
      <c r="P153" s="16" t="s">
        <v>141</v>
      </c>
      <c r="Q153" s="16" t="s">
        <v>63</v>
      </c>
    </row>
    <row r="154" spans="1:17" ht="15.75" customHeight="1" x14ac:dyDescent="0.3">
      <c r="A154" s="16">
        <v>153</v>
      </c>
      <c r="B154" s="16">
        <v>2010</v>
      </c>
      <c r="C154" s="16" t="s">
        <v>70</v>
      </c>
      <c r="D154" s="17">
        <v>40275</v>
      </c>
      <c r="E154" s="16" t="s">
        <v>45</v>
      </c>
      <c r="F154" s="16" t="s">
        <v>52</v>
      </c>
      <c r="G154" s="16" t="s">
        <v>45</v>
      </c>
      <c r="H154" s="16" t="s">
        <v>46</v>
      </c>
      <c r="I154" s="16" t="s">
        <v>38</v>
      </c>
      <c r="J154" s="16">
        <v>0</v>
      </c>
      <c r="K154" s="16" t="s">
        <v>52</v>
      </c>
      <c r="L154" s="16">
        <v>0</v>
      </c>
      <c r="M154" s="16">
        <v>9</v>
      </c>
      <c r="N154" s="16" t="s">
        <v>199</v>
      </c>
      <c r="O154" s="16" t="s">
        <v>72</v>
      </c>
      <c r="P154" s="16" t="s">
        <v>152</v>
      </c>
      <c r="Q154" s="16" t="s">
        <v>150</v>
      </c>
    </row>
    <row r="155" spans="1:17" ht="15.75" customHeight="1" x14ac:dyDescent="0.3">
      <c r="A155" s="16">
        <v>154</v>
      </c>
      <c r="B155" s="16">
        <v>2010</v>
      </c>
      <c r="C155" s="16" t="s">
        <v>64</v>
      </c>
      <c r="D155" s="17">
        <v>40275</v>
      </c>
      <c r="E155" s="16" t="s">
        <v>35</v>
      </c>
      <c r="F155" s="16" t="s">
        <v>53</v>
      </c>
      <c r="G155" s="16" t="s">
        <v>35</v>
      </c>
      <c r="H155" s="16" t="s">
        <v>46</v>
      </c>
      <c r="I155" s="16" t="s">
        <v>38</v>
      </c>
      <c r="J155" s="16">
        <v>0</v>
      </c>
      <c r="K155" s="16" t="s">
        <v>35</v>
      </c>
      <c r="L155" s="16">
        <v>14</v>
      </c>
      <c r="M155" s="16">
        <v>0</v>
      </c>
      <c r="N155" s="16" t="s">
        <v>102</v>
      </c>
      <c r="O155" s="16" t="s">
        <v>67</v>
      </c>
      <c r="P155" s="16" t="s">
        <v>105</v>
      </c>
      <c r="Q155" s="16" t="s">
        <v>42</v>
      </c>
    </row>
    <row r="156" spans="1:17" ht="15.75" customHeight="1" x14ac:dyDescent="0.3">
      <c r="A156" s="16">
        <v>155</v>
      </c>
      <c r="B156" s="16">
        <v>2010</v>
      </c>
      <c r="C156" s="16" t="s">
        <v>34</v>
      </c>
      <c r="D156" s="17">
        <v>40276</v>
      </c>
      <c r="E156" s="16" t="s">
        <v>36</v>
      </c>
      <c r="F156" s="16" t="s">
        <v>65</v>
      </c>
      <c r="G156" s="16" t="s">
        <v>65</v>
      </c>
      <c r="H156" s="16" t="s">
        <v>37</v>
      </c>
      <c r="I156" s="16" t="s">
        <v>38</v>
      </c>
      <c r="J156" s="16">
        <v>0</v>
      </c>
      <c r="K156" s="16" t="s">
        <v>65</v>
      </c>
      <c r="L156" s="16">
        <v>0</v>
      </c>
      <c r="M156" s="16">
        <v>7</v>
      </c>
      <c r="N156" s="16" t="s">
        <v>200</v>
      </c>
      <c r="O156" s="16" t="s">
        <v>40</v>
      </c>
      <c r="P156" s="16" t="s">
        <v>141</v>
      </c>
      <c r="Q156" s="16" t="s">
        <v>63</v>
      </c>
    </row>
    <row r="157" spans="1:17" ht="15.75" customHeight="1" x14ac:dyDescent="0.3">
      <c r="A157" s="16">
        <v>156</v>
      </c>
      <c r="B157" s="16">
        <v>2010</v>
      </c>
      <c r="C157" s="16" t="s">
        <v>43</v>
      </c>
      <c r="D157" s="17">
        <v>40277</v>
      </c>
      <c r="E157" s="16" t="s">
        <v>59</v>
      </c>
      <c r="F157" s="16" t="s">
        <v>45</v>
      </c>
      <c r="G157" s="16" t="s">
        <v>59</v>
      </c>
      <c r="H157" s="16" t="s">
        <v>46</v>
      </c>
      <c r="I157" s="16" t="s">
        <v>38</v>
      </c>
      <c r="J157" s="16">
        <v>0</v>
      </c>
      <c r="K157" s="16" t="s">
        <v>45</v>
      </c>
      <c r="L157" s="16">
        <v>0</v>
      </c>
      <c r="M157" s="16">
        <v>6</v>
      </c>
      <c r="N157" s="16" t="s">
        <v>83</v>
      </c>
      <c r="O157" s="16" t="s">
        <v>48</v>
      </c>
      <c r="P157" s="16" t="s">
        <v>133</v>
      </c>
      <c r="Q157" s="16" t="s">
        <v>78</v>
      </c>
    </row>
    <row r="158" spans="1:17" ht="15.75" customHeight="1" x14ac:dyDescent="0.3">
      <c r="A158" s="16">
        <v>157</v>
      </c>
      <c r="B158" s="16">
        <v>2010</v>
      </c>
      <c r="C158" s="16" t="s">
        <v>197</v>
      </c>
      <c r="D158" s="17">
        <v>40278</v>
      </c>
      <c r="E158" s="16" t="s">
        <v>44</v>
      </c>
      <c r="F158" s="16" t="s">
        <v>65</v>
      </c>
      <c r="G158" s="16" t="s">
        <v>44</v>
      </c>
      <c r="H158" s="16" t="s">
        <v>46</v>
      </c>
      <c r="I158" s="16" t="s">
        <v>38</v>
      </c>
      <c r="J158" s="16">
        <v>0</v>
      </c>
      <c r="K158" s="16" t="s">
        <v>65</v>
      </c>
      <c r="L158" s="16">
        <v>0</v>
      </c>
      <c r="M158" s="16">
        <v>6</v>
      </c>
      <c r="N158" s="16" t="s">
        <v>201</v>
      </c>
      <c r="O158" s="16" t="s">
        <v>198</v>
      </c>
      <c r="P158" s="16" t="s">
        <v>139</v>
      </c>
      <c r="Q158" s="16" t="s">
        <v>129</v>
      </c>
    </row>
    <row r="159" spans="1:17" ht="15.75" customHeight="1" x14ac:dyDescent="0.3">
      <c r="A159" s="16">
        <v>158</v>
      </c>
      <c r="B159" s="16">
        <v>2010</v>
      </c>
      <c r="C159" s="16" t="s">
        <v>34</v>
      </c>
      <c r="D159" s="17">
        <v>40278</v>
      </c>
      <c r="E159" s="16" t="s">
        <v>35</v>
      </c>
      <c r="F159" s="16" t="s">
        <v>36</v>
      </c>
      <c r="G159" s="16" t="s">
        <v>36</v>
      </c>
      <c r="H159" s="16" t="s">
        <v>37</v>
      </c>
      <c r="I159" s="16" t="s">
        <v>38</v>
      </c>
      <c r="J159" s="16">
        <v>0</v>
      </c>
      <c r="K159" s="16" t="s">
        <v>36</v>
      </c>
      <c r="L159" s="16">
        <v>0</v>
      </c>
      <c r="M159" s="16">
        <v>7</v>
      </c>
      <c r="N159" s="16" t="s">
        <v>96</v>
      </c>
      <c r="O159" s="16" t="s">
        <v>40</v>
      </c>
      <c r="P159" s="16" t="s">
        <v>69</v>
      </c>
      <c r="Q159" s="16" t="s">
        <v>63</v>
      </c>
    </row>
    <row r="160" spans="1:17" ht="15.75" customHeight="1" x14ac:dyDescent="0.3">
      <c r="A160" s="16">
        <v>159</v>
      </c>
      <c r="B160" s="16">
        <v>2010</v>
      </c>
      <c r="C160" s="16" t="s">
        <v>51</v>
      </c>
      <c r="D160" s="17">
        <v>40279</v>
      </c>
      <c r="E160" s="16" t="s">
        <v>53</v>
      </c>
      <c r="F160" s="16" t="s">
        <v>45</v>
      </c>
      <c r="G160" s="16" t="s">
        <v>53</v>
      </c>
      <c r="H160" s="16" t="s">
        <v>46</v>
      </c>
      <c r="I160" s="16" t="s">
        <v>38</v>
      </c>
      <c r="J160" s="16">
        <v>0</v>
      </c>
      <c r="K160" s="16" t="s">
        <v>45</v>
      </c>
      <c r="L160" s="16">
        <v>0</v>
      </c>
      <c r="M160" s="16">
        <v>7</v>
      </c>
      <c r="N160" s="16" t="s">
        <v>202</v>
      </c>
      <c r="O160" s="16" t="s">
        <v>55</v>
      </c>
      <c r="P160" s="16" t="s">
        <v>68</v>
      </c>
      <c r="Q160" s="16" t="s">
        <v>78</v>
      </c>
    </row>
    <row r="161" spans="1:17" ht="15.75" customHeight="1" x14ac:dyDescent="0.3">
      <c r="A161" s="16">
        <v>160</v>
      </c>
      <c r="B161" s="16">
        <v>2010</v>
      </c>
      <c r="C161" s="16" t="s">
        <v>70</v>
      </c>
      <c r="D161" s="17">
        <v>40279</v>
      </c>
      <c r="E161" s="16" t="s">
        <v>59</v>
      </c>
      <c r="F161" s="16" t="s">
        <v>52</v>
      </c>
      <c r="G161" s="16" t="s">
        <v>52</v>
      </c>
      <c r="H161" s="16" t="s">
        <v>37</v>
      </c>
      <c r="I161" s="16" t="s">
        <v>38</v>
      </c>
      <c r="J161" s="16">
        <v>0</v>
      </c>
      <c r="K161" s="16" t="s">
        <v>59</v>
      </c>
      <c r="L161" s="16">
        <v>37</v>
      </c>
      <c r="M161" s="16">
        <v>0</v>
      </c>
      <c r="N161" s="16" t="s">
        <v>120</v>
      </c>
      <c r="O161" s="16" t="s">
        <v>72</v>
      </c>
      <c r="P161" s="16" t="s">
        <v>91</v>
      </c>
      <c r="Q161" s="16" t="s">
        <v>150</v>
      </c>
    </row>
    <row r="162" spans="1:17" ht="15.75" customHeight="1" x14ac:dyDescent="0.3">
      <c r="A162" s="16">
        <v>161</v>
      </c>
      <c r="B162" s="16">
        <v>2010</v>
      </c>
      <c r="C162" s="16" t="s">
        <v>197</v>
      </c>
      <c r="D162" s="17">
        <v>40280</v>
      </c>
      <c r="E162" s="16" t="s">
        <v>65</v>
      </c>
      <c r="F162" s="16" t="s">
        <v>36</v>
      </c>
      <c r="G162" s="16" t="s">
        <v>36</v>
      </c>
      <c r="H162" s="16" t="s">
        <v>37</v>
      </c>
      <c r="I162" s="16" t="s">
        <v>38</v>
      </c>
      <c r="J162" s="16">
        <v>0</v>
      </c>
      <c r="K162" s="16" t="s">
        <v>65</v>
      </c>
      <c r="L162" s="16">
        <v>13</v>
      </c>
      <c r="M162" s="16">
        <v>0</v>
      </c>
      <c r="N162" s="16" t="s">
        <v>203</v>
      </c>
      <c r="O162" s="16" t="s">
        <v>198</v>
      </c>
      <c r="P162" s="16" t="s">
        <v>42</v>
      </c>
      <c r="Q162" s="16" t="s">
        <v>73</v>
      </c>
    </row>
    <row r="163" spans="1:17" ht="15.75" customHeight="1" x14ac:dyDescent="0.3">
      <c r="A163" s="16">
        <v>162</v>
      </c>
      <c r="B163" s="16">
        <v>2010</v>
      </c>
      <c r="C163" s="16" t="s">
        <v>58</v>
      </c>
      <c r="D163" s="17">
        <v>40281</v>
      </c>
      <c r="E163" s="16" t="s">
        <v>59</v>
      </c>
      <c r="F163" s="16" t="s">
        <v>53</v>
      </c>
      <c r="G163" s="16" t="s">
        <v>59</v>
      </c>
      <c r="H163" s="16" t="s">
        <v>46</v>
      </c>
      <c r="I163" s="16" t="s">
        <v>38</v>
      </c>
      <c r="J163" s="16">
        <v>0</v>
      </c>
      <c r="K163" s="16" t="s">
        <v>59</v>
      </c>
      <c r="L163" s="16">
        <v>39</v>
      </c>
      <c r="M163" s="16">
        <v>0</v>
      </c>
      <c r="N163" s="16" t="s">
        <v>204</v>
      </c>
      <c r="O163" s="16" t="s">
        <v>176</v>
      </c>
      <c r="P163" s="16" t="s">
        <v>141</v>
      </c>
      <c r="Q163" s="16" t="s">
        <v>63</v>
      </c>
    </row>
    <row r="164" spans="1:17" ht="15.75" customHeight="1" x14ac:dyDescent="0.3">
      <c r="A164" s="16">
        <v>163</v>
      </c>
      <c r="B164" s="16">
        <v>2010</v>
      </c>
      <c r="C164" s="16" t="s">
        <v>79</v>
      </c>
      <c r="D164" s="17">
        <v>40281</v>
      </c>
      <c r="E164" s="16" t="s">
        <v>35</v>
      </c>
      <c r="F164" s="16" t="s">
        <v>44</v>
      </c>
      <c r="G164" s="16" t="s">
        <v>35</v>
      </c>
      <c r="H164" s="16" t="s">
        <v>46</v>
      </c>
      <c r="I164" s="16" t="s">
        <v>38</v>
      </c>
      <c r="J164" s="16">
        <v>0</v>
      </c>
      <c r="K164" s="16" t="s">
        <v>44</v>
      </c>
      <c r="L164" s="16">
        <v>0</v>
      </c>
      <c r="M164" s="16">
        <v>9</v>
      </c>
      <c r="N164" s="16" t="s">
        <v>205</v>
      </c>
      <c r="O164" s="16" t="s">
        <v>81</v>
      </c>
      <c r="P164" s="16" t="s">
        <v>157</v>
      </c>
      <c r="Q164" s="16" t="s">
        <v>129</v>
      </c>
    </row>
    <row r="165" spans="1:17" ht="15.75" customHeight="1" x14ac:dyDescent="0.3">
      <c r="A165" s="16">
        <v>164</v>
      </c>
      <c r="B165" s="16">
        <v>2010</v>
      </c>
      <c r="C165" s="16" t="s">
        <v>70</v>
      </c>
      <c r="D165" s="17">
        <v>40282</v>
      </c>
      <c r="E165" s="16" t="s">
        <v>52</v>
      </c>
      <c r="F165" s="16" t="s">
        <v>36</v>
      </c>
      <c r="G165" s="16" t="s">
        <v>52</v>
      </c>
      <c r="H165" s="16" t="s">
        <v>46</v>
      </c>
      <c r="I165" s="16" t="s">
        <v>38</v>
      </c>
      <c r="J165" s="16">
        <v>0</v>
      </c>
      <c r="K165" s="16" t="s">
        <v>36</v>
      </c>
      <c r="L165" s="16">
        <v>0</v>
      </c>
      <c r="M165" s="16">
        <v>5</v>
      </c>
      <c r="N165" s="16" t="s">
        <v>194</v>
      </c>
      <c r="O165" s="16" t="s">
        <v>72</v>
      </c>
      <c r="P165" s="16" t="s">
        <v>91</v>
      </c>
      <c r="Q165" s="16" t="s">
        <v>152</v>
      </c>
    </row>
    <row r="166" spans="1:17" ht="15.75" customHeight="1" x14ac:dyDescent="0.3">
      <c r="A166" s="16">
        <v>165</v>
      </c>
      <c r="B166" s="16">
        <v>2010</v>
      </c>
      <c r="C166" s="16" t="s">
        <v>79</v>
      </c>
      <c r="D166" s="17">
        <v>40283</v>
      </c>
      <c r="E166" s="16" t="s">
        <v>44</v>
      </c>
      <c r="F166" s="16" t="s">
        <v>53</v>
      </c>
      <c r="G166" s="16" t="s">
        <v>44</v>
      </c>
      <c r="H166" s="16" t="s">
        <v>46</v>
      </c>
      <c r="I166" s="16" t="s">
        <v>38</v>
      </c>
      <c r="J166" s="16">
        <v>0</v>
      </c>
      <c r="K166" s="16" t="s">
        <v>53</v>
      </c>
      <c r="L166" s="16">
        <v>0</v>
      </c>
      <c r="M166" s="16">
        <v>6</v>
      </c>
      <c r="N166" s="16" t="s">
        <v>158</v>
      </c>
      <c r="O166" s="16" t="s">
        <v>81</v>
      </c>
      <c r="P166" s="16" t="s">
        <v>139</v>
      </c>
      <c r="Q166" s="16" t="s">
        <v>157</v>
      </c>
    </row>
    <row r="167" spans="1:17" ht="15.75" customHeight="1" x14ac:dyDescent="0.3">
      <c r="A167" s="16">
        <v>166</v>
      </c>
      <c r="B167" s="16">
        <v>2010</v>
      </c>
      <c r="C167" s="16" t="s">
        <v>206</v>
      </c>
      <c r="D167" s="17">
        <v>40284</v>
      </c>
      <c r="E167" s="16" t="s">
        <v>45</v>
      </c>
      <c r="F167" s="16" t="s">
        <v>65</v>
      </c>
      <c r="G167" s="16" t="s">
        <v>65</v>
      </c>
      <c r="H167" s="16" t="s">
        <v>37</v>
      </c>
      <c r="I167" s="16" t="s">
        <v>38</v>
      </c>
      <c r="J167" s="16">
        <v>0</v>
      </c>
      <c r="K167" s="16" t="s">
        <v>65</v>
      </c>
      <c r="L167" s="16">
        <v>0</v>
      </c>
      <c r="M167" s="16">
        <v>5</v>
      </c>
      <c r="N167" s="16" t="s">
        <v>159</v>
      </c>
      <c r="O167" s="16" t="s">
        <v>207</v>
      </c>
      <c r="P167" s="16" t="s">
        <v>133</v>
      </c>
      <c r="Q167" s="16" t="s">
        <v>78</v>
      </c>
    </row>
    <row r="168" spans="1:17" ht="15.75" customHeight="1" x14ac:dyDescent="0.3">
      <c r="A168" s="16">
        <v>167</v>
      </c>
      <c r="B168" s="16">
        <v>2010</v>
      </c>
      <c r="C168" s="16" t="s">
        <v>34</v>
      </c>
      <c r="D168" s="17">
        <v>40285</v>
      </c>
      <c r="E168" s="16" t="s">
        <v>59</v>
      </c>
      <c r="F168" s="16" t="s">
        <v>36</v>
      </c>
      <c r="G168" s="16" t="s">
        <v>36</v>
      </c>
      <c r="H168" s="16" t="s">
        <v>37</v>
      </c>
      <c r="I168" s="16" t="s">
        <v>38</v>
      </c>
      <c r="J168" s="16">
        <v>0</v>
      </c>
      <c r="K168" s="16" t="s">
        <v>59</v>
      </c>
      <c r="L168" s="16">
        <v>57</v>
      </c>
      <c r="M168" s="16">
        <v>0</v>
      </c>
      <c r="N168" s="16" t="s">
        <v>208</v>
      </c>
      <c r="O168" s="16" t="s">
        <v>40</v>
      </c>
      <c r="P168" s="16" t="s">
        <v>139</v>
      </c>
      <c r="Q168" s="16" t="s">
        <v>129</v>
      </c>
    </row>
    <row r="169" spans="1:17" ht="15.75" customHeight="1" x14ac:dyDescent="0.3">
      <c r="A169" s="16">
        <v>168</v>
      </c>
      <c r="B169" s="16">
        <v>2010</v>
      </c>
      <c r="C169" s="16" t="s">
        <v>64</v>
      </c>
      <c r="D169" s="17">
        <v>40285</v>
      </c>
      <c r="E169" s="16" t="s">
        <v>52</v>
      </c>
      <c r="F169" s="16" t="s">
        <v>35</v>
      </c>
      <c r="G169" s="16" t="s">
        <v>52</v>
      </c>
      <c r="H169" s="16" t="s">
        <v>46</v>
      </c>
      <c r="I169" s="16" t="s">
        <v>38</v>
      </c>
      <c r="J169" s="16">
        <v>0</v>
      </c>
      <c r="K169" s="16" t="s">
        <v>35</v>
      </c>
      <c r="L169" s="16">
        <v>0</v>
      </c>
      <c r="M169" s="16">
        <v>8</v>
      </c>
      <c r="N169" s="16" t="s">
        <v>209</v>
      </c>
      <c r="O169" s="16" t="s">
        <v>67</v>
      </c>
      <c r="P169" s="16" t="s">
        <v>105</v>
      </c>
      <c r="Q169" s="16" t="s">
        <v>73</v>
      </c>
    </row>
    <row r="170" spans="1:17" ht="15.75" customHeight="1" x14ac:dyDescent="0.3">
      <c r="A170" s="16">
        <v>169</v>
      </c>
      <c r="B170" s="16">
        <v>2010</v>
      </c>
      <c r="C170" s="16" t="s">
        <v>206</v>
      </c>
      <c r="D170" s="17">
        <v>40286</v>
      </c>
      <c r="E170" s="16" t="s">
        <v>45</v>
      </c>
      <c r="F170" s="16" t="s">
        <v>44</v>
      </c>
      <c r="G170" s="16" t="s">
        <v>44</v>
      </c>
      <c r="H170" s="16" t="s">
        <v>37</v>
      </c>
      <c r="I170" s="16" t="s">
        <v>38</v>
      </c>
      <c r="J170" s="16">
        <v>0</v>
      </c>
      <c r="K170" s="16" t="s">
        <v>44</v>
      </c>
      <c r="L170" s="16">
        <v>0</v>
      </c>
      <c r="M170" s="16">
        <v>6</v>
      </c>
      <c r="N170" s="16" t="s">
        <v>90</v>
      </c>
      <c r="O170" s="16" t="s">
        <v>207</v>
      </c>
      <c r="P170" s="16" t="s">
        <v>68</v>
      </c>
      <c r="Q170" s="16" t="s">
        <v>78</v>
      </c>
    </row>
    <row r="171" spans="1:17" ht="15.75" customHeight="1" x14ac:dyDescent="0.3">
      <c r="A171" s="16">
        <v>170</v>
      </c>
      <c r="B171" s="16">
        <v>2010</v>
      </c>
      <c r="C171" s="16" t="s">
        <v>51</v>
      </c>
      <c r="D171" s="17">
        <v>40286</v>
      </c>
      <c r="E171" s="16" t="s">
        <v>65</v>
      </c>
      <c r="F171" s="16" t="s">
        <v>53</v>
      </c>
      <c r="G171" s="16" t="s">
        <v>65</v>
      </c>
      <c r="H171" s="16" t="s">
        <v>46</v>
      </c>
      <c r="I171" s="16" t="s">
        <v>38</v>
      </c>
      <c r="J171" s="16">
        <v>0</v>
      </c>
      <c r="K171" s="16" t="s">
        <v>65</v>
      </c>
      <c r="L171" s="16">
        <v>11</v>
      </c>
      <c r="M171" s="16">
        <v>0</v>
      </c>
      <c r="N171" s="16" t="s">
        <v>183</v>
      </c>
      <c r="O171" s="16" t="s">
        <v>55</v>
      </c>
      <c r="P171" s="16" t="s">
        <v>91</v>
      </c>
      <c r="Q171" s="16" t="s">
        <v>150</v>
      </c>
    </row>
    <row r="172" spans="1:17" ht="15.75" customHeight="1" x14ac:dyDescent="0.3">
      <c r="A172" s="16">
        <v>171</v>
      </c>
      <c r="B172" s="16">
        <v>2010</v>
      </c>
      <c r="C172" s="16" t="s">
        <v>64</v>
      </c>
      <c r="D172" s="17">
        <v>40287</v>
      </c>
      <c r="E172" s="16" t="s">
        <v>59</v>
      </c>
      <c r="F172" s="16" t="s">
        <v>35</v>
      </c>
      <c r="G172" s="16" t="s">
        <v>59</v>
      </c>
      <c r="H172" s="16" t="s">
        <v>46</v>
      </c>
      <c r="I172" s="16" t="s">
        <v>38</v>
      </c>
      <c r="J172" s="16">
        <v>0</v>
      </c>
      <c r="K172" s="16" t="s">
        <v>35</v>
      </c>
      <c r="L172" s="16">
        <v>0</v>
      </c>
      <c r="M172" s="16">
        <v>9</v>
      </c>
      <c r="N172" s="16" t="s">
        <v>210</v>
      </c>
      <c r="O172" s="16" t="s">
        <v>67</v>
      </c>
      <c r="P172" s="16" t="s">
        <v>105</v>
      </c>
      <c r="Q172" s="16" t="s">
        <v>42</v>
      </c>
    </row>
    <row r="173" spans="1:17" ht="15.75" customHeight="1" x14ac:dyDescent="0.3">
      <c r="A173" s="16">
        <v>172</v>
      </c>
      <c r="B173" s="16">
        <v>2010</v>
      </c>
      <c r="C173" s="16" t="s">
        <v>58</v>
      </c>
      <c r="D173" s="17">
        <v>40289</v>
      </c>
      <c r="E173" s="16" t="s">
        <v>59</v>
      </c>
      <c r="F173" s="16" t="s">
        <v>36</v>
      </c>
      <c r="G173" s="16" t="s">
        <v>59</v>
      </c>
      <c r="H173" s="16" t="s">
        <v>46</v>
      </c>
      <c r="I173" s="16" t="s">
        <v>38</v>
      </c>
      <c r="J173" s="16">
        <v>0</v>
      </c>
      <c r="K173" s="16" t="s">
        <v>59</v>
      </c>
      <c r="L173" s="16">
        <v>35</v>
      </c>
      <c r="M173" s="16">
        <v>0</v>
      </c>
      <c r="N173" s="16" t="s">
        <v>204</v>
      </c>
      <c r="O173" s="16" t="s">
        <v>87</v>
      </c>
      <c r="P173" s="16" t="s">
        <v>91</v>
      </c>
      <c r="Q173" s="16" t="s">
        <v>73</v>
      </c>
    </row>
    <row r="174" spans="1:17" ht="15.75" customHeight="1" x14ac:dyDescent="0.3">
      <c r="A174" s="16">
        <v>173</v>
      </c>
      <c r="B174" s="16">
        <v>2010</v>
      </c>
      <c r="C174" s="16" t="s">
        <v>58</v>
      </c>
      <c r="D174" s="17">
        <v>40290</v>
      </c>
      <c r="E174" s="16" t="s">
        <v>44</v>
      </c>
      <c r="F174" s="16" t="s">
        <v>65</v>
      </c>
      <c r="G174" s="16" t="s">
        <v>44</v>
      </c>
      <c r="H174" s="16" t="s">
        <v>46</v>
      </c>
      <c r="I174" s="16" t="s">
        <v>38</v>
      </c>
      <c r="J174" s="16">
        <v>0</v>
      </c>
      <c r="K174" s="16" t="s">
        <v>44</v>
      </c>
      <c r="L174" s="16">
        <v>38</v>
      </c>
      <c r="M174" s="16">
        <v>0</v>
      </c>
      <c r="N174" s="16" t="s">
        <v>211</v>
      </c>
      <c r="O174" s="16" t="s">
        <v>87</v>
      </c>
      <c r="P174" s="16" t="s">
        <v>91</v>
      </c>
      <c r="Q174" s="16" t="s">
        <v>73</v>
      </c>
    </row>
    <row r="175" spans="1:17" ht="15.75" customHeight="1" x14ac:dyDescent="0.3">
      <c r="A175" s="16">
        <v>174</v>
      </c>
      <c r="B175" s="16">
        <v>2010</v>
      </c>
      <c r="C175" s="16" t="s">
        <v>58</v>
      </c>
      <c r="D175" s="17">
        <v>40292</v>
      </c>
      <c r="E175" s="16" t="s">
        <v>65</v>
      </c>
      <c r="F175" s="16" t="s">
        <v>36</v>
      </c>
      <c r="G175" s="16" t="s">
        <v>65</v>
      </c>
      <c r="H175" s="16" t="s">
        <v>46</v>
      </c>
      <c r="I175" s="16" t="s">
        <v>38</v>
      </c>
      <c r="J175" s="16">
        <v>0</v>
      </c>
      <c r="K175" s="16" t="s">
        <v>36</v>
      </c>
      <c r="L175" s="16">
        <v>0</v>
      </c>
      <c r="M175" s="16">
        <v>9</v>
      </c>
      <c r="N175" s="16" t="s">
        <v>113</v>
      </c>
      <c r="O175" s="16" t="s">
        <v>87</v>
      </c>
      <c r="P175" s="16" t="s">
        <v>42</v>
      </c>
      <c r="Q175" s="16" t="s">
        <v>129</v>
      </c>
    </row>
    <row r="176" spans="1:17" ht="15.75" customHeight="1" x14ac:dyDescent="0.3">
      <c r="A176" s="16">
        <v>175</v>
      </c>
      <c r="B176" s="16">
        <v>2010</v>
      </c>
      <c r="C176" s="16" t="s">
        <v>58</v>
      </c>
      <c r="D176" s="17">
        <v>40293</v>
      </c>
      <c r="E176" s="16" t="s">
        <v>44</v>
      </c>
      <c r="F176" s="16" t="s">
        <v>59</v>
      </c>
      <c r="G176" s="16" t="s">
        <v>44</v>
      </c>
      <c r="H176" s="16" t="s">
        <v>46</v>
      </c>
      <c r="I176" s="16" t="s">
        <v>38</v>
      </c>
      <c r="J176" s="16">
        <v>0</v>
      </c>
      <c r="K176" s="16" t="s">
        <v>44</v>
      </c>
      <c r="L176" s="16">
        <v>22</v>
      </c>
      <c r="M176" s="16">
        <v>0</v>
      </c>
      <c r="N176" s="16" t="s">
        <v>118</v>
      </c>
      <c r="O176" s="16" t="s">
        <v>87</v>
      </c>
      <c r="P176" s="16" t="s">
        <v>42</v>
      </c>
      <c r="Q176" s="16" t="s">
        <v>129</v>
      </c>
    </row>
    <row r="177" spans="1:17" ht="15.75" customHeight="1" x14ac:dyDescent="0.3">
      <c r="A177" s="16">
        <v>176</v>
      </c>
      <c r="B177" s="16">
        <v>2011</v>
      </c>
      <c r="C177" s="16" t="s">
        <v>79</v>
      </c>
      <c r="D177" s="17">
        <v>40641</v>
      </c>
      <c r="E177" s="16" t="s">
        <v>44</v>
      </c>
      <c r="F177" s="16" t="s">
        <v>35</v>
      </c>
      <c r="G177" s="16" t="s">
        <v>44</v>
      </c>
      <c r="H177" s="16" t="s">
        <v>46</v>
      </c>
      <c r="I177" s="16" t="s">
        <v>38</v>
      </c>
      <c r="J177" s="16">
        <v>0</v>
      </c>
      <c r="K177" s="16" t="s">
        <v>44</v>
      </c>
      <c r="L177" s="16">
        <v>2</v>
      </c>
      <c r="M177" s="16">
        <v>0</v>
      </c>
      <c r="N177" s="16" t="s">
        <v>212</v>
      </c>
      <c r="O177" s="16" t="s">
        <v>81</v>
      </c>
      <c r="P177" s="16" t="s">
        <v>91</v>
      </c>
      <c r="Q177" s="16" t="s">
        <v>213</v>
      </c>
    </row>
    <row r="178" spans="1:17" ht="15.75" customHeight="1" x14ac:dyDescent="0.3">
      <c r="A178" s="16">
        <v>177</v>
      </c>
      <c r="B178" s="16">
        <v>2011</v>
      </c>
      <c r="C178" s="16" t="s">
        <v>74</v>
      </c>
      <c r="D178" s="17">
        <v>40642</v>
      </c>
      <c r="E178" s="16" t="s">
        <v>65</v>
      </c>
      <c r="F178" s="16" t="s">
        <v>52</v>
      </c>
      <c r="G178" s="16" t="s">
        <v>52</v>
      </c>
      <c r="H178" s="16" t="s">
        <v>37</v>
      </c>
      <c r="I178" s="16" t="s">
        <v>38</v>
      </c>
      <c r="J178" s="16">
        <v>0</v>
      </c>
      <c r="K178" s="16" t="s">
        <v>52</v>
      </c>
      <c r="L178" s="16">
        <v>0</v>
      </c>
      <c r="M178" s="16">
        <v>8</v>
      </c>
      <c r="N178" s="16" t="s">
        <v>214</v>
      </c>
      <c r="O178" s="16" t="s">
        <v>76</v>
      </c>
      <c r="P178" s="16" t="s">
        <v>42</v>
      </c>
      <c r="Q178" s="16" t="s">
        <v>150</v>
      </c>
    </row>
    <row r="179" spans="1:17" ht="15.75" customHeight="1" x14ac:dyDescent="0.3">
      <c r="A179" s="16">
        <v>178</v>
      </c>
      <c r="B179" s="16">
        <v>2011</v>
      </c>
      <c r="C179" s="16" t="s">
        <v>215</v>
      </c>
      <c r="D179" s="17">
        <v>40642</v>
      </c>
      <c r="E179" s="16" t="s">
        <v>216</v>
      </c>
      <c r="F179" s="16" t="s">
        <v>36</v>
      </c>
      <c r="G179" s="16" t="s">
        <v>216</v>
      </c>
      <c r="H179" s="16" t="s">
        <v>46</v>
      </c>
      <c r="I179" s="16" t="s">
        <v>38</v>
      </c>
      <c r="J179" s="16">
        <v>0</v>
      </c>
      <c r="K179" s="16" t="s">
        <v>36</v>
      </c>
      <c r="L179" s="16">
        <v>0</v>
      </c>
      <c r="M179" s="16">
        <v>6</v>
      </c>
      <c r="N179" s="16" t="s">
        <v>134</v>
      </c>
      <c r="O179" s="16" t="s">
        <v>217</v>
      </c>
      <c r="P179" s="16" t="s">
        <v>139</v>
      </c>
      <c r="Q179" s="16" t="s">
        <v>69</v>
      </c>
    </row>
    <row r="180" spans="1:17" ht="15.75" customHeight="1" x14ac:dyDescent="0.3">
      <c r="A180" s="16">
        <v>179</v>
      </c>
      <c r="B180" s="16">
        <v>2011</v>
      </c>
      <c r="C180" s="16" t="s">
        <v>51</v>
      </c>
      <c r="D180" s="17">
        <v>40643</v>
      </c>
      <c r="E180" s="16" t="s">
        <v>53</v>
      </c>
      <c r="F180" s="16" t="s">
        <v>59</v>
      </c>
      <c r="G180" s="16" t="s">
        <v>53</v>
      </c>
      <c r="H180" s="16" t="s">
        <v>46</v>
      </c>
      <c r="I180" s="16" t="s">
        <v>38</v>
      </c>
      <c r="J180" s="16">
        <v>0</v>
      </c>
      <c r="K180" s="16" t="s">
        <v>59</v>
      </c>
      <c r="L180" s="16">
        <v>0</v>
      </c>
      <c r="M180" s="16">
        <v>8</v>
      </c>
      <c r="N180" s="16" t="s">
        <v>192</v>
      </c>
      <c r="O180" s="16" t="s">
        <v>55</v>
      </c>
      <c r="P180" s="16" t="s">
        <v>78</v>
      </c>
      <c r="Q180" s="16" t="s">
        <v>73</v>
      </c>
    </row>
    <row r="181" spans="1:17" ht="15.75" customHeight="1" x14ac:dyDescent="0.3">
      <c r="A181" s="16">
        <v>180</v>
      </c>
      <c r="B181" s="16">
        <v>2011</v>
      </c>
      <c r="C181" s="16" t="s">
        <v>58</v>
      </c>
      <c r="D181" s="17">
        <v>40643</v>
      </c>
      <c r="E181" s="16" t="s">
        <v>45</v>
      </c>
      <c r="F181" s="16" t="s">
        <v>218</v>
      </c>
      <c r="G181" s="16" t="s">
        <v>45</v>
      </c>
      <c r="H181" s="16" t="s">
        <v>46</v>
      </c>
      <c r="I181" s="16" t="s">
        <v>38</v>
      </c>
      <c r="J181" s="16">
        <v>0</v>
      </c>
      <c r="K181" s="16" t="s">
        <v>218</v>
      </c>
      <c r="L181" s="16">
        <v>0</v>
      </c>
      <c r="M181" s="16">
        <v>7</v>
      </c>
      <c r="N181" s="16" t="s">
        <v>219</v>
      </c>
      <c r="O181" s="16" t="s">
        <v>87</v>
      </c>
      <c r="P181" s="16" t="s">
        <v>91</v>
      </c>
      <c r="Q181" s="16" t="s">
        <v>213</v>
      </c>
    </row>
    <row r="182" spans="1:17" ht="15.75" customHeight="1" x14ac:dyDescent="0.3">
      <c r="A182" s="16">
        <v>181</v>
      </c>
      <c r="B182" s="16">
        <v>2011</v>
      </c>
      <c r="C182" s="16" t="s">
        <v>64</v>
      </c>
      <c r="D182" s="17">
        <v>40644</v>
      </c>
      <c r="E182" s="16" t="s">
        <v>35</v>
      </c>
      <c r="F182" s="16" t="s">
        <v>65</v>
      </c>
      <c r="G182" s="16" t="s">
        <v>35</v>
      </c>
      <c r="H182" s="16" t="s">
        <v>46</v>
      </c>
      <c r="I182" s="16" t="s">
        <v>38</v>
      </c>
      <c r="J182" s="16">
        <v>0</v>
      </c>
      <c r="K182" s="16" t="s">
        <v>35</v>
      </c>
      <c r="L182" s="16">
        <v>9</v>
      </c>
      <c r="M182" s="16">
        <v>0</v>
      </c>
      <c r="N182" s="16" t="s">
        <v>156</v>
      </c>
      <c r="O182" s="16" t="s">
        <v>67</v>
      </c>
      <c r="P182" s="16" t="s">
        <v>42</v>
      </c>
      <c r="Q182" s="16" t="s">
        <v>150</v>
      </c>
    </row>
    <row r="183" spans="1:17" ht="15.75" customHeight="1" x14ac:dyDescent="0.3">
      <c r="A183" s="16">
        <v>182</v>
      </c>
      <c r="B183" s="16">
        <v>2011</v>
      </c>
      <c r="C183" s="16" t="s">
        <v>70</v>
      </c>
      <c r="D183" s="17">
        <v>40645</v>
      </c>
      <c r="E183" s="16" t="s">
        <v>53</v>
      </c>
      <c r="F183" s="16" t="s">
        <v>52</v>
      </c>
      <c r="G183" s="16" t="s">
        <v>53</v>
      </c>
      <c r="H183" s="16" t="s">
        <v>46</v>
      </c>
      <c r="I183" s="16" t="s">
        <v>38</v>
      </c>
      <c r="J183" s="16">
        <v>0</v>
      </c>
      <c r="K183" s="16" t="s">
        <v>52</v>
      </c>
      <c r="L183" s="16">
        <v>0</v>
      </c>
      <c r="M183" s="16">
        <v>6</v>
      </c>
      <c r="N183" s="16" t="s">
        <v>168</v>
      </c>
      <c r="O183" s="16" t="s">
        <v>72</v>
      </c>
      <c r="P183" s="16" t="s">
        <v>56</v>
      </c>
      <c r="Q183" s="16" t="s">
        <v>73</v>
      </c>
    </row>
    <row r="184" spans="1:17" ht="15.75" customHeight="1" x14ac:dyDescent="0.3">
      <c r="A184" s="16">
        <v>183</v>
      </c>
      <c r="B184" s="16">
        <v>2011</v>
      </c>
      <c r="C184" s="16" t="s">
        <v>34</v>
      </c>
      <c r="D184" s="17">
        <v>40645</v>
      </c>
      <c r="E184" s="16" t="s">
        <v>36</v>
      </c>
      <c r="F184" s="16" t="s">
        <v>59</v>
      </c>
      <c r="G184" s="16" t="s">
        <v>59</v>
      </c>
      <c r="H184" s="16" t="s">
        <v>37</v>
      </c>
      <c r="I184" s="16" t="s">
        <v>38</v>
      </c>
      <c r="J184" s="16">
        <v>0</v>
      </c>
      <c r="K184" s="16" t="s">
        <v>59</v>
      </c>
      <c r="L184" s="16">
        <v>0</v>
      </c>
      <c r="M184" s="16">
        <v>9</v>
      </c>
      <c r="N184" s="16" t="s">
        <v>120</v>
      </c>
      <c r="O184" s="16" t="s">
        <v>40</v>
      </c>
      <c r="P184" s="16" t="s">
        <v>139</v>
      </c>
      <c r="Q184" s="16" t="s">
        <v>220</v>
      </c>
    </row>
    <row r="185" spans="1:17" ht="15.75" customHeight="1" x14ac:dyDescent="0.3">
      <c r="A185" s="16">
        <v>184</v>
      </c>
      <c r="B185" s="16">
        <v>2011</v>
      </c>
      <c r="C185" s="16" t="s">
        <v>43</v>
      </c>
      <c r="D185" s="17">
        <v>40646</v>
      </c>
      <c r="E185" s="16" t="s">
        <v>44</v>
      </c>
      <c r="F185" s="16" t="s">
        <v>45</v>
      </c>
      <c r="G185" s="16" t="s">
        <v>45</v>
      </c>
      <c r="H185" s="16" t="s">
        <v>37</v>
      </c>
      <c r="I185" s="16" t="s">
        <v>38</v>
      </c>
      <c r="J185" s="16">
        <v>0</v>
      </c>
      <c r="K185" s="16" t="s">
        <v>45</v>
      </c>
      <c r="L185" s="16">
        <v>0</v>
      </c>
      <c r="M185" s="16">
        <v>6</v>
      </c>
      <c r="N185" s="16" t="s">
        <v>221</v>
      </c>
      <c r="O185" s="16" t="s">
        <v>48</v>
      </c>
      <c r="P185" s="16" t="s">
        <v>41</v>
      </c>
      <c r="Q185" s="16" t="s">
        <v>50</v>
      </c>
    </row>
    <row r="186" spans="1:17" ht="15.75" customHeight="1" x14ac:dyDescent="0.3">
      <c r="A186" s="16">
        <v>185</v>
      </c>
      <c r="B186" s="16">
        <v>2011</v>
      </c>
      <c r="C186" s="16" t="s">
        <v>58</v>
      </c>
      <c r="D186" s="17">
        <v>40646</v>
      </c>
      <c r="E186" s="16" t="s">
        <v>216</v>
      </c>
      <c r="F186" s="16" t="s">
        <v>218</v>
      </c>
      <c r="G186" s="16" t="s">
        <v>216</v>
      </c>
      <c r="H186" s="16" t="s">
        <v>46</v>
      </c>
      <c r="I186" s="16" t="s">
        <v>38</v>
      </c>
      <c r="J186" s="16">
        <v>0</v>
      </c>
      <c r="K186" s="16" t="s">
        <v>218</v>
      </c>
      <c r="L186" s="16">
        <v>0</v>
      </c>
      <c r="M186" s="16">
        <v>4</v>
      </c>
      <c r="N186" s="16" t="s">
        <v>222</v>
      </c>
      <c r="O186" s="16" t="s">
        <v>87</v>
      </c>
      <c r="P186" s="16" t="s">
        <v>141</v>
      </c>
      <c r="Q186" s="16" t="s">
        <v>213</v>
      </c>
    </row>
    <row r="187" spans="1:17" ht="15.75" customHeight="1" x14ac:dyDescent="0.3">
      <c r="A187" s="16">
        <v>186</v>
      </c>
      <c r="B187" s="16">
        <v>2011</v>
      </c>
      <c r="C187" s="16" t="s">
        <v>74</v>
      </c>
      <c r="D187" s="17">
        <v>40647</v>
      </c>
      <c r="E187" s="16" t="s">
        <v>65</v>
      </c>
      <c r="F187" s="16" t="s">
        <v>36</v>
      </c>
      <c r="G187" s="16" t="s">
        <v>36</v>
      </c>
      <c r="H187" s="16" t="s">
        <v>37</v>
      </c>
      <c r="I187" s="16" t="s">
        <v>38</v>
      </c>
      <c r="J187" s="16">
        <v>0</v>
      </c>
      <c r="K187" s="16" t="s">
        <v>65</v>
      </c>
      <c r="L187" s="16">
        <v>33</v>
      </c>
      <c r="M187" s="16">
        <v>0</v>
      </c>
      <c r="N187" s="16" t="s">
        <v>223</v>
      </c>
      <c r="O187" s="16" t="s">
        <v>76</v>
      </c>
      <c r="P187" s="16" t="s">
        <v>42</v>
      </c>
      <c r="Q187" s="16" t="s">
        <v>152</v>
      </c>
    </row>
    <row r="188" spans="1:17" ht="15.75" customHeight="1" x14ac:dyDescent="0.3">
      <c r="A188" s="16">
        <v>187</v>
      </c>
      <c r="B188" s="16">
        <v>2011</v>
      </c>
      <c r="C188" s="16" t="s">
        <v>70</v>
      </c>
      <c r="D188" s="17">
        <v>40648</v>
      </c>
      <c r="E188" s="16" t="s">
        <v>52</v>
      </c>
      <c r="F188" s="16" t="s">
        <v>35</v>
      </c>
      <c r="G188" s="16" t="s">
        <v>35</v>
      </c>
      <c r="H188" s="16" t="s">
        <v>37</v>
      </c>
      <c r="I188" s="16" t="s">
        <v>38</v>
      </c>
      <c r="J188" s="16">
        <v>0</v>
      </c>
      <c r="K188" s="16" t="s">
        <v>35</v>
      </c>
      <c r="L188" s="16">
        <v>0</v>
      </c>
      <c r="M188" s="16">
        <v>9</v>
      </c>
      <c r="N188" s="16" t="s">
        <v>158</v>
      </c>
      <c r="O188" s="16" t="s">
        <v>72</v>
      </c>
      <c r="P188" s="16" t="s">
        <v>56</v>
      </c>
      <c r="Q188" s="16" t="s">
        <v>157</v>
      </c>
    </row>
    <row r="189" spans="1:17" ht="15.75" customHeight="1" x14ac:dyDescent="0.3">
      <c r="A189" s="16">
        <v>188</v>
      </c>
      <c r="B189" s="16">
        <v>2011</v>
      </c>
      <c r="C189" s="16" t="s">
        <v>58</v>
      </c>
      <c r="D189" s="17">
        <v>40648</v>
      </c>
      <c r="E189" s="16" t="s">
        <v>59</v>
      </c>
      <c r="F189" s="16" t="s">
        <v>216</v>
      </c>
      <c r="G189" s="16" t="s">
        <v>216</v>
      </c>
      <c r="H189" s="16" t="s">
        <v>37</v>
      </c>
      <c r="I189" s="16" t="s">
        <v>38</v>
      </c>
      <c r="J189" s="16">
        <v>0</v>
      </c>
      <c r="K189" s="16" t="s">
        <v>216</v>
      </c>
      <c r="L189" s="16">
        <v>0</v>
      </c>
      <c r="M189" s="16">
        <v>8</v>
      </c>
      <c r="N189" s="16" t="s">
        <v>39</v>
      </c>
      <c r="O189" s="16" t="s">
        <v>61</v>
      </c>
      <c r="P189" s="16" t="s">
        <v>91</v>
      </c>
      <c r="Q189" s="16" t="s">
        <v>213</v>
      </c>
    </row>
    <row r="190" spans="1:17" ht="15.75" customHeight="1" x14ac:dyDescent="0.3">
      <c r="A190" s="16">
        <v>189</v>
      </c>
      <c r="B190" s="16">
        <v>2011</v>
      </c>
      <c r="C190" s="16" t="s">
        <v>79</v>
      </c>
      <c r="D190" s="17">
        <v>40649</v>
      </c>
      <c r="E190" s="16" t="s">
        <v>44</v>
      </c>
      <c r="F190" s="16" t="s">
        <v>36</v>
      </c>
      <c r="G190" s="16" t="s">
        <v>44</v>
      </c>
      <c r="H190" s="16" t="s">
        <v>46</v>
      </c>
      <c r="I190" s="16" t="s">
        <v>38</v>
      </c>
      <c r="J190" s="16">
        <v>0</v>
      </c>
      <c r="K190" s="16" t="s">
        <v>44</v>
      </c>
      <c r="L190" s="16">
        <v>21</v>
      </c>
      <c r="M190" s="16">
        <v>0</v>
      </c>
      <c r="N190" s="16" t="s">
        <v>47</v>
      </c>
      <c r="O190" s="16" t="s">
        <v>81</v>
      </c>
      <c r="P190" s="16" t="s">
        <v>139</v>
      </c>
      <c r="Q190" s="16" t="s">
        <v>220</v>
      </c>
    </row>
    <row r="191" spans="1:17" ht="15.75" customHeight="1" x14ac:dyDescent="0.3">
      <c r="A191" s="16">
        <v>190</v>
      </c>
      <c r="B191" s="16">
        <v>2011</v>
      </c>
      <c r="C191" s="16" t="s">
        <v>74</v>
      </c>
      <c r="D191" s="17">
        <v>40649</v>
      </c>
      <c r="E191" s="16" t="s">
        <v>65</v>
      </c>
      <c r="F191" s="16" t="s">
        <v>45</v>
      </c>
      <c r="G191" s="16" t="s">
        <v>45</v>
      </c>
      <c r="H191" s="16" t="s">
        <v>37</v>
      </c>
      <c r="I191" s="16" t="s">
        <v>38</v>
      </c>
      <c r="J191" s="16">
        <v>0</v>
      </c>
      <c r="K191" s="16" t="s">
        <v>45</v>
      </c>
      <c r="L191" s="16">
        <v>0</v>
      </c>
      <c r="M191" s="16">
        <v>8</v>
      </c>
      <c r="N191" s="16" t="s">
        <v>221</v>
      </c>
      <c r="O191" s="16" t="s">
        <v>76</v>
      </c>
      <c r="P191" s="16" t="s">
        <v>42</v>
      </c>
      <c r="Q191" s="16" t="s">
        <v>152</v>
      </c>
    </row>
    <row r="192" spans="1:17" ht="15.75" customHeight="1" x14ac:dyDescent="0.3">
      <c r="A192" s="16">
        <v>191</v>
      </c>
      <c r="B192" s="16">
        <v>2011</v>
      </c>
      <c r="C192" s="16" t="s">
        <v>58</v>
      </c>
      <c r="D192" s="17">
        <v>40650</v>
      </c>
      <c r="E192" s="16" t="s">
        <v>218</v>
      </c>
      <c r="F192" s="16" t="s">
        <v>53</v>
      </c>
      <c r="G192" s="16" t="s">
        <v>53</v>
      </c>
      <c r="H192" s="16" t="s">
        <v>37</v>
      </c>
      <c r="I192" s="16" t="s">
        <v>38</v>
      </c>
      <c r="J192" s="16">
        <v>0</v>
      </c>
      <c r="K192" s="16" t="s">
        <v>53</v>
      </c>
      <c r="L192" s="16">
        <v>0</v>
      </c>
      <c r="M192" s="16">
        <v>3</v>
      </c>
      <c r="N192" s="16" t="s">
        <v>151</v>
      </c>
      <c r="O192" s="16" t="s">
        <v>87</v>
      </c>
      <c r="P192" s="16" t="s">
        <v>41</v>
      </c>
      <c r="Q192" s="16" t="s">
        <v>78</v>
      </c>
    </row>
    <row r="193" spans="1:17" ht="15.75" customHeight="1" x14ac:dyDescent="0.3">
      <c r="A193" s="16">
        <v>192</v>
      </c>
      <c r="B193" s="16">
        <v>2011</v>
      </c>
      <c r="C193" s="16" t="s">
        <v>64</v>
      </c>
      <c r="D193" s="17">
        <v>40650</v>
      </c>
      <c r="E193" s="16" t="s">
        <v>52</v>
      </c>
      <c r="F193" s="16" t="s">
        <v>35</v>
      </c>
      <c r="G193" s="16" t="s">
        <v>35</v>
      </c>
      <c r="H193" s="16" t="s">
        <v>37</v>
      </c>
      <c r="I193" s="16" t="s">
        <v>38</v>
      </c>
      <c r="J193" s="16">
        <v>0</v>
      </c>
      <c r="K193" s="16" t="s">
        <v>35</v>
      </c>
      <c r="L193" s="16">
        <v>0</v>
      </c>
      <c r="M193" s="16">
        <v>8</v>
      </c>
      <c r="N193" s="16" t="s">
        <v>104</v>
      </c>
      <c r="O193" s="16" t="s">
        <v>67</v>
      </c>
      <c r="P193" s="16" t="s">
        <v>56</v>
      </c>
      <c r="Q193" s="16" t="s">
        <v>73</v>
      </c>
    </row>
    <row r="194" spans="1:17" ht="15.75" customHeight="1" x14ac:dyDescent="0.3">
      <c r="A194" s="16">
        <v>193</v>
      </c>
      <c r="B194" s="16">
        <v>2011</v>
      </c>
      <c r="C194" s="16" t="s">
        <v>215</v>
      </c>
      <c r="D194" s="17">
        <v>40651</v>
      </c>
      <c r="E194" s="16" t="s">
        <v>44</v>
      </c>
      <c r="F194" s="16" t="s">
        <v>216</v>
      </c>
      <c r="G194" s="16" t="s">
        <v>216</v>
      </c>
      <c r="H194" s="16" t="s">
        <v>37</v>
      </c>
      <c r="I194" s="16" t="s">
        <v>38</v>
      </c>
      <c r="J194" s="16">
        <v>1</v>
      </c>
      <c r="K194" s="16" t="s">
        <v>216</v>
      </c>
      <c r="L194" s="16">
        <v>0</v>
      </c>
      <c r="M194" s="16">
        <v>7</v>
      </c>
      <c r="N194" s="16" t="s">
        <v>39</v>
      </c>
      <c r="O194" s="16" t="s">
        <v>217</v>
      </c>
      <c r="P194" s="16" t="s">
        <v>69</v>
      </c>
      <c r="Q194" s="16" t="s">
        <v>220</v>
      </c>
    </row>
    <row r="195" spans="1:17" ht="15.75" customHeight="1" x14ac:dyDescent="0.3">
      <c r="A195" s="16">
        <v>194</v>
      </c>
      <c r="B195" s="16">
        <v>2011</v>
      </c>
      <c r="C195" s="16" t="s">
        <v>51</v>
      </c>
      <c r="D195" s="17">
        <v>40652</v>
      </c>
      <c r="E195" s="16" t="s">
        <v>65</v>
      </c>
      <c r="F195" s="16" t="s">
        <v>53</v>
      </c>
      <c r="G195" s="16" t="s">
        <v>65</v>
      </c>
      <c r="H195" s="16" t="s">
        <v>46</v>
      </c>
      <c r="I195" s="16" t="s">
        <v>38</v>
      </c>
      <c r="J195" s="16">
        <v>0</v>
      </c>
      <c r="K195" s="16" t="s">
        <v>65</v>
      </c>
      <c r="L195" s="16">
        <v>16</v>
      </c>
      <c r="M195" s="16">
        <v>0</v>
      </c>
      <c r="N195" s="16" t="s">
        <v>224</v>
      </c>
      <c r="O195" s="16" t="s">
        <v>55</v>
      </c>
      <c r="P195" s="16" t="s">
        <v>213</v>
      </c>
      <c r="Q195" s="16" t="s">
        <v>225</v>
      </c>
    </row>
    <row r="196" spans="1:17" ht="15.75" customHeight="1" x14ac:dyDescent="0.3">
      <c r="A196" s="16">
        <v>195</v>
      </c>
      <c r="B196" s="16">
        <v>2011</v>
      </c>
      <c r="C196" s="16" t="s">
        <v>58</v>
      </c>
      <c r="D196" s="17">
        <v>40653</v>
      </c>
      <c r="E196" s="16" t="s">
        <v>218</v>
      </c>
      <c r="F196" s="16" t="s">
        <v>59</v>
      </c>
      <c r="G196" s="16" t="s">
        <v>218</v>
      </c>
      <c r="H196" s="16" t="s">
        <v>46</v>
      </c>
      <c r="I196" s="16" t="s">
        <v>38</v>
      </c>
      <c r="J196" s="16">
        <v>0</v>
      </c>
      <c r="K196" s="16" t="s">
        <v>59</v>
      </c>
      <c r="L196" s="16">
        <v>0</v>
      </c>
      <c r="M196" s="16">
        <v>7</v>
      </c>
      <c r="N196" s="16" t="s">
        <v>226</v>
      </c>
      <c r="O196" s="16" t="s">
        <v>61</v>
      </c>
      <c r="P196" s="16" t="s">
        <v>41</v>
      </c>
      <c r="Q196" s="16" t="s">
        <v>78</v>
      </c>
    </row>
    <row r="197" spans="1:17" ht="15.75" customHeight="1" x14ac:dyDescent="0.3">
      <c r="A197" s="16">
        <v>196</v>
      </c>
      <c r="B197" s="16">
        <v>2011</v>
      </c>
      <c r="C197" s="16" t="s">
        <v>64</v>
      </c>
      <c r="D197" s="17">
        <v>40653</v>
      </c>
      <c r="E197" s="16" t="s">
        <v>216</v>
      </c>
      <c r="F197" s="16" t="s">
        <v>35</v>
      </c>
      <c r="G197" s="16" t="s">
        <v>35</v>
      </c>
      <c r="H197" s="16" t="s">
        <v>37</v>
      </c>
      <c r="I197" s="16" t="s">
        <v>38</v>
      </c>
      <c r="J197" s="16">
        <v>0</v>
      </c>
      <c r="K197" s="16" t="s">
        <v>216</v>
      </c>
      <c r="L197" s="16">
        <v>6</v>
      </c>
      <c r="M197" s="16">
        <v>0</v>
      </c>
      <c r="N197" s="16" t="s">
        <v>108</v>
      </c>
      <c r="O197" s="16" t="s">
        <v>67</v>
      </c>
      <c r="P197" s="16" t="s">
        <v>56</v>
      </c>
      <c r="Q197" s="16" t="s">
        <v>73</v>
      </c>
    </row>
    <row r="198" spans="1:17" ht="15.75" customHeight="1" x14ac:dyDescent="0.3">
      <c r="A198" s="16">
        <v>197</v>
      </c>
      <c r="B198" s="16">
        <v>2011</v>
      </c>
      <c r="C198" s="16" t="s">
        <v>43</v>
      </c>
      <c r="D198" s="17">
        <v>40654</v>
      </c>
      <c r="E198" s="16" t="s">
        <v>45</v>
      </c>
      <c r="F198" s="16" t="s">
        <v>52</v>
      </c>
      <c r="G198" s="16" t="s">
        <v>52</v>
      </c>
      <c r="H198" s="16" t="s">
        <v>37</v>
      </c>
      <c r="I198" s="16" t="s">
        <v>38</v>
      </c>
      <c r="J198" s="16">
        <v>0</v>
      </c>
      <c r="K198" s="16" t="s">
        <v>45</v>
      </c>
      <c r="L198" s="16">
        <v>48</v>
      </c>
      <c r="M198" s="16">
        <v>0</v>
      </c>
      <c r="N198" s="16" t="s">
        <v>94</v>
      </c>
      <c r="O198" s="16" t="s">
        <v>48</v>
      </c>
      <c r="P198" s="16" t="s">
        <v>141</v>
      </c>
      <c r="Q198" s="16" t="s">
        <v>213</v>
      </c>
    </row>
    <row r="199" spans="1:17" ht="15.75" customHeight="1" x14ac:dyDescent="0.3">
      <c r="A199" s="16">
        <v>198</v>
      </c>
      <c r="B199" s="16">
        <v>2011</v>
      </c>
      <c r="C199" s="16" t="s">
        <v>58</v>
      </c>
      <c r="D199" s="17">
        <v>40655</v>
      </c>
      <c r="E199" s="16" t="s">
        <v>59</v>
      </c>
      <c r="F199" s="16" t="s">
        <v>44</v>
      </c>
      <c r="G199" s="16" t="s">
        <v>44</v>
      </c>
      <c r="H199" s="16" t="s">
        <v>37</v>
      </c>
      <c r="I199" s="16" t="s">
        <v>38</v>
      </c>
      <c r="J199" s="16">
        <v>0</v>
      </c>
      <c r="K199" s="16" t="s">
        <v>59</v>
      </c>
      <c r="L199" s="16">
        <v>8</v>
      </c>
      <c r="M199" s="16">
        <v>0</v>
      </c>
      <c r="N199" s="16" t="s">
        <v>166</v>
      </c>
      <c r="O199" s="16" t="s">
        <v>61</v>
      </c>
      <c r="P199" s="16" t="s">
        <v>41</v>
      </c>
      <c r="Q199" s="16" t="s">
        <v>78</v>
      </c>
    </row>
    <row r="200" spans="1:17" ht="15.75" customHeight="1" x14ac:dyDescent="0.3">
      <c r="A200" s="16">
        <v>199</v>
      </c>
      <c r="B200" s="16">
        <v>2011</v>
      </c>
      <c r="C200" s="16" t="s">
        <v>64</v>
      </c>
      <c r="D200" s="17">
        <v>40655</v>
      </c>
      <c r="E200" s="16" t="s">
        <v>35</v>
      </c>
      <c r="F200" s="16" t="s">
        <v>36</v>
      </c>
      <c r="G200" s="16" t="s">
        <v>36</v>
      </c>
      <c r="H200" s="16" t="s">
        <v>37</v>
      </c>
      <c r="I200" s="16" t="s">
        <v>38</v>
      </c>
      <c r="J200" s="16">
        <v>0</v>
      </c>
      <c r="K200" s="16" t="s">
        <v>36</v>
      </c>
      <c r="L200" s="16">
        <v>0</v>
      </c>
      <c r="M200" s="16">
        <v>9</v>
      </c>
      <c r="N200" s="16" t="s">
        <v>131</v>
      </c>
      <c r="O200" s="16" t="s">
        <v>67</v>
      </c>
      <c r="P200" s="16" t="s">
        <v>157</v>
      </c>
      <c r="Q200" s="16" t="s">
        <v>73</v>
      </c>
    </row>
    <row r="201" spans="1:17" ht="15.75" customHeight="1" x14ac:dyDescent="0.3">
      <c r="A201" s="16">
        <v>200</v>
      </c>
      <c r="B201" s="16">
        <v>2011</v>
      </c>
      <c r="C201" s="16" t="s">
        <v>51</v>
      </c>
      <c r="D201" s="17">
        <v>40656</v>
      </c>
      <c r="E201" s="16" t="s">
        <v>53</v>
      </c>
      <c r="F201" s="16" t="s">
        <v>45</v>
      </c>
      <c r="G201" s="16" t="s">
        <v>45</v>
      </c>
      <c r="H201" s="16" t="s">
        <v>37</v>
      </c>
      <c r="I201" s="16" t="s">
        <v>38</v>
      </c>
      <c r="J201" s="16">
        <v>0</v>
      </c>
      <c r="K201" s="16" t="s">
        <v>53</v>
      </c>
      <c r="L201" s="16">
        <v>29</v>
      </c>
      <c r="M201" s="16">
        <v>0</v>
      </c>
      <c r="N201" s="16" t="s">
        <v>191</v>
      </c>
      <c r="O201" s="16" t="s">
        <v>55</v>
      </c>
      <c r="P201" s="16" t="s">
        <v>141</v>
      </c>
      <c r="Q201" s="16" t="s">
        <v>42</v>
      </c>
    </row>
    <row r="202" spans="1:17" ht="15.75" customHeight="1" x14ac:dyDescent="0.3">
      <c r="A202" s="16">
        <v>201</v>
      </c>
      <c r="B202" s="16">
        <v>2011</v>
      </c>
      <c r="C202" s="16" t="s">
        <v>74</v>
      </c>
      <c r="D202" s="17">
        <v>40657</v>
      </c>
      <c r="E202" s="16" t="s">
        <v>59</v>
      </c>
      <c r="F202" s="16" t="s">
        <v>65</v>
      </c>
      <c r="G202" s="16" t="s">
        <v>65</v>
      </c>
      <c r="H202" s="16" t="s">
        <v>37</v>
      </c>
      <c r="I202" s="16" t="s">
        <v>38</v>
      </c>
      <c r="J202" s="16">
        <v>0</v>
      </c>
      <c r="K202" s="16" t="s">
        <v>59</v>
      </c>
      <c r="L202" s="16">
        <v>37</v>
      </c>
      <c r="M202" s="16">
        <v>0</v>
      </c>
      <c r="N202" s="16" t="s">
        <v>192</v>
      </c>
      <c r="O202" s="16" t="s">
        <v>76</v>
      </c>
      <c r="P202" s="16" t="s">
        <v>139</v>
      </c>
      <c r="Q202" s="16" t="s">
        <v>220</v>
      </c>
    </row>
    <row r="203" spans="1:17" ht="15.75" customHeight="1" x14ac:dyDescent="0.3">
      <c r="A203" s="16">
        <v>202</v>
      </c>
      <c r="B203" s="16">
        <v>2011</v>
      </c>
      <c r="C203" s="16" t="s">
        <v>70</v>
      </c>
      <c r="D203" s="17">
        <v>40657</v>
      </c>
      <c r="E203" s="16" t="s">
        <v>216</v>
      </c>
      <c r="F203" s="16" t="s">
        <v>52</v>
      </c>
      <c r="G203" s="16" t="s">
        <v>52</v>
      </c>
      <c r="H203" s="16" t="s">
        <v>37</v>
      </c>
      <c r="I203" s="16" t="s">
        <v>38</v>
      </c>
      <c r="J203" s="16">
        <v>0</v>
      </c>
      <c r="K203" s="16" t="s">
        <v>52</v>
      </c>
      <c r="L203" s="16">
        <v>0</v>
      </c>
      <c r="M203" s="16">
        <v>8</v>
      </c>
      <c r="N203" s="16" t="s">
        <v>168</v>
      </c>
      <c r="O203" s="16" t="s">
        <v>72</v>
      </c>
      <c r="P203" s="16" t="s">
        <v>91</v>
      </c>
      <c r="Q203" s="16" t="s">
        <v>150</v>
      </c>
    </row>
    <row r="204" spans="1:17" ht="15.75" customHeight="1" x14ac:dyDescent="0.3">
      <c r="A204" s="16">
        <v>203</v>
      </c>
      <c r="B204" s="16">
        <v>2011</v>
      </c>
      <c r="C204" s="16" t="s">
        <v>79</v>
      </c>
      <c r="D204" s="17">
        <v>40658</v>
      </c>
      <c r="E204" s="16" t="s">
        <v>44</v>
      </c>
      <c r="F204" s="16" t="s">
        <v>218</v>
      </c>
      <c r="G204" s="16" t="s">
        <v>218</v>
      </c>
      <c r="H204" s="16" t="s">
        <v>37</v>
      </c>
      <c r="I204" s="16" t="s">
        <v>38</v>
      </c>
      <c r="J204" s="16">
        <v>0</v>
      </c>
      <c r="K204" s="16" t="s">
        <v>44</v>
      </c>
      <c r="L204" s="16">
        <v>25</v>
      </c>
      <c r="M204" s="16">
        <v>0</v>
      </c>
      <c r="N204" s="16" t="s">
        <v>47</v>
      </c>
      <c r="O204" s="16" t="s">
        <v>81</v>
      </c>
      <c r="P204" s="16" t="s">
        <v>56</v>
      </c>
      <c r="Q204" s="16" t="s">
        <v>73</v>
      </c>
    </row>
    <row r="205" spans="1:17" ht="15.75" customHeight="1" x14ac:dyDescent="0.3">
      <c r="A205" s="16">
        <v>204</v>
      </c>
      <c r="B205" s="16">
        <v>2011</v>
      </c>
      <c r="C205" s="16" t="s">
        <v>51</v>
      </c>
      <c r="D205" s="17">
        <v>40659</v>
      </c>
      <c r="E205" s="16" t="s">
        <v>53</v>
      </c>
      <c r="F205" s="16" t="s">
        <v>36</v>
      </c>
      <c r="G205" s="16" t="s">
        <v>36</v>
      </c>
      <c r="H205" s="16" t="s">
        <v>37</v>
      </c>
      <c r="I205" s="16" t="s">
        <v>38</v>
      </c>
      <c r="J205" s="16">
        <v>0</v>
      </c>
      <c r="K205" s="16" t="s">
        <v>36</v>
      </c>
      <c r="L205" s="16">
        <v>0</v>
      </c>
      <c r="M205" s="16">
        <v>3</v>
      </c>
      <c r="N205" s="16" t="s">
        <v>227</v>
      </c>
      <c r="O205" s="16" t="s">
        <v>55</v>
      </c>
      <c r="P205" s="16" t="s">
        <v>141</v>
      </c>
      <c r="Q205" s="16" t="s">
        <v>225</v>
      </c>
    </row>
    <row r="206" spans="1:17" ht="15.75" customHeight="1" x14ac:dyDescent="0.3">
      <c r="A206" s="16">
        <v>205</v>
      </c>
      <c r="B206" s="16">
        <v>2011</v>
      </c>
      <c r="C206" s="16" t="s">
        <v>58</v>
      </c>
      <c r="D206" s="17">
        <v>40660</v>
      </c>
      <c r="E206" s="16" t="s">
        <v>218</v>
      </c>
      <c r="F206" s="16" t="s">
        <v>44</v>
      </c>
      <c r="G206" s="16" t="s">
        <v>218</v>
      </c>
      <c r="H206" s="16" t="s">
        <v>46</v>
      </c>
      <c r="I206" s="16" t="s">
        <v>38</v>
      </c>
      <c r="J206" s="16">
        <v>0</v>
      </c>
      <c r="K206" s="16" t="s">
        <v>44</v>
      </c>
      <c r="L206" s="16">
        <v>0</v>
      </c>
      <c r="M206" s="16">
        <v>8</v>
      </c>
      <c r="N206" s="16" t="s">
        <v>211</v>
      </c>
      <c r="O206" s="16" t="s">
        <v>87</v>
      </c>
      <c r="P206" s="16" t="s">
        <v>41</v>
      </c>
      <c r="Q206" s="16" t="s">
        <v>50</v>
      </c>
    </row>
    <row r="207" spans="1:17" ht="15.75" customHeight="1" x14ac:dyDescent="0.3">
      <c r="A207" s="16">
        <v>206</v>
      </c>
      <c r="B207" s="16">
        <v>2011</v>
      </c>
      <c r="C207" s="16" t="s">
        <v>215</v>
      </c>
      <c r="D207" s="17">
        <v>40660</v>
      </c>
      <c r="E207" s="16" t="s">
        <v>65</v>
      </c>
      <c r="F207" s="16" t="s">
        <v>216</v>
      </c>
      <c r="G207" s="16" t="s">
        <v>216</v>
      </c>
      <c r="H207" s="16" t="s">
        <v>37</v>
      </c>
      <c r="I207" s="16" t="s">
        <v>38</v>
      </c>
      <c r="J207" s="16">
        <v>0</v>
      </c>
      <c r="K207" s="16" t="s">
        <v>65</v>
      </c>
      <c r="L207" s="16">
        <v>55</v>
      </c>
      <c r="M207" s="16">
        <v>0</v>
      </c>
      <c r="N207" s="16" t="s">
        <v>228</v>
      </c>
      <c r="O207" s="16" t="s">
        <v>217</v>
      </c>
      <c r="P207" s="16" t="s">
        <v>139</v>
      </c>
      <c r="Q207" s="16" t="s">
        <v>220</v>
      </c>
    </row>
    <row r="208" spans="1:17" ht="15.75" customHeight="1" x14ac:dyDescent="0.3">
      <c r="A208" s="16">
        <v>207</v>
      </c>
      <c r="B208" s="16">
        <v>2011</v>
      </c>
      <c r="C208" s="16" t="s">
        <v>51</v>
      </c>
      <c r="D208" s="17">
        <v>40661</v>
      </c>
      <c r="E208" s="16" t="s">
        <v>35</v>
      </c>
      <c r="F208" s="16" t="s">
        <v>53</v>
      </c>
      <c r="G208" s="16" t="s">
        <v>53</v>
      </c>
      <c r="H208" s="16" t="s">
        <v>37</v>
      </c>
      <c r="I208" s="16" t="s">
        <v>38</v>
      </c>
      <c r="J208" s="16">
        <v>0</v>
      </c>
      <c r="K208" s="16" t="s">
        <v>35</v>
      </c>
      <c r="L208" s="16">
        <v>17</v>
      </c>
      <c r="M208" s="16">
        <v>0</v>
      </c>
      <c r="N208" s="16" t="s">
        <v>177</v>
      </c>
      <c r="O208" s="16" t="s">
        <v>55</v>
      </c>
      <c r="P208" s="16" t="s">
        <v>213</v>
      </c>
      <c r="Q208" s="16" t="s">
        <v>225</v>
      </c>
    </row>
    <row r="209" spans="1:17" ht="15.75" customHeight="1" x14ac:dyDescent="0.3">
      <c r="A209" s="16">
        <v>208</v>
      </c>
      <c r="B209" s="16">
        <v>2011</v>
      </c>
      <c r="C209" s="16" t="s">
        <v>70</v>
      </c>
      <c r="D209" s="17">
        <v>40662</v>
      </c>
      <c r="E209" s="16" t="s">
        <v>59</v>
      </c>
      <c r="F209" s="16" t="s">
        <v>52</v>
      </c>
      <c r="G209" s="16" t="s">
        <v>52</v>
      </c>
      <c r="H209" s="16" t="s">
        <v>37</v>
      </c>
      <c r="I209" s="16" t="s">
        <v>38</v>
      </c>
      <c r="J209" s="16">
        <v>0</v>
      </c>
      <c r="K209" s="16" t="s">
        <v>52</v>
      </c>
      <c r="L209" s="16">
        <v>0</v>
      </c>
      <c r="M209" s="16">
        <v>7</v>
      </c>
      <c r="N209" s="16" t="s">
        <v>229</v>
      </c>
      <c r="O209" s="16" t="s">
        <v>72</v>
      </c>
      <c r="P209" s="16" t="s">
        <v>41</v>
      </c>
      <c r="Q209" s="16" t="s">
        <v>150</v>
      </c>
    </row>
    <row r="210" spans="1:17" ht="15.75" customHeight="1" x14ac:dyDescent="0.3">
      <c r="A210" s="16">
        <v>209</v>
      </c>
      <c r="B210" s="16">
        <v>2011</v>
      </c>
      <c r="C210" s="16" t="s">
        <v>34</v>
      </c>
      <c r="D210" s="17">
        <v>40662</v>
      </c>
      <c r="E210" s="16" t="s">
        <v>36</v>
      </c>
      <c r="F210" s="16" t="s">
        <v>218</v>
      </c>
      <c r="G210" s="16" t="s">
        <v>218</v>
      </c>
      <c r="H210" s="16" t="s">
        <v>37</v>
      </c>
      <c r="I210" s="16" t="s">
        <v>38</v>
      </c>
      <c r="J210" s="16">
        <v>0</v>
      </c>
      <c r="K210" s="16" t="s">
        <v>36</v>
      </c>
      <c r="L210" s="16">
        <v>26</v>
      </c>
      <c r="M210" s="16">
        <v>0</v>
      </c>
      <c r="N210" s="16" t="s">
        <v>227</v>
      </c>
      <c r="O210" s="16" t="s">
        <v>40</v>
      </c>
      <c r="P210" s="16" t="s">
        <v>56</v>
      </c>
      <c r="Q210" s="16" t="s">
        <v>157</v>
      </c>
    </row>
    <row r="211" spans="1:17" ht="15.75" customHeight="1" x14ac:dyDescent="0.3">
      <c r="A211" s="16">
        <v>210</v>
      </c>
      <c r="B211" s="16">
        <v>2011</v>
      </c>
      <c r="C211" s="16" t="s">
        <v>215</v>
      </c>
      <c r="D211" s="17">
        <v>40663</v>
      </c>
      <c r="E211" s="16" t="s">
        <v>53</v>
      </c>
      <c r="F211" s="16" t="s">
        <v>216</v>
      </c>
      <c r="G211" s="16" t="s">
        <v>53</v>
      </c>
      <c r="H211" s="16" t="s">
        <v>46</v>
      </c>
      <c r="I211" s="16" t="s">
        <v>38</v>
      </c>
      <c r="J211" s="16">
        <v>0</v>
      </c>
      <c r="K211" s="16" t="s">
        <v>53</v>
      </c>
      <c r="L211" s="16">
        <v>38</v>
      </c>
      <c r="M211" s="16">
        <v>0</v>
      </c>
      <c r="N211" s="16" t="s">
        <v>75</v>
      </c>
      <c r="O211" s="16" t="s">
        <v>217</v>
      </c>
      <c r="P211" s="16" t="s">
        <v>139</v>
      </c>
      <c r="Q211" s="16" t="s">
        <v>220</v>
      </c>
    </row>
    <row r="212" spans="1:17" ht="15.75" customHeight="1" x14ac:dyDescent="0.3">
      <c r="A212" s="16">
        <v>211</v>
      </c>
      <c r="B212" s="16">
        <v>2011</v>
      </c>
      <c r="C212" s="16" t="s">
        <v>64</v>
      </c>
      <c r="D212" s="17">
        <v>40663</v>
      </c>
      <c r="E212" s="16" t="s">
        <v>45</v>
      </c>
      <c r="F212" s="16" t="s">
        <v>35</v>
      </c>
      <c r="G212" s="16" t="s">
        <v>35</v>
      </c>
      <c r="H212" s="16" t="s">
        <v>37</v>
      </c>
      <c r="I212" s="16" t="s">
        <v>38</v>
      </c>
      <c r="J212" s="16">
        <v>0</v>
      </c>
      <c r="K212" s="16" t="s">
        <v>35</v>
      </c>
      <c r="L212" s="16">
        <v>0</v>
      </c>
      <c r="M212" s="16">
        <v>8</v>
      </c>
      <c r="N212" s="16" t="s">
        <v>230</v>
      </c>
      <c r="O212" s="16" t="s">
        <v>67</v>
      </c>
      <c r="P212" s="16" t="s">
        <v>78</v>
      </c>
      <c r="Q212" s="16" t="s">
        <v>50</v>
      </c>
    </row>
    <row r="213" spans="1:17" ht="15.75" customHeight="1" x14ac:dyDescent="0.3">
      <c r="A213" s="16">
        <v>212</v>
      </c>
      <c r="B213" s="16">
        <v>2011</v>
      </c>
      <c r="C213" s="16" t="s">
        <v>70</v>
      </c>
      <c r="D213" s="17">
        <v>40664</v>
      </c>
      <c r="E213" s="16" t="s">
        <v>218</v>
      </c>
      <c r="F213" s="16" t="s">
        <v>52</v>
      </c>
      <c r="G213" s="16" t="s">
        <v>52</v>
      </c>
      <c r="H213" s="16" t="s">
        <v>37</v>
      </c>
      <c r="I213" s="16" t="s">
        <v>38</v>
      </c>
      <c r="J213" s="16">
        <v>0</v>
      </c>
      <c r="K213" s="16" t="s">
        <v>52</v>
      </c>
      <c r="L213" s="16">
        <v>0</v>
      </c>
      <c r="M213" s="16">
        <v>6</v>
      </c>
      <c r="N213" s="16" t="s">
        <v>165</v>
      </c>
      <c r="O213" s="16" t="s">
        <v>72</v>
      </c>
      <c r="P213" s="16" t="s">
        <v>150</v>
      </c>
      <c r="Q213" s="16" t="s">
        <v>129</v>
      </c>
    </row>
    <row r="214" spans="1:17" ht="15.75" customHeight="1" x14ac:dyDescent="0.3">
      <c r="A214" s="16">
        <v>213</v>
      </c>
      <c r="B214" s="16">
        <v>2011</v>
      </c>
      <c r="C214" s="16" t="s">
        <v>79</v>
      </c>
      <c r="D214" s="17">
        <v>40664</v>
      </c>
      <c r="E214" s="16" t="s">
        <v>44</v>
      </c>
      <c r="F214" s="16" t="s">
        <v>65</v>
      </c>
      <c r="G214" s="16" t="s">
        <v>44</v>
      </c>
      <c r="H214" s="16" t="s">
        <v>46</v>
      </c>
      <c r="I214" s="16" t="s">
        <v>38</v>
      </c>
      <c r="J214" s="16">
        <v>0</v>
      </c>
      <c r="K214" s="16" t="s">
        <v>44</v>
      </c>
      <c r="L214" s="16">
        <v>19</v>
      </c>
      <c r="M214" s="16">
        <v>0</v>
      </c>
      <c r="N214" s="16" t="s">
        <v>115</v>
      </c>
      <c r="O214" s="16" t="s">
        <v>81</v>
      </c>
      <c r="P214" s="16" t="s">
        <v>56</v>
      </c>
      <c r="Q214" s="16" t="s">
        <v>73</v>
      </c>
    </row>
    <row r="215" spans="1:17" ht="15.75" customHeight="1" x14ac:dyDescent="0.3">
      <c r="A215" s="16">
        <v>214</v>
      </c>
      <c r="B215" s="16">
        <v>2011</v>
      </c>
      <c r="C215" s="16" t="s">
        <v>58</v>
      </c>
      <c r="D215" s="17">
        <v>40665</v>
      </c>
      <c r="E215" s="16" t="s">
        <v>59</v>
      </c>
      <c r="F215" s="16" t="s">
        <v>45</v>
      </c>
      <c r="G215" s="16" t="s">
        <v>45</v>
      </c>
      <c r="H215" s="16" t="s">
        <v>37</v>
      </c>
      <c r="I215" s="16" t="s">
        <v>38</v>
      </c>
      <c r="J215" s="16">
        <v>0</v>
      </c>
      <c r="K215" s="16" t="s">
        <v>59</v>
      </c>
      <c r="L215" s="16">
        <v>23</v>
      </c>
      <c r="M215" s="16">
        <v>0</v>
      </c>
      <c r="N215" s="16" t="s">
        <v>204</v>
      </c>
      <c r="O215" s="16" t="s">
        <v>61</v>
      </c>
      <c r="P215" s="16" t="s">
        <v>139</v>
      </c>
      <c r="Q215" s="16" t="s">
        <v>213</v>
      </c>
    </row>
    <row r="216" spans="1:17" ht="15.75" customHeight="1" x14ac:dyDescent="0.3">
      <c r="A216" s="16">
        <v>215</v>
      </c>
      <c r="B216" s="16">
        <v>2011</v>
      </c>
      <c r="C216" s="16" t="s">
        <v>51</v>
      </c>
      <c r="D216" s="17">
        <v>40665</v>
      </c>
      <c r="E216" s="16" t="s">
        <v>53</v>
      </c>
      <c r="F216" s="16" t="s">
        <v>216</v>
      </c>
      <c r="G216" s="16" t="s">
        <v>216</v>
      </c>
      <c r="H216" s="16" t="s">
        <v>37</v>
      </c>
      <c r="I216" s="16" t="s">
        <v>38</v>
      </c>
      <c r="J216" s="16">
        <v>0</v>
      </c>
      <c r="K216" s="16" t="s">
        <v>216</v>
      </c>
      <c r="L216" s="16">
        <v>0</v>
      </c>
      <c r="M216" s="16">
        <v>7</v>
      </c>
      <c r="N216" s="16" t="s">
        <v>231</v>
      </c>
      <c r="O216" s="16" t="s">
        <v>55</v>
      </c>
      <c r="P216" s="16" t="s">
        <v>41</v>
      </c>
      <c r="Q216" s="16" t="s">
        <v>50</v>
      </c>
    </row>
    <row r="217" spans="1:17" ht="15.75" customHeight="1" x14ac:dyDescent="0.3">
      <c r="A217" s="16">
        <v>216</v>
      </c>
      <c r="B217" s="16">
        <v>2011</v>
      </c>
      <c r="C217" s="16" t="s">
        <v>74</v>
      </c>
      <c r="D217" s="17">
        <v>40666</v>
      </c>
      <c r="E217" s="16" t="s">
        <v>35</v>
      </c>
      <c r="F217" s="16" t="s">
        <v>65</v>
      </c>
      <c r="G217" s="16" t="s">
        <v>65</v>
      </c>
      <c r="H217" s="16" t="s">
        <v>37</v>
      </c>
      <c r="I217" s="16" t="s">
        <v>38</v>
      </c>
      <c r="J217" s="16">
        <v>0</v>
      </c>
      <c r="K217" s="16" t="s">
        <v>35</v>
      </c>
      <c r="L217" s="16">
        <v>20</v>
      </c>
      <c r="M217" s="16">
        <v>0</v>
      </c>
      <c r="N217" s="16" t="s">
        <v>82</v>
      </c>
      <c r="O217" s="16" t="s">
        <v>76</v>
      </c>
      <c r="P217" s="16" t="s">
        <v>141</v>
      </c>
      <c r="Q217" s="16" t="s">
        <v>225</v>
      </c>
    </row>
    <row r="218" spans="1:17" ht="15.75" customHeight="1" x14ac:dyDescent="0.3">
      <c r="A218" s="16">
        <v>217</v>
      </c>
      <c r="B218" s="16">
        <v>2011</v>
      </c>
      <c r="C218" s="16" t="s">
        <v>79</v>
      </c>
      <c r="D218" s="17">
        <v>40667</v>
      </c>
      <c r="E218" s="16" t="s">
        <v>52</v>
      </c>
      <c r="F218" s="16" t="s">
        <v>44</v>
      </c>
      <c r="G218" s="16" t="s">
        <v>52</v>
      </c>
      <c r="H218" s="16" t="s">
        <v>46</v>
      </c>
      <c r="I218" s="16" t="s">
        <v>38</v>
      </c>
      <c r="J218" s="16">
        <v>0</v>
      </c>
      <c r="K218" s="16" t="s">
        <v>44</v>
      </c>
      <c r="L218" s="16">
        <v>0</v>
      </c>
      <c r="M218" s="16">
        <v>8</v>
      </c>
      <c r="N218" s="16" t="s">
        <v>47</v>
      </c>
      <c r="O218" s="16" t="s">
        <v>81</v>
      </c>
      <c r="P218" s="16" t="s">
        <v>157</v>
      </c>
      <c r="Q218" s="16" t="s">
        <v>73</v>
      </c>
    </row>
    <row r="219" spans="1:17" ht="15.75" customHeight="1" x14ac:dyDescent="0.3">
      <c r="A219" s="16">
        <v>218</v>
      </c>
      <c r="B219" s="16">
        <v>2011</v>
      </c>
      <c r="C219" s="16" t="s">
        <v>58</v>
      </c>
      <c r="D219" s="17">
        <v>40667</v>
      </c>
      <c r="E219" s="16" t="s">
        <v>59</v>
      </c>
      <c r="F219" s="16" t="s">
        <v>218</v>
      </c>
      <c r="G219" s="16" t="s">
        <v>218</v>
      </c>
      <c r="H219" s="16" t="s">
        <v>37</v>
      </c>
      <c r="I219" s="16" t="s">
        <v>38</v>
      </c>
      <c r="J219" s="16">
        <v>0</v>
      </c>
      <c r="K219" s="16" t="s">
        <v>59</v>
      </c>
      <c r="L219" s="16">
        <v>21</v>
      </c>
      <c r="M219" s="16">
        <v>0</v>
      </c>
      <c r="N219" s="16" t="s">
        <v>232</v>
      </c>
      <c r="O219" s="16" t="s">
        <v>87</v>
      </c>
      <c r="P219" s="16" t="s">
        <v>139</v>
      </c>
      <c r="Q219" s="16" t="s">
        <v>129</v>
      </c>
    </row>
    <row r="220" spans="1:17" ht="15.75" customHeight="1" x14ac:dyDescent="0.3">
      <c r="A220" s="16">
        <v>219</v>
      </c>
      <c r="B220" s="16">
        <v>2011</v>
      </c>
      <c r="C220" s="16" t="s">
        <v>215</v>
      </c>
      <c r="D220" s="17">
        <v>40668</v>
      </c>
      <c r="E220" s="16" t="s">
        <v>216</v>
      </c>
      <c r="F220" s="16" t="s">
        <v>35</v>
      </c>
      <c r="G220" s="16" t="s">
        <v>35</v>
      </c>
      <c r="H220" s="16" t="s">
        <v>37</v>
      </c>
      <c r="I220" s="16" t="s">
        <v>38</v>
      </c>
      <c r="J220" s="16">
        <v>0</v>
      </c>
      <c r="K220" s="16" t="s">
        <v>216</v>
      </c>
      <c r="L220" s="16">
        <v>17</v>
      </c>
      <c r="M220" s="16">
        <v>0</v>
      </c>
      <c r="N220" s="16" t="s">
        <v>172</v>
      </c>
      <c r="O220" s="16" t="s">
        <v>217</v>
      </c>
      <c r="P220" s="16" t="s">
        <v>152</v>
      </c>
      <c r="Q220" s="16" t="s">
        <v>225</v>
      </c>
    </row>
    <row r="221" spans="1:17" ht="15.75" customHeight="1" x14ac:dyDescent="0.3">
      <c r="A221" s="16">
        <v>220</v>
      </c>
      <c r="B221" s="16">
        <v>2011</v>
      </c>
      <c r="C221" s="16" t="s">
        <v>74</v>
      </c>
      <c r="D221" s="17">
        <v>40668</v>
      </c>
      <c r="E221" s="16" t="s">
        <v>65</v>
      </c>
      <c r="F221" s="16" t="s">
        <v>53</v>
      </c>
      <c r="G221" s="16" t="s">
        <v>53</v>
      </c>
      <c r="H221" s="16" t="s">
        <v>37</v>
      </c>
      <c r="I221" s="16" t="s">
        <v>38</v>
      </c>
      <c r="J221" s="16">
        <v>0</v>
      </c>
      <c r="K221" s="16" t="s">
        <v>53</v>
      </c>
      <c r="L221" s="16">
        <v>0</v>
      </c>
      <c r="M221" s="16">
        <v>4</v>
      </c>
      <c r="N221" s="16" t="s">
        <v>75</v>
      </c>
      <c r="O221" s="16" t="s">
        <v>76</v>
      </c>
      <c r="P221" s="16" t="s">
        <v>41</v>
      </c>
      <c r="Q221" s="16" t="s">
        <v>78</v>
      </c>
    </row>
    <row r="222" spans="1:17" ht="15.75" customHeight="1" x14ac:dyDescent="0.3">
      <c r="A222" s="16">
        <v>221</v>
      </c>
      <c r="B222" s="16">
        <v>2011</v>
      </c>
      <c r="C222" s="16" t="s">
        <v>34</v>
      </c>
      <c r="D222" s="17">
        <v>40669</v>
      </c>
      <c r="E222" s="16" t="s">
        <v>36</v>
      </c>
      <c r="F222" s="16" t="s">
        <v>45</v>
      </c>
      <c r="G222" s="16" t="s">
        <v>45</v>
      </c>
      <c r="H222" s="16" t="s">
        <v>37</v>
      </c>
      <c r="I222" s="16" t="s">
        <v>38</v>
      </c>
      <c r="J222" s="16">
        <v>0</v>
      </c>
      <c r="K222" s="16" t="s">
        <v>36</v>
      </c>
      <c r="L222" s="16">
        <v>85</v>
      </c>
      <c r="M222" s="16">
        <v>0</v>
      </c>
      <c r="N222" s="16" t="s">
        <v>131</v>
      </c>
      <c r="O222" s="16" t="s">
        <v>40</v>
      </c>
      <c r="P222" s="16" t="s">
        <v>56</v>
      </c>
      <c r="Q222" s="16" t="s">
        <v>73</v>
      </c>
    </row>
    <row r="223" spans="1:17" ht="15.75" customHeight="1" x14ac:dyDescent="0.3">
      <c r="A223" s="16">
        <v>222</v>
      </c>
      <c r="B223" s="16">
        <v>2011</v>
      </c>
      <c r="C223" s="16" t="s">
        <v>64</v>
      </c>
      <c r="D223" s="17">
        <v>40670</v>
      </c>
      <c r="E223" s="16" t="s">
        <v>44</v>
      </c>
      <c r="F223" s="16" t="s">
        <v>35</v>
      </c>
      <c r="G223" s="16" t="s">
        <v>44</v>
      </c>
      <c r="H223" s="16" t="s">
        <v>46</v>
      </c>
      <c r="I223" s="16" t="s">
        <v>38</v>
      </c>
      <c r="J223" s="16">
        <v>1</v>
      </c>
      <c r="K223" s="16" t="s">
        <v>35</v>
      </c>
      <c r="L223" s="16">
        <v>10</v>
      </c>
      <c r="M223" s="16">
        <v>0</v>
      </c>
      <c r="N223" s="16" t="s">
        <v>230</v>
      </c>
      <c r="O223" s="16" t="s">
        <v>67</v>
      </c>
      <c r="P223" s="16" t="s">
        <v>41</v>
      </c>
      <c r="Q223" s="16" t="s">
        <v>213</v>
      </c>
    </row>
    <row r="224" spans="1:17" ht="15.75" customHeight="1" x14ac:dyDescent="0.3">
      <c r="A224" s="16">
        <v>223</v>
      </c>
      <c r="B224" s="16">
        <v>2011</v>
      </c>
      <c r="C224" s="16" t="s">
        <v>58</v>
      </c>
      <c r="D224" s="17">
        <v>40670</v>
      </c>
      <c r="E224" s="16" t="s">
        <v>59</v>
      </c>
      <c r="F224" s="16" t="s">
        <v>53</v>
      </c>
      <c r="G224" s="16" t="s">
        <v>53</v>
      </c>
      <c r="H224" s="16" t="s">
        <v>37</v>
      </c>
      <c r="I224" s="16" t="s">
        <v>38</v>
      </c>
      <c r="J224" s="16">
        <v>0</v>
      </c>
      <c r="K224" s="16" t="s">
        <v>59</v>
      </c>
      <c r="L224" s="16">
        <v>32</v>
      </c>
      <c r="M224" s="16">
        <v>0</v>
      </c>
      <c r="N224" s="16" t="s">
        <v>195</v>
      </c>
      <c r="O224" s="16" t="s">
        <v>61</v>
      </c>
      <c r="P224" s="16" t="s">
        <v>69</v>
      </c>
      <c r="Q224" s="16" t="s">
        <v>129</v>
      </c>
    </row>
    <row r="225" spans="1:17" ht="15.75" customHeight="1" x14ac:dyDescent="0.3">
      <c r="A225" s="16">
        <v>224</v>
      </c>
      <c r="B225" s="16">
        <v>2011</v>
      </c>
      <c r="C225" s="16" t="s">
        <v>34</v>
      </c>
      <c r="D225" s="17">
        <v>40671</v>
      </c>
      <c r="E225" s="16" t="s">
        <v>216</v>
      </c>
      <c r="F225" s="16" t="s">
        <v>36</v>
      </c>
      <c r="G225" s="16" t="s">
        <v>216</v>
      </c>
      <c r="H225" s="16" t="s">
        <v>46</v>
      </c>
      <c r="I225" s="16" t="s">
        <v>38</v>
      </c>
      <c r="J225" s="16">
        <v>0</v>
      </c>
      <c r="K225" s="16" t="s">
        <v>36</v>
      </c>
      <c r="L225" s="16">
        <v>0</v>
      </c>
      <c r="M225" s="16">
        <v>9</v>
      </c>
      <c r="N225" s="16" t="s">
        <v>131</v>
      </c>
      <c r="O225" s="16" t="s">
        <v>40</v>
      </c>
      <c r="P225" s="16" t="s">
        <v>56</v>
      </c>
      <c r="Q225" s="16" t="s">
        <v>157</v>
      </c>
    </row>
    <row r="226" spans="1:17" ht="15.75" customHeight="1" x14ac:dyDescent="0.3">
      <c r="A226" s="16">
        <v>225</v>
      </c>
      <c r="B226" s="16">
        <v>2011</v>
      </c>
      <c r="C226" s="16" t="s">
        <v>43</v>
      </c>
      <c r="D226" s="17">
        <v>40671</v>
      </c>
      <c r="E226" s="16" t="s">
        <v>45</v>
      </c>
      <c r="F226" s="16" t="s">
        <v>218</v>
      </c>
      <c r="G226" s="16" t="s">
        <v>45</v>
      </c>
      <c r="H226" s="16" t="s">
        <v>46</v>
      </c>
      <c r="I226" s="16" t="s">
        <v>38</v>
      </c>
      <c r="J226" s="16">
        <v>0</v>
      </c>
      <c r="K226" s="16" t="s">
        <v>218</v>
      </c>
      <c r="L226" s="16">
        <v>0</v>
      </c>
      <c r="M226" s="16">
        <v>5</v>
      </c>
      <c r="N226" s="16" t="s">
        <v>232</v>
      </c>
      <c r="O226" s="16" t="s">
        <v>48</v>
      </c>
      <c r="P226" s="16" t="s">
        <v>150</v>
      </c>
      <c r="Q226" s="16" t="s">
        <v>225</v>
      </c>
    </row>
    <row r="227" spans="1:17" ht="15.75" customHeight="1" x14ac:dyDescent="0.3">
      <c r="A227" s="16">
        <v>226</v>
      </c>
      <c r="B227" s="16">
        <v>2011</v>
      </c>
      <c r="C227" s="16" t="s">
        <v>70</v>
      </c>
      <c r="D227" s="17">
        <v>40672</v>
      </c>
      <c r="E227" s="16" t="s">
        <v>44</v>
      </c>
      <c r="F227" s="16" t="s">
        <v>52</v>
      </c>
      <c r="G227" s="16" t="s">
        <v>52</v>
      </c>
      <c r="H227" s="16" t="s">
        <v>37</v>
      </c>
      <c r="I227" s="16" t="s">
        <v>38</v>
      </c>
      <c r="J227" s="16">
        <v>0</v>
      </c>
      <c r="K227" s="16" t="s">
        <v>44</v>
      </c>
      <c r="L227" s="16">
        <v>63</v>
      </c>
      <c r="M227" s="16">
        <v>0</v>
      </c>
      <c r="N227" s="16" t="s">
        <v>193</v>
      </c>
      <c r="O227" s="16" t="s">
        <v>72</v>
      </c>
      <c r="P227" s="16" t="s">
        <v>69</v>
      </c>
      <c r="Q227" s="16" t="s">
        <v>129</v>
      </c>
    </row>
    <row r="228" spans="1:17" ht="15.75" customHeight="1" x14ac:dyDescent="0.3">
      <c r="A228" s="16">
        <v>227</v>
      </c>
      <c r="B228" s="16">
        <v>2011</v>
      </c>
      <c r="C228" s="16" t="s">
        <v>74</v>
      </c>
      <c r="D228" s="17">
        <v>40673</v>
      </c>
      <c r="E228" s="16" t="s">
        <v>65</v>
      </c>
      <c r="F228" s="16" t="s">
        <v>218</v>
      </c>
      <c r="G228" s="16" t="s">
        <v>65</v>
      </c>
      <c r="H228" s="16" t="s">
        <v>46</v>
      </c>
      <c r="I228" s="16" t="s">
        <v>38</v>
      </c>
      <c r="J228" s="16">
        <v>0</v>
      </c>
      <c r="K228" s="16" t="s">
        <v>218</v>
      </c>
      <c r="L228" s="16">
        <v>0</v>
      </c>
      <c r="M228" s="16">
        <v>6</v>
      </c>
      <c r="N228" s="16" t="s">
        <v>233</v>
      </c>
      <c r="O228" s="16" t="s">
        <v>76</v>
      </c>
      <c r="P228" s="16" t="s">
        <v>41</v>
      </c>
      <c r="Q228" s="16" t="s">
        <v>78</v>
      </c>
    </row>
    <row r="229" spans="1:17" ht="15.75" customHeight="1" x14ac:dyDescent="0.3">
      <c r="A229" s="16">
        <v>228</v>
      </c>
      <c r="B229" s="16">
        <v>2011</v>
      </c>
      <c r="C229" s="16" t="s">
        <v>43</v>
      </c>
      <c r="D229" s="17">
        <v>40673</v>
      </c>
      <c r="E229" s="16" t="s">
        <v>45</v>
      </c>
      <c r="F229" s="16" t="s">
        <v>59</v>
      </c>
      <c r="G229" s="16" t="s">
        <v>59</v>
      </c>
      <c r="H229" s="16" t="s">
        <v>37</v>
      </c>
      <c r="I229" s="16" t="s">
        <v>38</v>
      </c>
      <c r="J229" s="16">
        <v>0</v>
      </c>
      <c r="K229" s="16" t="s">
        <v>45</v>
      </c>
      <c r="L229" s="16">
        <v>76</v>
      </c>
      <c r="M229" s="16">
        <v>0</v>
      </c>
      <c r="N229" s="16" t="s">
        <v>234</v>
      </c>
      <c r="O229" s="16" t="s">
        <v>48</v>
      </c>
      <c r="P229" s="16" t="s">
        <v>150</v>
      </c>
      <c r="Q229" s="16" t="s">
        <v>225</v>
      </c>
    </row>
    <row r="230" spans="1:17" ht="15.75" customHeight="1" x14ac:dyDescent="0.3">
      <c r="A230" s="16">
        <v>229</v>
      </c>
      <c r="B230" s="16">
        <v>2011</v>
      </c>
      <c r="C230" s="16" t="s">
        <v>70</v>
      </c>
      <c r="D230" s="17">
        <v>40674</v>
      </c>
      <c r="E230" s="16" t="s">
        <v>52</v>
      </c>
      <c r="F230" s="16" t="s">
        <v>36</v>
      </c>
      <c r="G230" s="16" t="s">
        <v>36</v>
      </c>
      <c r="H230" s="16" t="s">
        <v>37</v>
      </c>
      <c r="I230" s="16" t="s">
        <v>38</v>
      </c>
      <c r="J230" s="16">
        <v>0</v>
      </c>
      <c r="K230" s="16" t="s">
        <v>36</v>
      </c>
      <c r="L230" s="16">
        <v>0</v>
      </c>
      <c r="M230" s="16">
        <v>9</v>
      </c>
      <c r="N230" s="16" t="s">
        <v>235</v>
      </c>
      <c r="O230" s="16" t="s">
        <v>72</v>
      </c>
      <c r="P230" s="16" t="s">
        <v>139</v>
      </c>
      <c r="Q230" s="16" t="s">
        <v>69</v>
      </c>
    </row>
    <row r="231" spans="1:17" ht="15.75" customHeight="1" x14ac:dyDescent="0.3">
      <c r="A231" s="16">
        <v>230</v>
      </c>
      <c r="B231" s="16">
        <v>2011</v>
      </c>
      <c r="C231" s="16" t="s">
        <v>79</v>
      </c>
      <c r="D231" s="17">
        <v>40675</v>
      </c>
      <c r="E231" s="16" t="s">
        <v>44</v>
      </c>
      <c r="F231" s="16" t="s">
        <v>53</v>
      </c>
      <c r="G231" s="16" t="s">
        <v>44</v>
      </c>
      <c r="H231" s="16" t="s">
        <v>46</v>
      </c>
      <c r="I231" s="16" t="s">
        <v>38</v>
      </c>
      <c r="J231" s="16">
        <v>0</v>
      </c>
      <c r="K231" s="16" t="s">
        <v>44</v>
      </c>
      <c r="L231" s="16">
        <v>18</v>
      </c>
      <c r="M231" s="16">
        <v>0</v>
      </c>
      <c r="N231" s="16" t="s">
        <v>90</v>
      </c>
      <c r="O231" s="16" t="s">
        <v>81</v>
      </c>
      <c r="P231" s="16" t="s">
        <v>78</v>
      </c>
      <c r="Q231" s="16" t="s">
        <v>50</v>
      </c>
    </row>
    <row r="232" spans="1:17" ht="15.75" customHeight="1" x14ac:dyDescent="0.3">
      <c r="A232" s="16">
        <v>231</v>
      </c>
      <c r="B232" s="16">
        <v>2011</v>
      </c>
      <c r="C232" s="16" t="s">
        <v>236</v>
      </c>
      <c r="D232" s="17">
        <v>40676</v>
      </c>
      <c r="E232" s="16" t="s">
        <v>216</v>
      </c>
      <c r="F232" s="16" t="s">
        <v>45</v>
      </c>
      <c r="G232" s="16" t="s">
        <v>45</v>
      </c>
      <c r="H232" s="16" t="s">
        <v>37</v>
      </c>
      <c r="I232" s="16" t="s">
        <v>38</v>
      </c>
      <c r="J232" s="16">
        <v>0</v>
      </c>
      <c r="K232" s="16" t="s">
        <v>45</v>
      </c>
      <c r="L232" s="16">
        <v>0</v>
      </c>
      <c r="M232" s="16">
        <v>6</v>
      </c>
      <c r="N232" s="16" t="s">
        <v>114</v>
      </c>
      <c r="O232" s="16" t="s">
        <v>237</v>
      </c>
      <c r="P232" s="16" t="s">
        <v>141</v>
      </c>
      <c r="Q232" s="16" t="s">
        <v>225</v>
      </c>
    </row>
    <row r="233" spans="1:17" ht="15.75" customHeight="1" x14ac:dyDescent="0.3">
      <c r="A233" s="16">
        <v>232</v>
      </c>
      <c r="B233" s="16">
        <v>2011</v>
      </c>
      <c r="C233" s="16" t="s">
        <v>34</v>
      </c>
      <c r="D233" s="17">
        <v>40677</v>
      </c>
      <c r="E233" s="16" t="s">
        <v>35</v>
      </c>
      <c r="F233" s="16" t="s">
        <v>36</v>
      </c>
      <c r="G233" s="16" t="s">
        <v>36</v>
      </c>
      <c r="H233" s="16" t="s">
        <v>37</v>
      </c>
      <c r="I233" s="16" t="s">
        <v>38</v>
      </c>
      <c r="J233" s="16">
        <v>1</v>
      </c>
      <c r="K233" s="16" t="s">
        <v>36</v>
      </c>
      <c r="L233" s="16">
        <v>0</v>
      </c>
      <c r="M233" s="16">
        <v>4</v>
      </c>
      <c r="N233" s="16" t="s">
        <v>131</v>
      </c>
      <c r="O233" s="16" t="s">
        <v>40</v>
      </c>
      <c r="P233" s="16" t="s">
        <v>42</v>
      </c>
      <c r="Q233" s="16" t="s">
        <v>73</v>
      </c>
    </row>
    <row r="234" spans="1:17" ht="15.75" customHeight="1" x14ac:dyDescent="0.3">
      <c r="A234" s="16">
        <v>233</v>
      </c>
      <c r="B234" s="16">
        <v>2011</v>
      </c>
      <c r="C234" s="16" t="s">
        <v>58</v>
      </c>
      <c r="D234" s="17">
        <v>40677</v>
      </c>
      <c r="E234" s="16" t="s">
        <v>65</v>
      </c>
      <c r="F234" s="16" t="s">
        <v>59</v>
      </c>
      <c r="G234" s="16" t="s">
        <v>65</v>
      </c>
      <c r="H234" s="16" t="s">
        <v>46</v>
      </c>
      <c r="I234" s="16" t="s">
        <v>38</v>
      </c>
      <c r="J234" s="16">
        <v>0</v>
      </c>
      <c r="K234" s="16" t="s">
        <v>65</v>
      </c>
      <c r="L234" s="16">
        <v>10</v>
      </c>
      <c r="M234" s="16">
        <v>0</v>
      </c>
      <c r="N234" s="16" t="s">
        <v>107</v>
      </c>
      <c r="O234" s="16" t="s">
        <v>61</v>
      </c>
      <c r="P234" s="16" t="s">
        <v>152</v>
      </c>
      <c r="Q234" s="16" t="s">
        <v>150</v>
      </c>
    </row>
    <row r="235" spans="1:17" ht="15.75" customHeight="1" x14ac:dyDescent="0.3">
      <c r="A235" s="16">
        <v>234</v>
      </c>
      <c r="B235" s="16">
        <v>2011</v>
      </c>
      <c r="C235" s="16" t="s">
        <v>206</v>
      </c>
      <c r="D235" s="17">
        <v>40678</v>
      </c>
      <c r="E235" s="16" t="s">
        <v>45</v>
      </c>
      <c r="F235" s="16" t="s">
        <v>53</v>
      </c>
      <c r="G235" s="16" t="s">
        <v>53</v>
      </c>
      <c r="H235" s="16" t="s">
        <v>37</v>
      </c>
      <c r="I235" s="16" t="s">
        <v>38</v>
      </c>
      <c r="J235" s="16">
        <v>0</v>
      </c>
      <c r="K235" s="16" t="s">
        <v>45</v>
      </c>
      <c r="L235" s="16">
        <v>29</v>
      </c>
      <c r="M235" s="16">
        <v>0</v>
      </c>
      <c r="N235" s="16" t="s">
        <v>202</v>
      </c>
      <c r="O235" s="16" t="s">
        <v>207</v>
      </c>
      <c r="P235" s="16" t="s">
        <v>41</v>
      </c>
      <c r="Q235" s="16" t="s">
        <v>50</v>
      </c>
    </row>
    <row r="236" spans="1:17" ht="15.75" customHeight="1" x14ac:dyDescent="0.3">
      <c r="A236" s="16">
        <v>235</v>
      </c>
      <c r="B236" s="16">
        <v>2011</v>
      </c>
      <c r="C236" s="16" t="s">
        <v>236</v>
      </c>
      <c r="D236" s="17">
        <v>40678</v>
      </c>
      <c r="E236" s="16" t="s">
        <v>52</v>
      </c>
      <c r="F236" s="16" t="s">
        <v>216</v>
      </c>
      <c r="G236" s="16" t="s">
        <v>216</v>
      </c>
      <c r="H236" s="16" t="s">
        <v>37</v>
      </c>
      <c r="I236" s="16" t="s">
        <v>38</v>
      </c>
      <c r="J236" s="16">
        <v>0</v>
      </c>
      <c r="K236" s="16" t="s">
        <v>216</v>
      </c>
      <c r="L236" s="16">
        <v>0</v>
      </c>
      <c r="M236" s="16">
        <v>8</v>
      </c>
      <c r="N236" s="16" t="s">
        <v>172</v>
      </c>
      <c r="O236" s="16" t="s">
        <v>237</v>
      </c>
      <c r="P236" s="16" t="s">
        <v>213</v>
      </c>
      <c r="Q236" s="16" t="s">
        <v>225</v>
      </c>
    </row>
    <row r="237" spans="1:17" ht="15.75" customHeight="1" x14ac:dyDescent="0.3">
      <c r="A237" s="16">
        <v>236</v>
      </c>
      <c r="B237" s="16">
        <v>2011</v>
      </c>
      <c r="C237" s="16" t="s">
        <v>58</v>
      </c>
      <c r="D237" s="17">
        <v>40679</v>
      </c>
      <c r="E237" s="16" t="s">
        <v>218</v>
      </c>
      <c r="F237" s="16" t="s">
        <v>65</v>
      </c>
      <c r="G237" s="16" t="s">
        <v>65</v>
      </c>
      <c r="H237" s="16" t="s">
        <v>37</v>
      </c>
      <c r="I237" s="16" t="s">
        <v>38</v>
      </c>
      <c r="J237" s="16">
        <v>0</v>
      </c>
      <c r="K237" s="16" t="s">
        <v>65</v>
      </c>
      <c r="L237" s="16">
        <v>0</v>
      </c>
      <c r="M237" s="16">
        <v>6</v>
      </c>
      <c r="N237" s="16" t="s">
        <v>107</v>
      </c>
      <c r="O237" s="16" t="s">
        <v>87</v>
      </c>
      <c r="P237" s="16" t="s">
        <v>152</v>
      </c>
      <c r="Q237" s="16" t="s">
        <v>150</v>
      </c>
    </row>
    <row r="238" spans="1:17" ht="15.75" customHeight="1" x14ac:dyDescent="0.3">
      <c r="A238" s="16">
        <v>237</v>
      </c>
      <c r="B238" s="16">
        <v>2011</v>
      </c>
      <c r="C238" s="16" t="s">
        <v>206</v>
      </c>
      <c r="D238" s="17">
        <v>40680</v>
      </c>
      <c r="E238" s="16" t="s">
        <v>45</v>
      </c>
      <c r="F238" s="16" t="s">
        <v>36</v>
      </c>
      <c r="G238" s="16" t="s">
        <v>45</v>
      </c>
      <c r="H238" s="16" t="s">
        <v>46</v>
      </c>
      <c r="I238" s="16" t="s">
        <v>38</v>
      </c>
      <c r="J238" s="16">
        <v>0</v>
      </c>
      <c r="K238" s="16" t="s">
        <v>45</v>
      </c>
      <c r="L238" s="16">
        <v>111</v>
      </c>
      <c r="M238" s="16">
        <v>0</v>
      </c>
      <c r="N238" s="16" t="s">
        <v>86</v>
      </c>
      <c r="O238" s="16" t="s">
        <v>207</v>
      </c>
      <c r="P238" s="16" t="s">
        <v>41</v>
      </c>
      <c r="Q238" s="16" t="s">
        <v>78</v>
      </c>
    </row>
    <row r="239" spans="1:17" ht="15.75" customHeight="1" x14ac:dyDescent="0.3">
      <c r="A239" s="16">
        <v>238</v>
      </c>
      <c r="B239" s="16">
        <v>2011</v>
      </c>
      <c r="C239" s="16" t="s">
        <v>79</v>
      </c>
      <c r="D239" s="17">
        <v>40681</v>
      </c>
      <c r="E239" s="16" t="s">
        <v>44</v>
      </c>
      <c r="F239" s="16" t="s">
        <v>216</v>
      </c>
      <c r="G239" s="16" t="s">
        <v>44</v>
      </c>
      <c r="H239" s="16" t="s">
        <v>46</v>
      </c>
      <c r="I239" s="16" t="s">
        <v>38</v>
      </c>
      <c r="J239" s="16">
        <v>0</v>
      </c>
      <c r="K239" s="16" t="s">
        <v>44</v>
      </c>
      <c r="L239" s="16">
        <v>11</v>
      </c>
      <c r="M239" s="16">
        <v>0</v>
      </c>
      <c r="N239" s="16" t="s">
        <v>238</v>
      </c>
      <c r="O239" s="16" t="s">
        <v>81</v>
      </c>
      <c r="P239" s="16" t="s">
        <v>139</v>
      </c>
      <c r="Q239" s="16" t="s">
        <v>42</v>
      </c>
    </row>
    <row r="240" spans="1:17" ht="15.75" customHeight="1" x14ac:dyDescent="0.3">
      <c r="A240" s="16">
        <v>239</v>
      </c>
      <c r="B240" s="16">
        <v>2011</v>
      </c>
      <c r="C240" s="16" t="s">
        <v>58</v>
      </c>
      <c r="D240" s="17">
        <v>40682</v>
      </c>
      <c r="E240" s="16" t="s">
        <v>218</v>
      </c>
      <c r="F240" s="16" t="s">
        <v>35</v>
      </c>
      <c r="G240" s="16" t="s">
        <v>35</v>
      </c>
      <c r="H240" s="16" t="s">
        <v>37</v>
      </c>
      <c r="I240" s="16" t="s">
        <v>38</v>
      </c>
      <c r="J240" s="16">
        <v>0</v>
      </c>
      <c r="K240" s="16" t="s">
        <v>35</v>
      </c>
      <c r="L240" s="16">
        <v>0</v>
      </c>
      <c r="M240" s="16">
        <v>7</v>
      </c>
      <c r="N240" s="16" t="s">
        <v>82</v>
      </c>
      <c r="O240" s="16" t="s">
        <v>87</v>
      </c>
      <c r="P240" s="16" t="s">
        <v>152</v>
      </c>
      <c r="Q240" s="16" t="s">
        <v>129</v>
      </c>
    </row>
    <row r="241" spans="1:17" ht="15.75" customHeight="1" x14ac:dyDescent="0.3">
      <c r="A241" s="16">
        <v>240</v>
      </c>
      <c r="B241" s="16">
        <v>2011</v>
      </c>
      <c r="C241" s="16" t="s">
        <v>58</v>
      </c>
      <c r="D241" s="17">
        <v>40683</v>
      </c>
      <c r="E241" s="16" t="s">
        <v>59</v>
      </c>
      <c r="F241" s="16" t="s">
        <v>52</v>
      </c>
      <c r="G241" s="16" t="s">
        <v>59</v>
      </c>
      <c r="H241" s="16" t="s">
        <v>46</v>
      </c>
      <c r="I241" s="16" t="s">
        <v>38</v>
      </c>
      <c r="J241" s="16">
        <v>0</v>
      </c>
      <c r="K241" s="16" t="s">
        <v>52</v>
      </c>
      <c r="L241" s="16">
        <v>0</v>
      </c>
      <c r="M241" s="16">
        <v>10</v>
      </c>
      <c r="N241" s="16" t="s">
        <v>71</v>
      </c>
      <c r="O241" s="16" t="s">
        <v>61</v>
      </c>
      <c r="P241" s="16" t="s">
        <v>42</v>
      </c>
      <c r="Q241" s="16" t="s">
        <v>213</v>
      </c>
    </row>
    <row r="242" spans="1:17" ht="15.75" customHeight="1" x14ac:dyDescent="0.3">
      <c r="A242" s="16">
        <v>241</v>
      </c>
      <c r="B242" s="16">
        <v>2011</v>
      </c>
      <c r="C242" s="16" t="s">
        <v>206</v>
      </c>
      <c r="D242" s="17">
        <v>40684</v>
      </c>
      <c r="E242" s="16" t="s">
        <v>65</v>
      </c>
      <c r="F242" s="16" t="s">
        <v>45</v>
      </c>
      <c r="G242" s="16" t="s">
        <v>45</v>
      </c>
      <c r="H242" s="16" t="s">
        <v>37</v>
      </c>
      <c r="I242" s="16" t="s">
        <v>38</v>
      </c>
      <c r="J242" s="16">
        <v>0</v>
      </c>
      <c r="K242" s="16" t="s">
        <v>65</v>
      </c>
      <c r="L242" s="16">
        <v>82</v>
      </c>
      <c r="M242" s="16">
        <v>0</v>
      </c>
      <c r="N242" s="16" t="s">
        <v>239</v>
      </c>
      <c r="O242" s="16" t="s">
        <v>207</v>
      </c>
      <c r="P242" s="16" t="s">
        <v>41</v>
      </c>
      <c r="Q242" s="16" t="s">
        <v>78</v>
      </c>
    </row>
    <row r="243" spans="1:17" ht="15.75" customHeight="1" x14ac:dyDescent="0.3">
      <c r="A243" s="16">
        <v>242</v>
      </c>
      <c r="B243" s="16">
        <v>2011</v>
      </c>
      <c r="C243" s="16" t="s">
        <v>51</v>
      </c>
      <c r="D243" s="17">
        <v>40684</v>
      </c>
      <c r="E243" s="16" t="s">
        <v>53</v>
      </c>
      <c r="F243" s="16" t="s">
        <v>218</v>
      </c>
      <c r="G243" s="16" t="s">
        <v>53</v>
      </c>
      <c r="H243" s="16" t="s">
        <v>46</v>
      </c>
      <c r="I243" s="16" t="s">
        <v>240</v>
      </c>
      <c r="J243" s="16">
        <v>0</v>
      </c>
      <c r="L243" s="16">
        <v>0</v>
      </c>
      <c r="M243" s="16">
        <v>0</v>
      </c>
      <c r="O243" s="16" t="s">
        <v>55</v>
      </c>
      <c r="P243" s="16" t="s">
        <v>157</v>
      </c>
      <c r="Q243" s="16" t="s">
        <v>225</v>
      </c>
    </row>
    <row r="244" spans="1:17" ht="15.75" customHeight="1" x14ac:dyDescent="0.3">
      <c r="A244" s="16">
        <v>243</v>
      </c>
      <c r="B244" s="16">
        <v>2011</v>
      </c>
      <c r="C244" s="16" t="s">
        <v>34</v>
      </c>
      <c r="D244" s="17">
        <v>40685</v>
      </c>
      <c r="E244" s="16" t="s">
        <v>44</v>
      </c>
      <c r="F244" s="16" t="s">
        <v>36</v>
      </c>
      <c r="G244" s="16" t="s">
        <v>36</v>
      </c>
      <c r="H244" s="16" t="s">
        <v>37</v>
      </c>
      <c r="I244" s="16" t="s">
        <v>38</v>
      </c>
      <c r="J244" s="16">
        <v>0</v>
      </c>
      <c r="K244" s="16" t="s">
        <v>36</v>
      </c>
      <c r="L244" s="16">
        <v>0</v>
      </c>
      <c r="M244" s="16">
        <v>8</v>
      </c>
      <c r="N244" s="16" t="s">
        <v>131</v>
      </c>
      <c r="O244" s="16" t="s">
        <v>40</v>
      </c>
      <c r="P244" s="16" t="s">
        <v>69</v>
      </c>
      <c r="Q244" s="16" t="s">
        <v>42</v>
      </c>
    </row>
    <row r="245" spans="1:17" ht="15.75" customHeight="1" x14ac:dyDescent="0.3">
      <c r="A245" s="16">
        <v>244</v>
      </c>
      <c r="B245" s="16">
        <v>2011</v>
      </c>
      <c r="C245" s="16" t="s">
        <v>64</v>
      </c>
      <c r="D245" s="17">
        <v>40685</v>
      </c>
      <c r="E245" s="16" t="s">
        <v>35</v>
      </c>
      <c r="F245" s="16" t="s">
        <v>59</v>
      </c>
      <c r="G245" s="16" t="s">
        <v>59</v>
      </c>
      <c r="H245" s="16" t="s">
        <v>37</v>
      </c>
      <c r="I245" s="16" t="s">
        <v>38</v>
      </c>
      <c r="J245" s="16">
        <v>0</v>
      </c>
      <c r="K245" s="16" t="s">
        <v>59</v>
      </c>
      <c r="L245" s="16">
        <v>0</v>
      </c>
      <c r="M245" s="16">
        <v>5</v>
      </c>
      <c r="N245" s="16" t="s">
        <v>241</v>
      </c>
      <c r="O245" s="16" t="s">
        <v>67</v>
      </c>
      <c r="P245" s="16" t="s">
        <v>150</v>
      </c>
      <c r="Q245" s="16" t="s">
        <v>129</v>
      </c>
    </row>
    <row r="246" spans="1:17" ht="15.75" customHeight="1" x14ac:dyDescent="0.3">
      <c r="A246" s="16">
        <v>245</v>
      </c>
      <c r="B246" s="16">
        <v>2011</v>
      </c>
      <c r="C246" s="16" t="s">
        <v>58</v>
      </c>
      <c r="D246" s="17">
        <v>40687</v>
      </c>
      <c r="E246" s="16" t="s">
        <v>36</v>
      </c>
      <c r="F246" s="16" t="s">
        <v>44</v>
      </c>
      <c r="G246" s="16" t="s">
        <v>44</v>
      </c>
      <c r="H246" s="16" t="s">
        <v>37</v>
      </c>
      <c r="I246" s="16" t="s">
        <v>38</v>
      </c>
      <c r="J246" s="16">
        <v>0</v>
      </c>
      <c r="K246" s="16" t="s">
        <v>44</v>
      </c>
      <c r="L246" s="16">
        <v>0</v>
      </c>
      <c r="M246" s="16">
        <v>6</v>
      </c>
      <c r="N246" s="16" t="s">
        <v>118</v>
      </c>
      <c r="O246" s="16" t="s">
        <v>61</v>
      </c>
      <c r="P246" s="16" t="s">
        <v>41</v>
      </c>
      <c r="Q246" s="16" t="s">
        <v>129</v>
      </c>
    </row>
    <row r="247" spans="1:17" ht="15.75" customHeight="1" x14ac:dyDescent="0.3">
      <c r="A247" s="16">
        <v>246</v>
      </c>
      <c r="B247" s="16">
        <v>2011</v>
      </c>
      <c r="C247" s="16" t="s">
        <v>58</v>
      </c>
      <c r="D247" s="17">
        <v>40688</v>
      </c>
      <c r="E247" s="16" t="s">
        <v>35</v>
      </c>
      <c r="F247" s="16" t="s">
        <v>59</v>
      </c>
      <c r="G247" s="16" t="s">
        <v>59</v>
      </c>
      <c r="H247" s="16" t="s">
        <v>37</v>
      </c>
      <c r="I247" s="16" t="s">
        <v>38</v>
      </c>
      <c r="J247" s="16">
        <v>0</v>
      </c>
      <c r="K247" s="16" t="s">
        <v>59</v>
      </c>
      <c r="L247" s="16">
        <v>0</v>
      </c>
      <c r="M247" s="16">
        <v>4</v>
      </c>
      <c r="N247" s="16" t="s">
        <v>226</v>
      </c>
      <c r="O247" s="16" t="s">
        <v>61</v>
      </c>
      <c r="P247" s="16" t="s">
        <v>41</v>
      </c>
      <c r="Q247" s="16" t="s">
        <v>129</v>
      </c>
    </row>
    <row r="248" spans="1:17" ht="15.75" customHeight="1" x14ac:dyDescent="0.3">
      <c r="A248" s="16">
        <v>247</v>
      </c>
      <c r="B248" s="16">
        <v>2011</v>
      </c>
      <c r="C248" s="16" t="s">
        <v>79</v>
      </c>
      <c r="D248" s="17">
        <v>40690</v>
      </c>
      <c r="E248" s="16" t="s">
        <v>36</v>
      </c>
      <c r="F248" s="16" t="s">
        <v>59</v>
      </c>
      <c r="G248" s="16" t="s">
        <v>59</v>
      </c>
      <c r="H248" s="16" t="s">
        <v>37</v>
      </c>
      <c r="I248" s="16" t="s">
        <v>38</v>
      </c>
      <c r="J248" s="16">
        <v>0</v>
      </c>
      <c r="K248" s="16" t="s">
        <v>36</v>
      </c>
      <c r="L248" s="16">
        <v>43</v>
      </c>
      <c r="M248" s="16">
        <v>0</v>
      </c>
      <c r="N248" s="16" t="s">
        <v>131</v>
      </c>
      <c r="O248" s="16" t="s">
        <v>81</v>
      </c>
      <c r="P248" s="16" t="s">
        <v>41</v>
      </c>
      <c r="Q248" s="16" t="s">
        <v>129</v>
      </c>
    </row>
    <row r="249" spans="1:17" ht="15.75" customHeight="1" x14ac:dyDescent="0.3">
      <c r="A249" s="16">
        <v>248</v>
      </c>
      <c r="B249" s="16">
        <v>2011</v>
      </c>
      <c r="C249" s="16" t="s">
        <v>79</v>
      </c>
      <c r="D249" s="17">
        <v>40691</v>
      </c>
      <c r="E249" s="16" t="s">
        <v>44</v>
      </c>
      <c r="F249" s="16" t="s">
        <v>36</v>
      </c>
      <c r="G249" s="16" t="s">
        <v>44</v>
      </c>
      <c r="H249" s="16" t="s">
        <v>46</v>
      </c>
      <c r="I249" s="16" t="s">
        <v>38</v>
      </c>
      <c r="J249" s="16">
        <v>0</v>
      </c>
      <c r="K249" s="16" t="s">
        <v>44</v>
      </c>
      <c r="L249" s="16">
        <v>58</v>
      </c>
      <c r="M249" s="16">
        <v>0</v>
      </c>
      <c r="N249" s="16" t="s">
        <v>193</v>
      </c>
      <c r="O249" s="16" t="s">
        <v>81</v>
      </c>
      <c r="P249" s="16" t="s">
        <v>41</v>
      </c>
      <c r="Q249" s="16" t="s">
        <v>129</v>
      </c>
    </row>
    <row r="250" spans="1:17" ht="15.75" customHeight="1" x14ac:dyDescent="0.3">
      <c r="A250" s="16">
        <v>249</v>
      </c>
      <c r="B250" s="16">
        <v>2012</v>
      </c>
      <c r="C250" s="16" t="s">
        <v>79</v>
      </c>
      <c r="D250" s="17">
        <v>41003</v>
      </c>
      <c r="E250" s="16" t="s">
        <v>44</v>
      </c>
      <c r="F250" s="16" t="s">
        <v>59</v>
      </c>
      <c r="G250" s="16" t="s">
        <v>59</v>
      </c>
      <c r="H250" s="16" t="s">
        <v>37</v>
      </c>
      <c r="I250" s="16" t="s">
        <v>38</v>
      </c>
      <c r="J250" s="16">
        <v>0</v>
      </c>
      <c r="K250" s="16" t="s">
        <v>59</v>
      </c>
      <c r="L250" s="16">
        <v>0</v>
      </c>
      <c r="M250" s="16">
        <v>8</v>
      </c>
      <c r="N250" s="16" t="s">
        <v>242</v>
      </c>
      <c r="O250" s="16" t="s">
        <v>81</v>
      </c>
      <c r="P250" s="16" t="s">
        <v>243</v>
      </c>
      <c r="Q250" s="16" t="s">
        <v>129</v>
      </c>
    </row>
    <row r="251" spans="1:17" ht="15.75" customHeight="1" x14ac:dyDescent="0.3">
      <c r="A251" s="16">
        <v>250</v>
      </c>
      <c r="B251" s="16">
        <v>2012</v>
      </c>
      <c r="C251" s="16" t="s">
        <v>64</v>
      </c>
      <c r="D251" s="17">
        <v>41004</v>
      </c>
      <c r="E251" s="16" t="s">
        <v>35</v>
      </c>
      <c r="F251" s="16" t="s">
        <v>53</v>
      </c>
      <c r="G251" s="16" t="s">
        <v>53</v>
      </c>
      <c r="H251" s="16" t="s">
        <v>37</v>
      </c>
      <c r="I251" s="16" t="s">
        <v>38</v>
      </c>
      <c r="J251" s="16">
        <v>0</v>
      </c>
      <c r="K251" s="16" t="s">
        <v>53</v>
      </c>
      <c r="L251" s="16">
        <v>0</v>
      </c>
      <c r="M251" s="16">
        <v>8</v>
      </c>
      <c r="N251" s="16" t="s">
        <v>97</v>
      </c>
      <c r="O251" s="16" t="s">
        <v>67</v>
      </c>
      <c r="P251" s="16" t="s">
        <v>141</v>
      </c>
      <c r="Q251" s="16" t="s">
        <v>139</v>
      </c>
    </row>
    <row r="252" spans="1:17" ht="15.75" customHeight="1" x14ac:dyDescent="0.3">
      <c r="A252" s="16">
        <v>251</v>
      </c>
      <c r="B252" s="16">
        <v>2012</v>
      </c>
      <c r="C252" s="16" t="s">
        <v>58</v>
      </c>
      <c r="D252" s="17">
        <v>41005</v>
      </c>
      <c r="E252" s="16" t="s">
        <v>218</v>
      </c>
      <c r="F252" s="16" t="s">
        <v>59</v>
      </c>
      <c r="G252" s="16" t="s">
        <v>59</v>
      </c>
      <c r="H252" s="16" t="s">
        <v>37</v>
      </c>
      <c r="I252" s="16" t="s">
        <v>38</v>
      </c>
      <c r="J252" s="16">
        <v>0</v>
      </c>
      <c r="K252" s="16" t="s">
        <v>218</v>
      </c>
      <c r="L252" s="16">
        <v>28</v>
      </c>
      <c r="M252" s="16">
        <v>0</v>
      </c>
      <c r="N252" s="16" t="s">
        <v>244</v>
      </c>
      <c r="O252" s="16" t="s">
        <v>61</v>
      </c>
      <c r="P252" s="16" t="s">
        <v>245</v>
      </c>
      <c r="Q252" s="16" t="s">
        <v>129</v>
      </c>
    </row>
    <row r="253" spans="1:17" ht="15.75" customHeight="1" x14ac:dyDescent="0.3">
      <c r="A253" s="16">
        <v>252</v>
      </c>
      <c r="B253" s="16">
        <v>2012</v>
      </c>
      <c r="C253" s="16" t="s">
        <v>70</v>
      </c>
      <c r="D253" s="17">
        <v>41005</v>
      </c>
      <c r="E253" s="16" t="s">
        <v>52</v>
      </c>
      <c r="F253" s="16" t="s">
        <v>45</v>
      </c>
      <c r="G253" s="16" t="s">
        <v>45</v>
      </c>
      <c r="H253" s="16" t="s">
        <v>37</v>
      </c>
      <c r="I253" s="16" t="s">
        <v>38</v>
      </c>
      <c r="J253" s="16">
        <v>0</v>
      </c>
      <c r="K253" s="16" t="s">
        <v>52</v>
      </c>
      <c r="L253" s="16">
        <v>31</v>
      </c>
      <c r="M253" s="16">
        <v>0</v>
      </c>
      <c r="N253" s="16" t="s">
        <v>246</v>
      </c>
      <c r="O253" s="16" t="s">
        <v>72</v>
      </c>
      <c r="P253" s="16" t="s">
        <v>68</v>
      </c>
      <c r="Q253" s="16" t="s">
        <v>150</v>
      </c>
    </row>
    <row r="254" spans="1:17" ht="15.75" customHeight="1" x14ac:dyDescent="0.3">
      <c r="A254" s="16">
        <v>253</v>
      </c>
      <c r="B254" s="16">
        <v>2012</v>
      </c>
      <c r="C254" s="16" t="s">
        <v>34</v>
      </c>
      <c r="D254" s="17">
        <v>41006</v>
      </c>
      <c r="E254" s="16" t="s">
        <v>36</v>
      </c>
      <c r="F254" s="16" t="s">
        <v>53</v>
      </c>
      <c r="G254" s="16" t="s">
        <v>53</v>
      </c>
      <c r="H254" s="16" t="s">
        <v>37</v>
      </c>
      <c r="I254" s="16" t="s">
        <v>38</v>
      </c>
      <c r="J254" s="16">
        <v>0</v>
      </c>
      <c r="K254" s="16" t="s">
        <v>36</v>
      </c>
      <c r="L254" s="16">
        <v>20</v>
      </c>
      <c r="M254" s="16">
        <v>0</v>
      </c>
      <c r="N254" s="16" t="s">
        <v>134</v>
      </c>
      <c r="O254" s="16" t="s">
        <v>40</v>
      </c>
      <c r="P254" s="16" t="s">
        <v>141</v>
      </c>
      <c r="Q254" s="16" t="s">
        <v>152</v>
      </c>
    </row>
    <row r="255" spans="1:17" ht="15.75" customHeight="1" x14ac:dyDescent="0.3">
      <c r="A255" s="16">
        <v>254</v>
      </c>
      <c r="B255" s="16">
        <v>2012</v>
      </c>
      <c r="C255" s="16" t="s">
        <v>247</v>
      </c>
      <c r="D255" s="17">
        <v>41006</v>
      </c>
      <c r="E255" s="16" t="s">
        <v>44</v>
      </c>
      <c r="F255" s="16" t="s">
        <v>65</v>
      </c>
      <c r="G255" s="16" t="s">
        <v>65</v>
      </c>
      <c r="H255" s="16" t="s">
        <v>37</v>
      </c>
      <c r="I255" s="16" t="s">
        <v>38</v>
      </c>
      <c r="J255" s="16">
        <v>0</v>
      </c>
      <c r="K255" s="16" t="s">
        <v>44</v>
      </c>
      <c r="L255" s="16">
        <v>74</v>
      </c>
      <c r="M255" s="16">
        <v>0</v>
      </c>
      <c r="N255" s="16" t="s">
        <v>248</v>
      </c>
      <c r="O255" s="16" t="s">
        <v>249</v>
      </c>
      <c r="P255" s="16" t="s">
        <v>243</v>
      </c>
      <c r="Q255" s="16" t="s">
        <v>139</v>
      </c>
    </row>
    <row r="256" spans="1:17" ht="15.75" customHeight="1" x14ac:dyDescent="0.3">
      <c r="A256" s="16">
        <v>255</v>
      </c>
      <c r="B256" s="16">
        <v>2012</v>
      </c>
      <c r="C256" s="16" t="s">
        <v>70</v>
      </c>
      <c r="D256" s="17">
        <v>41007</v>
      </c>
      <c r="E256" s="16" t="s">
        <v>52</v>
      </c>
      <c r="F256" s="16" t="s">
        <v>35</v>
      </c>
      <c r="G256" s="16" t="s">
        <v>35</v>
      </c>
      <c r="H256" s="16" t="s">
        <v>37</v>
      </c>
      <c r="I256" s="16" t="s">
        <v>38</v>
      </c>
      <c r="J256" s="16">
        <v>0</v>
      </c>
      <c r="K256" s="16" t="s">
        <v>52</v>
      </c>
      <c r="L256" s="16">
        <v>22</v>
      </c>
      <c r="M256" s="16">
        <v>0</v>
      </c>
      <c r="N256" s="16" t="s">
        <v>172</v>
      </c>
      <c r="O256" s="16" t="s">
        <v>72</v>
      </c>
      <c r="P256" s="16" t="s">
        <v>68</v>
      </c>
      <c r="Q256" s="16" t="s">
        <v>250</v>
      </c>
    </row>
    <row r="257" spans="1:17" ht="15.75" customHeight="1" x14ac:dyDescent="0.3">
      <c r="A257" s="16">
        <v>256</v>
      </c>
      <c r="B257" s="16">
        <v>2012</v>
      </c>
      <c r="C257" s="16" t="s">
        <v>251</v>
      </c>
      <c r="D257" s="17">
        <v>41007</v>
      </c>
      <c r="E257" s="16" t="s">
        <v>218</v>
      </c>
      <c r="F257" s="16" t="s">
        <v>45</v>
      </c>
      <c r="G257" s="16" t="s">
        <v>218</v>
      </c>
      <c r="H257" s="16" t="s">
        <v>46</v>
      </c>
      <c r="I257" s="16" t="s">
        <v>38</v>
      </c>
      <c r="J257" s="16">
        <v>0</v>
      </c>
      <c r="K257" s="16" t="s">
        <v>218</v>
      </c>
      <c r="L257" s="16">
        <v>22</v>
      </c>
      <c r="M257" s="16">
        <v>0</v>
      </c>
      <c r="N257" s="16" t="s">
        <v>252</v>
      </c>
      <c r="O257" s="16" t="s">
        <v>253</v>
      </c>
      <c r="P257" s="16" t="s">
        <v>181</v>
      </c>
      <c r="Q257" s="16" t="s">
        <v>129</v>
      </c>
    </row>
    <row r="258" spans="1:17" ht="15.75" customHeight="1" x14ac:dyDescent="0.3">
      <c r="A258" s="16">
        <v>257</v>
      </c>
      <c r="B258" s="16">
        <v>2012</v>
      </c>
      <c r="C258" s="16" t="s">
        <v>247</v>
      </c>
      <c r="D258" s="17">
        <v>41008</v>
      </c>
      <c r="E258" s="16" t="s">
        <v>65</v>
      </c>
      <c r="F258" s="16" t="s">
        <v>59</v>
      </c>
      <c r="G258" s="16" t="s">
        <v>65</v>
      </c>
      <c r="H258" s="16" t="s">
        <v>46</v>
      </c>
      <c r="I258" s="16" t="s">
        <v>38</v>
      </c>
      <c r="J258" s="16">
        <v>0</v>
      </c>
      <c r="K258" s="16" t="s">
        <v>59</v>
      </c>
      <c r="L258" s="16">
        <v>0</v>
      </c>
      <c r="M258" s="16">
        <v>5</v>
      </c>
      <c r="N258" s="16" t="s">
        <v>159</v>
      </c>
      <c r="O258" s="16" t="s">
        <v>249</v>
      </c>
      <c r="P258" s="16" t="s">
        <v>245</v>
      </c>
      <c r="Q258" s="16" t="s">
        <v>243</v>
      </c>
    </row>
    <row r="259" spans="1:17" ht="15.75" customHeight="1" x14ac:dyDescent="0.3">
      <c r="A259" s="16">
        <v>258</v>
      </c>
      <c r="B259" s="16">
        <v>2012</v>
      </c>
      <c r="C259" s="16" t="s">
        <v>34</v>
      </c>
      <c r="D259" s="17">
        <v>41009</v>
      </c>
      <c r="E259" s="16" t="s">
        <v>35</v>
      </c>
      <c r="F259" s="16" t="s">
        <v>36</v>
      </c>
      <c r="G259" s="16" t="s">
        <v>36</v>
      </c>
      <c r="H259" s="16" t="s">
        <v>37</v>
      </c>
      <c r="I259" s="16" t="s">
        <v>38</v>
      </c>
      <c r="J259" s="16">
        <v>0</v>
      </c>
      <c r="K259" s="16" t="s">
        <v>35</v>
      </c>
      <c r="L259" s="16">
        <v>42</v>
      </c>
      <c r="M259" s="16">
        <v>0</v>
      </c>
      <c r="N259" s="16" t="s">
        <v>104</v>
      </c>
      <c r="O259" s="16" t="s">
        <v>40</v>
      </c>
      <c r="P259" s="16" t="s">
        <v>152</v>
      </c>
      <c r="Q259" s="16" t="s">
        <v>225</v>
      </c>
    </row>
    <row r="260" spans="1:17" ht="15.75" customHeight="1" x14ac:dyDescent="0.3">
      <c r="A260" s="16">
        <v>259</v>
      </c>
      <c r="B260" s="16">
        <v>2012</v>
      </c>
      <c r="C260" s="16" t="s">
        <v>51</v>
      </c>
      <c r="D260" s="17">
        <v>41009</v>
      </c>
      <c r="E260" s="16" t="s">
        <v>44</v>
      </c>
      <c r="F260" s="16" t="s">
        <v>53</v>
      </c>
      <c r="G260" s="16" t="s">
        <v>53</v>
      </c>
      <c r="H260" s="16" t="s">
        <v>37</v>
      </c>
      <c r="I260" s="16" t="s">
        <v>38</v>
      </c>
      <c r="J260" s="16">
        <v>0</v>
      </c>
      <c r="K260" s="16" t="s">
        <v>53</v>
      </c>
      <c r="L260" s="16">
        <v>0</v>
      </c>
      <c r="M260" s="16">
        <v>8</v>
      </c>
      <c r="N260" s="16" t="s">
        <v>254</v>
      </c>
      <c r="O260" s="16" t="s">
        <v>55</v>
      </c>
      <c r="P260" s="16" t="s">
        <v>41</v>
      </c>
      <c r="Q260" s="16" t="s">
        <v>150</v>
      </c>
    </row>
    <row r="261" spans="1:17" ht="15.75" customHeight="1" x14ac:dyDescent="0.3">
      <c r="A261" s="16">
        <v>260</v>
      </c>
      <c r="B261" s="16">
        <v>2012</v>
      </c>
      <c r="C261" s="16" t="s">
        <v>58</v>
      </c>
      <c r="D261" s="17">
        <v>41010</v>
      </c>
      <c r="E261" s="16" t="s">
        <v>59</v>
      </c>
      <c r="F261" s="16" t="s">
        <v>52</v>
      </c>
      <c r="G261" s="16" t="s">
        <v>52</v>
      </c>
      <c r="H261" s="16" t="s">
        <v>37</v>
      </c>
      <c r="I261" s="16" t="s">
        <v>38</v>
      </c>
      <c r="J261" s="16">
        <v>0</v>
      </c>
      <c r="K261" s="16" t="s">
        <v>59</v>
      </c>
      <c r="L261" s="16">
        <v>27</v>
      </c>
      <c r="M261" s="16">
        <v>0</v>
      </c>
      <c r="N261" s="16" t="s">
        <v>204</v>
      </c>
      <c r="O261" s="16" t="s">
        <v>61</v>
      </c>
      <c r="P261" s="16" t="s">
        <v>56</v>
      </c>
      <c r="Q261" s="16" t="s">
        <v>255</v>
      </c>
    </row>
    <row r="262" spans="1:17" ht="15.75" customHeight="1" x14ac:dyDescent="0.3">
      <c r="A262" s="16">
        <v>261</v>
      </c>
      <c r="B262" s="16">
        <v>2012</v>
      </c>
      <c r="C262" s="16" t="s">
        <v>79</v>
      </c>
      <c r="D262" s="17">
        <v>41011</v>
      </c>
      <c r="E262" s="16" t="s">
        <v>36</v>
      </c>
      <c r="F262" s="16" t="s">
        <v>44</v>
      </c>
      <c r="G262" s="16" t="s">
        <v>36</v>
      </c>
      <c r="H262" s="16" t="s">
        <v>46</v>
      </c>
      <c r="I262" s="16" t="s">
        <v>38</v>
      </c>
      <c r="J262" s="16">
        <v>0</v>
      </c>
      <c r="K262" s="16" t="s">
        <v>44</v>
      </c>
      <c r="L262" s="16">
        <v>0</v>
      </c>
      <c r="M262" s="16">
        <v>5</v>
      </c>
      <c r="N262" s="16" t="s">
        <v>256</v>
      </c>
      <c r="O262" s="16" t="s">
        <v>81</v>
      </c>
      <c r="P262" s="16" t="s">
        <v>139</v>
      </c>
      <c r="Q262" s="16" t="s">
        <v>225</v>
      </c>
    </row>
    <row r="263" spans="1:17" ht="15.75" customHeight="1" x14ac:dyDescent="0.3">
      <c r="A263" s="16">
        <v>262</v>
      </c>
      <c r="B263" s="16">
        <v>2012</v>
      </c>
      <c r="C263" s="16" t="s">
        <v>43</v>
      </c>
      <c r="D263" s="17">
        <v>41011</v>
      </c>
      <c r="E263" s="16" t="s">
        <v>218</v>
      </c>
      <c r="F263" s="16" t="s">
        <v>45</v>
      </c>
      <c r="G263" s="16" t="s">
        <v>45</v>
      </c>
      <c r="H263" s="16" t="s">
        <v>37</v>
      </c>
      <c r="I263" s="16" t="s">
        <v>38</v>
      </c>
      <c r="J263" s="16">
        <v>0</v>
      </c>
      <c r="K263" s="16" t="s">
        <v>45</v>
      </c>
      <c r="L263" s="16">
        <v>0</v>
      </c>
      <c r="M263" s="16">
        <v>7</v>
      </c>
      <c r="N263" s="16" t="s">
        <v>257</v>
      </c>
      <c r="O263" s="16" t="s">
        <v>48</v>
      </c>
      <c r="P263" s="16" t="s">
        <v>250</v>
      </c>
      <c r="Q263" s="16" t="s">
        <v>150</v>
      </c>
    </row>
    <row r="264" spans="1:17" ht="15.75" customHeight="1" x14ac:dyDescent="0.3">
      <c r="A264" s="16">
        <v>263</v>
      </c>
      <c r="B264" s="16">
        <v>2012</v>
      </c>
      <c r="C264" s="16" t="s">
        <v>64</v>
      </c>
      <c r="D264" s="17">
        <v>41012</v>
      </c>
      <c r="E264" s="16" t="s">
        <v>52</v>
      </c>
      <c r="F264" s="16" t="s">
        <v>35</v>
      </c>
      <c r="G264" s="16" t="s">
        <v>52</v>
      </c>
      <c r="H264" s="16" t="s">
        <v>46</v>
      </c>
      <c r="I264" s="16" t="s">
        <v>38</v>
      </c>
      <c r="J264" s="16">
        <v>0</v>
      </c>
      <c r="K264" s="16" t="s">
        <v>35</v>
      </c>
      <c r="L264" s="16">
        <v>0</v>
      </c>
      <c r="M264" s="16">
        <v>5</v>
      </c>
      <c r="N264" s="16" t="s">
        <v>258</v>
      </c>
      <c r="O264" s="16" t="s">
        <v>67</v>
      </c>
      <c r="P264" s="16" t="s">
        <v>41</v>
      </c>
      <c r="Q264" s="16" t="s">
        <v>141</v>
      </c>
    </row>
    <row r="265" spans="1:17" ht="15.75" customHeight="1" x14ac:dyDescent="0.3">
      <c r="A265" s="16">
        <v>264</v>
      </c>
      <c r="B265" s="16">
        <v>2012</v>
      </c>
      <c r="C265" s="16" t="s">
        <v>51</v>
      </c>
      <c r="D265" s="17">
        <v>41018</v>
      </c>
      <c r="E265" s="16" t="s">
        <v>65</v>
      </c>
      <c r="F265" s="16" t="s">
        <v>53</v>
      </c>
      <c r="G265" s="16" t="s">
        <v>65</v>
      </c>
      <c r="H265" s="16" t="s">
        <v>46</v>
      </c>
      <c r="I265" s="16" t="s">
        <v>38</v>
      </c>
      <c r="J265" s="16">
        <v>0</v>
      </c>
      <c r="K265" s="16" t="s">
        <v>53</v>
      </c>
      <c r="L265" s="16">
        <v>0</v>
      </c>
      <c r="M265" s="16">
        <v>5</v>
      </c>
      <c r="N265" s="16" t="s">
        <v>194</v>
      </c>
      <c r="O265" s="16" t="s">
        <v>55</v>
      </c>
      <c r="P265" s="16" t="s">
        <v>68</v>
      </c>
      <c r="Q265" s="16" t="s">
        <v>150</v>
      </c>
    </row>
    <row r="266" spans="1:17" ht="15.75" customHeight="1" x14ac:dyDescent="0.3">
      <c r="A266" s="16">
        <v>265</v>
      </c>
      <c r="B266" s="16">
        <v>2012</v>
      </c>
      <c r="C266" s="16" t="s">
        <v>251</v>
      </c>
      <c r="D266" s="17">
        <v>41013</v>
      </c>
      <c r="E266" s="16" t="s">
        <v>44</v>
      </c>
      <c r="F266" s="16" t="s">
        <v>218</v>
      </c>
      <c r="G266" s="16" t="s">
        <v>44</v>
      </c>
      <c r="H266" s="16" t="s">
        <v>46</v>
      </c>
      <c r="I266" s="16" t="s">
        <v>38</v>
      </c>
      <c r="J266" s="16">
        <v>0</v>
      </c>
      <c r="K266" s="16" t="s">
        <v>218</v>
      </c>
      <c r="L266" s="16">
        <v>0</v>
      </c>
      <c r="M266" s="16">
        <v>7</v>
      </c>
      <c r="N266" s="16" t="s">
        <v>259</v>
      </c>
      <c r="O266" s="16" t="s">
        <v>253</v>
      </c>
      <c r="P266" s="16" t="s">
        <v>56</v>
      </c>
      <c r="Q266" s="16" t="s">
        <v>255</v>
      </c>
    </row>
    <row r="267" spans="1:17" ht="15.75" customHeight="1" x14ac:dyDescent="0.3">
      <c r="A267" s="16">
        <v>266</v>
      </c>
      <c r="B267" s="16">
        <v>2012</v>
      </c>
      <c r="C267" s="16" t="s">
        <v>64</v>
      </c>
      <c r="D267" s="17">
        <v>41014</v>
      </c>
      <c r="E267" s="16" t="s">
        <v>45</v>
      </c>
      <c r="F267" s="16" t="s">
        <v>35</v>
      </c>
      <c r="G267" s="16" t="s">
        <v>35</v>
      </c>
      <c r="H267" s="16" t="s">
        <v>37</v>
      </c>
      <c r="I267" s="16" t="s">
        <v>38</v>
      </c>
      <c r="J267" s="16">
        <v>0</v>
      </c>
      <c r="K267" s="16" t="s">
        <v>45</v>
      </c>
      <c r="L267" s="16">
        <v>2</v>
      </c>
      <c r="M267" s="16">
        <v>0</v>
      </c>
      <c r="N267" s="16" t="s">
        <v>260</v>
      </c>
      <c r="O267" s="16" t="s">
        <v>67</v>
      </c>
      <c r="P267" s="16" t="s">
        <v>41</v>
      </c>
      <c r="Q267" s="16" t="s">
        <v>141</v>
      </c>
    </row>
    <row r="268" spans="1:17" ht="15.75" customHeight="1" x14ac:dyDescent="0.3">
      <c r="A268" s="16">
        <v>267</v>
      </c>
      <c r="B268" s="16">
        <v>2012</v>
      </c>
      <c r="C268" s="16" t="s">
        <v>34</v>
      </c>
      <c r="D268" s="17">
        <v>41014</v>
      </c>
      <c r="E268" s="16" t="s">
        <v>52</v>
      </c>
      <c r="F268" s="16" t="s">
        <v>36</v>
      </c>
      <c r="G268" s="16" t="s">
        <v>52</v>
      </c>
      <c r="H268" s="16" t="s">
        <v>46</v>
      </c>
      <c r="I268" s="16" t="s">
        <v>38</v>
      </c>
      <c r="J268" s="16">
        <v>0</v>
      </c>
      <c r="K268" s="16" t="s">
        <v>52</v>
      </c>
      <c r="L268" s="16">
        <v>59</v>
      </c>
      <c r="M268" s="16">
        <v>0</v>
      </c>
      <c r="N268" s="16" t="s">
        <v>246</v>
      </c>
      <c r="O268" s="16" t="s">
        <v>40</v>
      </c>
      <c r="P268" s="16" t="s">
        <v>243</v>
      </c>
      <c r="Q268" s="16" t="s">
        <v>225</v>
      </c>
    </row>
    <row r="269" spans="1:17" ht="15.75" customHeight="1" x14ac:dyDescent="0.3">
      <c r="A269" s="16">
        <v>268</v>
      </c>
      <c r="B269" s="16">
        <v>2012</v>
      </c>
      <c r="C269" s="16" t="s">
        <v>58</v>
      </c>
      <c r="D269" s="17">
        <v>41015</v>
      </c>
      <c r="E269" s="16" t="s">
        <v>59</v>
      </c>
      <c r="F269" s="16" t="s">
        <v>53</v>
      </c>
      <c r="G269" s="16" t="s">
        <v>53</v>
      </c>
      <c r="H269" s="16" t="s">
        <v>37</v>
      </c>
      <c r="I269" s="16" t="s">
        <v>38</v>
      </c>
      <c r="J269" s="16">
        <v>0</v>
      </c>
      <c r="K269" s="16" t="s">
        <v>53</v>
      </c>
      <c r="L269" s="16">
        <v>0</v>
      </c>
      <c r="M269" s="16">
        <v>7</v>
      </c>
      <c r="N269" s="16" t="s">
        <v>261</v>
      </c>
      <c r="O269" s="16" t="s">
        <v>61</v>
      </c>
      <c r="P269" s="16" t="s">
        <v>68</v>
      </c>
      <c r="Q269" s="16" t="s">
        <v>150</v>
      </c>
    </row>
    <row r="270" spans="1:17" ht="15.75" customHeight="1" x14ac:dyDescent="0.3">
      <c r="A270" s="16">
        <v>269</v>
      </c>
      <c r="B270" s="16">
        <v>2012</v>
      </c>
      <c r="C270" s="16" t="s">
        <v>70</v>
      </c>
      <c r="D270" s="17">
        <v>41016</v>
      </c>
      <c r="E270" s="16" t="s">
        <v>65</v>
      </c>
      <c r="F270" s="16" t="s">
        <v>52</v>
      </c>
      <c r="G270" s="16" t="s">
        <v>65</v>
      </c>
      <c r="H270" s="16" t="s">
        <v>46</v>
      </c>
      <c r="I270" s="16" t="s">
        <v>38</v>
      </c>
      <c r="J270" s="16">
        <v>0</v>
      </c>
      <c r="K270" s="16" t="s">
        <v>52</v>
      </c>
      <c r="L270" s="16">
        <v>0</v>
      </c>
      <c r="M270" s="16">
        <v>5</v>
      </c>
      <c r="N270" s="16" t="s">
        <v>172</v>
      </c>
      <c r="O270" s="16" t="s">
        <v>72</v>
      </c>
      <c r="P270" s="16" t="s">
        <v>56</v>
      </c>
      <c r="Q270" s="16" t="s">
        <v>255</v>
      </c>
    </row>
    <row r="271" spans="1:17" ht="15.75" customHeight="1" x14ac:dyDescent="0.3">
      <c r="A271" s="16">
        <v>270</v>
      </c>
      <c r="B271" s="16">
        <v>2012</v>
      </c>
      <c r="C271" s="16" t="s">
        <v>34</v>
      </c>
      <c r="D271" s="17">
        <v>41016</v>
      </c>
      <c r="E271" s="16" t="s">
        <v>218</v>
      </c>
      <c r="F271" s="16" t="s">
        <v>36</v>
      </c>
      <c r="G271" s="16" t="s">
        <v>218</v>
      </c>
      <c r="H271" s="16" t="s">
        <v>46</v>
      </c>
      <c r="I271" s="16" t="s">
        <v>38</v>
      </c>
      <c r="J271" s="16">
        <v>0</v>
      </c>
      <c r="K271" s="16" t="s">
        <v>36</v>
      </c>
      <c r="L271" s="16">
        <v>0</v>
      </c>
      <c r="M271" s="16">
        <v>6</v>
      </c>
      <c r="N271" s="16" t="s">
        <v>131</v>
      </c>
      <c r="O271" s="16" t="s">
        <v>40</v>
      </c>
      <c r="P271" s="16" t="s">
        <v>141</v>
      </c>
      <c r="Q271" s="16" t="s">
        <v>181</v>
      </c>
    </row>
    <row r="272" spans="1:17" ht="15.75" customHeight="1" x14ac:dyDescent="0.3">
      <c r="A272" s="16">
        <v>271</v>
      </c>
      <c r="B272" s="16">
        <v>2012</v>
      </c>
      <c r="C272" s="16" t="s">
        <v>43</v>
      </c>
      <c r="D272" s="17">
        <v>41017</v>
      </c>
      <c r="E272" s="16" t="s">
        <v>45</v>
      </c>
      <c r="F272" s="16" t="s">
        <v>35</v>
      </c>
      <c r="G272" s="16" t="s">
        <v>45</v>
      </c>
      <c r="H272" s="16" t="s">
        <v>46</v>
      </c>
      <c r="I272" s="16" t="s">
        <v>38</v>
      </c>
      <c r="J272" s="16">
        <v>0</v>
      </c>
      <c r="K272" s="16" t="s">
        <v>35</v>
      </c>
      <c r="L272" s="16">
        <v>0</v>
      </c>
      <c r="M272" s="16">
        <v>8</v>
      </c>
      <c r="N272" s="16" t="s">
        <v>158</v>
      </c>
      <c r="O272" s="16" t="s">
        <v>48</v>
      </c>
      <c r="P272" s="16" t="s">
        <v>243</v>
      </c>
      <c r="Q272" s="16" t="s">
        <v>225</v>
      </c>
    </row>
    <row r="273" spans="1:17" ht="15.75" customHeight="1" x14ac:dyDescent="0.3">
      <c r="A273" s="16">
        <v>272</v>
      </c>
      <c r="B273" s="16">
        <v>2012</v>
      </c>
      <c r="C273" s="16" t="s">
        <v>74</v>
      </c>
      <c r="D273" s="17">
        <v>41039</v>
      </c>
      <c r="E273" s="16" t="s">
        <v>65</v>
      </c>
      <c r="F273" s="16" t="s">
        <v>53</v>
      </c>
      <c r="G273" s="16" t="s">
        <v>65</v>
      </c>
      <c r="H273" s="16" t="s">
        <v>46</v>
      </c>
      <c r="I273" s="16" t="s">
        <v>38</v>
      </c>
      <c r="J273" s="16">
        <v>0</v>
      </c>
      <c r="K273" s="16" t="s">
        <v>53</v>
      </c>
      <c r="L273" s="16">
        <v>0</v>
      </c>
      <c r="M273" s="16">
        <v>9</v>
      </c>
      <c r="N273" s="16" t="s">
        <v>191</v>
      </c>
      <c r="O273" s="16" t="s">
        <v>76</v>
      </c>
      <c r="P273" s="16" t="s">
        <v>243</v>
      </c>
      <c r="Q273" s="16" t="s">
        <v>129</v>
      </c>
    </row>
    <row r="274" spans="1:17" ht="15.75" customHeight="1" x14ac:dyDescent="0.3">
      <c r="A274" s="16">
        <v>273</v>
      </c>
      <c r="B274" s="16">
        <v>2012</v>
      </c>
      <c r="C274" s="16" t="s">
        <v>79</v>
      </c>
      <c r="D274" s="17">
        <v>41018</v>
      </c>
      <c r="E274" s="16" t="s">
        <v>44</v>
      </c>
      <c r="F274" s="16" t="s">
        <v>218</v>
      </c>
      <c r="G274" s="16" t="s">
        <v>218</v>
      </c>
      <c r="H274" s="16" t="s">
        <v>37</v>
      </c>
      <c r="I274" s="16" t="s">
        <v>38</v>
      </c>
      <c r="J274" s="16">
        <v>0</v>
      </c>
      <c r="K274" s="16" t="s">
        <v>44</v>
      </c>
      <c r="L274" s="16">
        <v>13</v>
      </c>
      <c r="M274" s="16">
        <v>0</v>
      </c>
      <c r="N274" s="16" t="s">
        <v>262</v>
      </c>
      <c r="O274" s="16" t="s">
        <v>81</v>
      </c>
      <c r="P274" s="16" t="s">
        <v>41</v>
      </c>
      <c r="Q274" s="16" t="s">
        <v>181</v>
      </c>
    </row>
    <row r="275" spans="1:17" ht="15.75" customHeight="1" x14ac:dyDescent="0.3">
      <c r="A275" s="16">
        <v>274</v>
      </c>
      <c r="B275" s="16">
        <v>2012</v>
      </c>
      <c r="C275" s="16" t="s">
        <v>43</v>
      </c>
      <c r="D275" s="17">
        <v>41019</v>
      </c>
      <c r="E275" s="16" t="s">
        <v>45</v>
      </c>
      <c r="F275" s="16" t="s">
        <v>36</v>
      </c>
      <c r="G275" s="16" t="s">
        <v>36</v>
      </c>
      <c r="H275" s="16" t="s">
        <v>37</v>
      </c>
      <c r="I275" s="16" t="s">
        <v>38</v>
      </c>
      <c r="J275" s="16">
        <v>0</v>
      </c>
      <c r="K275" s="16" t="s">
        <v>36</v>
      </c>
      <c r="L275" s="16">
        <v>0</v>
      </c>
      <c r="M275" s="16">
        <v>5</v>
      </c>
      <c r="N275" s="16" t="s">
        <v>131</v>
      </c>
      <c r="O275" s="16" t="s">
        <v>48</v>
      </c>
      <c r="P275" s="16" t="s">
        <v>152</v>
      </c>
      <c r="Q275" s="16" t="s">
        <v>225</v>
      </c>
    </row>
    <row r="276" spans="1:17" ht="15.75" customHeight="1" x14ac:dyDescent="0.3">
      <c r="A276" s="16">
        <v>275</v>
      </c>
      <c r="B276" s="16">
        <v>2012</v>
      </c>
      <c r="C276" s="16" t="s">
        <v>79</v>
      </c>
      <c r="D276" s="17">
        <v>41020</v>
      </c>
      <c r="E276" s="16" t="s">
        <v>52</v>
      </c>
      <c r="F276" s="16" t="s">
        <v>44</v>
      </c>
      <c r="G276" s="16" t="s">
        <v>52</v>
      </c>
      <c r="H276" s="16" t="s">
        <v>46</v>
      </c>
      <c r="I276" s="16" t="s">
        <v>38</v>
      </c>
      <c r="J276" s="16">
        <v>0</v>
      </c>
      <c r="K276" s="16" t="s">
        <v>44</v>
      </c>
      <c r="L276" s="16">
        <v>0</v>
      </c>
      <c r="M276" s="16">
        <v>7</v>
      </c>
      <c r="N276" s="16" t="s">
        <v>256</v>
      </c>
      <c r="O276" s="16" t="s">
        <v>81</v>
      </c>
      <c r="P276" s="16" t="s">
        <v>56</v>
      </c>
      <c r="Q276" s="16" t="s">
        <v>255</v>
      </c>
    </row>
    <row r="277" spans="1:17" ht="15.75" customHeight="1" x14ac:dyDescent="0.3">
      <c r="A277" s="16">
        <v>276</v>
      </c>
      <c r="B277" s="16">
        <v>2012</v>
      </c>
      <c r="C277" s="16" t="s">
        <v>51</v>
      </c>
      <c r="D277" s="17">
        <v>41020</v>
      </c>
      <c r="E277" s="16" t="s">
        <v>218</v>
      </c>
      <c r="F277" s="16" t="s">
        <v>53</v>
      </c>
      <c r="G277" s="16" t="s">
        <v>53</v>
      </c>
      <c r="H277" s="16" t="s">
        <v>37</v>
      </c>
      <c r="I277" s="16" t="s">
        <v>38</v>
      </c>
      <c r="J277" s="16">
        <v>0</v>
      </c>
      <c r="K277" s="16" t="s">
        <v>218</v>
      </c>
      <c r="L277" s="16">
        <v>20</v>
      </c>
      <c r="M277" s="16">
        <v>0</v>
      </c>
      <c r="N277" s="16" t="s">
        <v>102</v>
      </c>
      <c r="O277" s="16" t="s">
        <v>55</v>
      </c>
      <c r="P277" s="16" t="s">
        <v>41</v>
      </c>
      <c r="Q277" s="16" t="s">
        <v>181</v>
      </c>
    </row>
    <row r="278" spans="1:17" ht="15.75" customHeight="1" x14ac:dyDescent="0.3">
      <c r="A278" s="16">
        <v>277</v>
      </c>
      <c r="B278" s="16">
        <v>2012</v>
      </c>
      <c r="C278" s="16" t="s">
        <v>58</v>
      </c>
      <c r="D278" s="17">
        <v>41021</v>
      </c>
      <c r="E278" s="16" t="s">
        <v>59</v>
      </c>
      <c r="F278" s="16" t="s">
        <v>45</v>
      </c>
      <c r="G278" s="16" t="s">
        <v>59</v>
      </c>
      <c r="H278" s="16" t="s">
        <v>46</v>
      </c>
      <c r="I278" s="16" t="s">
        <v>38</v>
      </c>
      <c r="J278" s="16">
        <v>0</v>
      </c>
      <c r="K278" s="16" t="s">
        <v>45</v>
      </c>
      <c r="L278" s="16">
        <v>0</v>
      </c>
      <c r="M278" s="16">
        <v>6</v>
      </c>
      <c r="N278" s="16" t="s">
        <v>94</v>
      </c>
      <c r="O278" s="16" t="s">
        <v>61</v>
      </c>
      <c r="P278" s="16" t="s">
        <v>152</v>
      </c>
      <c r="Q278" s="16" t="s">
        <v>225</v>
      </c>
    </row>
    <row r="279" spans="1:17" ht="15.75" customHeight="1" x14ac:dyDescent="0.3">
      <c r="A279" s="16">
        <v>278</v>
      </c>
      <c r="B279" s="16">
        <v>2012</v>
      </c>
      <c r="C279" s="16" t="s">
        <v>182</v>
      </c>
      <c r="D279" s="17">
        <v>41021</v>
      </c>
      <c r="E279" s="16" t="s">
        <v>65</v>
      </c>
      <c r="F279" s="16" t="s">
        <v>35</v>
      </c>
      <c r="G279" s="16" t="s">
        <v>35</v>
      </c>
      <c r="H279" s="16" t="s">
        <v>37</v>
      </c>
      <c r="I279" s="16" t="s">
        <v>38</v>
      </c>
      <c r="J279" s="16">
        <v>0</v>
      </c>
      <c r="K279" s="16" t="s">
        <v>35</v>
      </c>
      <c r="L279" s="16">
        <v>0</v>
      </c>
      <c r="M279" s="16">
        <v>5</v>
      </c>
      <c r="N279" s="16" t="s">
        <v>170</v>
      </c>
      <c r="O279" s="16" t="s">
        <v>184</v>
      </c>
      <c r="P279" s="16" t="s">
        <v>68</v>
      </c>
      <c r="Q279" s="16" t="s">
        <v>150</v>
      </c>
    </row>
    <row r="280" spans="1:17" ht="15.75" customHeight="1" x14ac:dyDescent="0.3">
      <c r="A280" s="16">
        <v>279</v>
      </c>
      <c r="B280" s="16">
        <v>2012</v>
      </c>
      <c r="C280" s="16" t="s">
        <v>70</v>
      </c>
      <c r="D280" s="17">
        <v>41022</v>
      </c>
      <c r="E280" s="16" t="s">
        <v>36</v>
      </c>
      <c r="F280" s="16" t="s">
        <v>52</v>
      </c>
      <c r="G280" s="16" t="s">
        <v>52</v>
      </c>
      <c r="H280" s="16" t="s">
        <v>37</v>
      </c>
      <c r="I280" s="16" t="s">
        <v>38</v>
      </c>
      <c r="J280" s="16">
        <v>0</v>
      </c>
      <c r="K280" s="16" t="s">
        <v>36</v>
      </c>
      <c r="L280" s="16">
        <v>46</v>
      </c>
      <c r="M280" s="16">
        <v>0</v>
      </c>
      <c r="N280" s="16" t="s">
        <v>134</v>
      </c>
      <c r="O280" s="16" t="s">
        <v>72</v>
      </c>
      <c r="P280" s="16" t="s">
        <v>41</v>
      </c>
      <c r="Q280" s="16" t="s">
        <v>141</v>
      </c>
    </row>
    <row r="281" spans="1:17" ht="15.75" customHeight="1" x14ac:dyDescent="0.3">
      <c r="A281" s="16">
        <v>280</v>
      </c>
      <c r="B281" s="16">
        <v>2012</v>
      </c>
      <c r="C281" s="16" t="s">
        <v>251</v>
      </c>
      <c r="D281" s="17">
        <v>41023</v>
      </c>
      <c r="E281" s="16" t="s">
        <v>218</v>
      </c>
      <c r="F281" s="16" t="s">
        <v>53</v>
      </c>
      <c r="G281" s="16" t="s">
        <v>218</v>
      </c>
      <c r="H281" s="16" t="s">
        <v>46</v>
      </c>
      <c r="I281" s="16" t="s">
        <v>38</v>
      </c>
      <c r="J281" s="16">
        <v>0</v>
      </c>
      <c r="K281" s="16" t="s">
        <v>53</v>
      </c>
      <c r="L281" s="16">
        <v>0</v>
      </c>
      <c r="M281" s="16">
        <v>8</v>
      </c>
      <c r="N281" s="16" t="s">
        <v>75</v>
      </c>
      <c r="O281" s="16" t="s">
        <v>253</v>
      </c>
      <c r="P281" s="16" t="s">
        <v>152</v>
      </c>
      <c r="Q281" s="16" t="s">
        <v>225</v>
      </c>
    </row>
    <row r="282" spans="1:17" ht="15.75" customHeight="1" x14ac:dyDescent="0.3">
      <c r="A282" s="16">
        <v>281</v>
      </c>
      <c r="B282" s="16">
        <v>2012</v>
      </c>
      <c r="C282" s="16" t="s">
        <v>43</v>
      </c>
      <c r="D282" s="17">
        <v>41024</v>
      </c>
      <c r="E282" s="16" t="s">
        <v>45</v>
      </c>
      <c r="F282" s="16" t="s">
        <v>59</v>
      </c>
      <c r="G282" s="16" t="s">
        <v>45</v>
      </c>
      <c r="H282" s="16" t="s">
        <v>46</v>
      </c>
      <c r="I282" s="16" t="s">
        <v>38</v>
      </c>
      <c r="J282" s="16">
        <v>0</v>
      </c>
      <c r="K282" s="16" t="s">
        <v>59</v>
      </c>
      <c r="L282" s="16">
        <v>0</v>
      </c>
      <c r="M282" s="16">
        <v>4</v>
      </c>
      <c r="N282" s="16" t="s">
        <v>195</v>
      </c>
      <c r="O282" s="16" t="s">
        <v>48</v>
      </c>
      <c r="P282" s="16" t="s">
        <v>56</v>
      </c>
      <c r="Q282" s="16" t="s">
        <v>255</v>
      </c>
    </row>
    <row r="283" spans="1:17" ht="15.75" customHeight="1" x14ac:dyDescent="0.3">
      <c r="A283" s="16">
        <v>282</v>
      </c>
      <c r="B283" s="16">
        <v>2012</v>
      </c>
      <c r="C283" s="16" t="s">
        <v>251</v>
      </c>
      <c r="D283" s="17">
        <v>41025</v>
      </c>
      <c r="E283" s="16" t="s">
        <v>65</v>
      </c>
      <c r="F283" s="16" t="s">
        <v>218</v>
      </c>
      <c r="G283" s="16" t="s">
        <v>65</v>
      </c>
      <c r="H283" s="16" t="s">
        <v>46</v>
      </c>
      <c r="I283" s="16" t="s">
        <v>38</v>
      </c>
      <c r="J283" s="16">
        <v>0</v>
      </c>
      <c r="K283" s="16" t="s">
        <v>65</v>
      </c>
      <c r="L283" s="16">
        <v>18</v>
      </c>
      <c r="M283" s="16">
        <v>0</v>
      </c>
      <c r="N283" s="16" t="s">
        <v>263</v>
      </c>
      <c r="O283" s="16" t="s">
        <v>253</v>
      </c>
      <c r="P283" s="16" t="s">
        <v>152</v>
      </c>
      <c r="Q283" s="16" t="s">
        <v>225</v>
      </c>
    </row>
    <row r="284" spans="1:17" ht="15.75" customHeight="1" x14ac:dyDescent="0.3">
      <c r="A284" s="16">
        <v>283</v>
      </c>
      <c r="B284" s="16">
        <v>2012</v>
      </c>
      <c r="C284" s="16" t="s">
        <v>51</v>
      </c>
      <c r="D284" s="17">
        <v>41026</v>
      </c>
      <c r="E284" s="16" t="s">
        <v>53</v>
      </c>
      <c r="F284" s="16" t="s">
        <v>59</v>
      </c>
      <c r="G284" s="16" t="s">
        <v>59</v>
      </c>
      <c r="H284" s="16" t="s">
        <v>37</v>
      </c>
      <c r="I284" s="16" t="s">
        <v>38</v>
      </c>
      <c r="J284" s="16">
        <v>0</v>
      </c>
      <c r="K284" s="16" t="s">
        <v>53</v>
      </c>
      <c r="L284" s="16">
        <v>37</v>
      </c>
      <c r="M284" s="16">
        <v>0</v>
      </c>
      <c r="N284" s="16" t="s">
        <v>75</v>
      </c>
      <c r="O284" s="16" t="s">
        <v>55</v>
      </c>
      <c r="P284" s="16" t="s">
        <v>56</v>
      </c>
      <c r="Q284" s="16" t="s">
        <v>255</v>
      </c>
    </row>
    <row r="285" spans="1:17" ht="15.75" customHeight="1" x14ac:dyDescent="0.3">
      <c r="A285" s="16">
        <v>284</v>
      </c>
      <c r="B285" s="16">
        <v>2012</v>
      </c>
      <c r="C285" s="16" t="s">
        <v>79</v>
      </c>
      <c r="D285" s="17">
        <v>41027</v>
      </c>
      <c r="E285" s="16" t="s">
        <v>45</v>
      </c>
      <c r="F285" s="16" t="s">
        <v>44</v>
      </c>
      <c r="G285" s="16" t="s">
        <v>45</v>
      </c>
      <c r="H285" s="16" t="s">
        <v>46</v>
      </c>
      <c r="I285" s="16" t="s">
        <v>38</v>
      </c>
      <c r="J285" s="16">
        <v>0</v>
      </c>
      <c r="K285" s="16" t="s">
        <v>45</v>
      </c>
      <c r="L285" s="16">
        <v>7</v>
      </c>
      <c r="M285" s="16">
        <v>0</v>
      </c>
      <c r="N285" s="16" t="s">
        <v>264</v>
      </c>
      <c r="O285" s="16" t="s">
        <v>81</v>
      </c>
      <c r="P285" s="16" t="s">
        <v>68</v>
      </c>
      <c r="Q285" s="16" t="s">
        <v>150</v>
      </c>
    </row>
    <row r="286" spans="1:17" ht="15.75" customHeight="1" x14ac:dyDescent="0.3">
      <c r="A286" s="16">
        <v>285</v>
      </c>
      <c r="B286" s="16">
        <v>2012</v>
      </c>
      <c r="C286" s="16" t="s">
        <v>64</v>
      </c>
      <c r="D286" s="17">
        <v>41027</v>
      </c>
      <c r="E286" s="16" t="s">
        <v>35</v>
      </c>
      <c r="F286" s="16" t="s">
        <v>36</v>
      </c>
      <c r="G286" s="16" t="s">
        <v>35</v>
      </c>
      <c r="H286" s="16" t="s">
        <v>46</v>
      </c>
      <c r="I286" s="16" t="s">
        <v>38</v>
      </c>
      <c r="J286" s="16">
        <v>0</v>
      </c>
      <c r="K286" s="16" t="s">
        <v>35</v>
      </c>
      <c r="L286" s="16">
        <v>47</v>
      </c>
      <c r="M286" s="16">
        <v>0</v>
      </c>
      <c r="N286" s="16" t="s">
        <v>158</v>
      </c>
      <c r="O286" s="16" t="s">
        <v>67</v>
      </c>
      <c r="P286" s="16" t="s">
        <v>41</v>
      </c>
      <c r="Q286" s="16" t="s">
        <v>91</v>
      </c>
    </row>
    <row r="287" spans="1:17" ht="15.75" customHeight="1" x14ac:dyDescent="0.3">
      <c r="A287" s="16">
        <v>286</v>
      </c>
      <c r="B287" s="16">
        <v>2012</v>
      </c>
      <c r="C287" s="16" t="s">
        <v>51</v>
      </c>
      <c r="D287" s="17">
        <v>41028</v>
      </c>
      <c r="E287" s="16" t="s">
        <v>53</v>
      </c>
      <c r="F287" s="16" t="s">
        <v>52</v>
      </c>
      <c r="G287" s="16" t="s">
        <v>53</v>
      </c>
      <c r="H287" s="16" t="s">
        <v>46</v>
      </c>
      <c r="I287" s="16" t="s">
        <v>38</v>
      </c>
      <c r="J287" s="16">
        <v>0</v>
      </c>
      <c r="K287" s="16" t="s">
        <v>53</v>
      </c>
      <c r="L287" s="16">
        <v>1</v>
      </c>
      <c r="M287" s="16">
        <v>0</v>
      </c>
      <c r="N287" s="16" t="s">
        <v>75</v>
      </c>
      <c r="O287" s="16" t="s">
        <v>55</v>
      </c>
      <c r="P287" s="16" t="s">
        <v>152</v>
      </c>
      <c r="Q287" s="16" t="s">
        <v>225</v>
      </c>
    </row>
    <row r="288" spans="1:17" ht="15.75" customHeight="1" x14ac:dyDescent="0.3">
      <c r="A288" s="16">
        <v>287</v>
      </c>
      <c r="B288" s="16">
        <v>2012</v>
      </c>
      <c r="C288" s="16" t="s">
        <v>58</v>
      </c>
      <c r="D288" s="17">
        <v>41028</v>
      </c>
      <c r="E288" s="16" t="s">
        <v>65</v>
      </c>
      <c r="F288" s="16" t="s">
        <v>59</v>
      </c>
      <c r="G288" s="16" t="s">
        <v>59</v>
      </c>
      <c r="H288" s="16" t="s">
        <v>37</v>
      </c>
      <c r="I288" s="16" t="s">
        <v>38</v>
      </c>
      <c r="J288" s="16">
        <v>0</v>
      </c>
      <c r="K288" s="16" t="s">
        <v>59</v>
      </c>
      <c r="L288" s="16">
        <v>0</v>
      </c>
      <c r="M288" s="16">
        <v>5</v>
      </c>
      <c r="N288" s="16" t="s">
        <v>223</v>
      </c>
      <c r="O288" s="16" t="s">
        <v>61</v>
      </c>
      <c r="P288" s="16" t="s">
        <v>245</v>
      </c>
      <c r="Q288" s="16" t="s">
        <v>255</v>
      </c>
    </row>
    <row r="289" spans="1:17" ht="15.75" customHeight="1" x14ac:dyDescent="0.3">
      <c r="A289" s="16">
        <v>288</v>
      </c>
      <c r="B289" s="16">
        <v>2012</v>
      </c>
      <c r="C289" s="16" t="s">
        <v>79</v>
      </c>
      <c r="D289" s="17">
        <v>41029</v>
      </c>
      <c r="E289" s="16" t="s">
        <v>44</v>
      </c>
      <c r="F289" s="16" t="s">
        <v>35</v>
      </c>
      <c r="G289" s="16" t="s">
        <v>44</v>
      </c>
      <c r="H289" s="16" t="s">
        <v>46</v>
      </c>
      <c r="I289" s="16" t="s">
        <v>38</v>
      </c>
      <c r="J289" s="16">
        <v>0</v>
      </c>
      <c r="K289" s="16" t="s">
        <v>35</v>
      </c>
      <c r="L289" s="16">
        <v>0</v>
      </c>
      <c r="M289" s="16">
        <v>5</v>
      </c>
      <c r="N289" s="16" t="s">
        <v>158</v>
      </c>
      <c r="O289" s="16" t="s">
        <v>81</v>
      </c>
      <c r="P289" s="16" t="s">
        <v>68</v>
      </c>
      <c r="Q289" s="16" t="s">
        <v>265</v>
      </c>
    </row>
    <row r="290" spans="1:17" ht="15.75" customHeight="1" x14ac:dyDescent="0.3">
      <c r="A290" s="16">
        <v>289</v>
      </c>
      <c r="B290" s="16">
        <v>2012</v>
      </c>
      <c r="C290" s="16" t="s">
        <v>182</v>
      </c>
      <c r="D290" s="17">
        <v>41030</v>
      </c>
      <c r="E290" s="16" t="s">
        <v>65</v>
      </c>
      <c r="F290" s="16" t="s">
        <v>218</v>
      </c>
      <c r="G290" s="16" t="s">
        <v>65</v>
      </c>
      <c r="H290" s="16" t="s">
        <v>46</v>
      </c>
      <c r="I290" s="16" t="s">
        <v>38</v>
      </c>
      <c r="J290" s="16">
        <v>0</v>
      </c>
      <c r="K290" s="16" t="s">
        <v>65</v>
      </c>
      <c r="L290" s="16">
        <v>13</v>
      </c>
      <c r="M290" s="16">
        <v>0</v>
      </c>
      <c r="N290" s="16" t="s">
        <v>83</v>
      </c>
      <c r="O290" s="16" t="s">
        <v>184</v>
      </c>
      <c r="P290" s="16" t="s">
        <v>56</v>
      </c>
      <c r="Q290" s="16" t="s">
        <v>245</v>
      </c>
    </row>
    <row r="291" spans="1:17" ht="15.75" customHeight="1" x14ac:dyDescent="0.3">
      <c r="A291" s="16">
        <v>290</v>
      </c>
      <c r="B291" s="16">
        <v>2012</v>
      </c>
      <c r="C291" s="16" t="s">
        <v>70</v>
      </c>
      <c r="D291" s="17">
        <v>41030</v>
      </c>
      <c r="E291" s="16" t="s">
        <v>52</v>
      </c>
      <c r="F291" s="16" t="s">
        <v>53</v>
      </c>
      <c r="G291" s="16" t="s">
        <v>52</v>
      </c>
      <c r="H291" s="16" t="s">
        <v>46</v>
      </c>
      <c r="I291" s="16" t="s">
        <v>38</v>
      </c>
      <c r="J291" s="16">
        <v>0</v>
      </c>
      <c r="K291" s="16" t="s">
        <v>53</v>
      </c>
      <c r="L291" s="16">
        <v>0</v>
      </c>
      <c r="M291" s="16">
        <v>6</v>
      </c>
      <c r="N291" s="16" t="s">
        <v>266</v>
      </c>
      <c r="O291" s="16" t="s">
        <v>72</v>
      </c>
      <c r="P291" s="16" t="s">
        <v>243</v>
      </c>
      <c r="Q291" s="16" t="s">
        <v>129</v>
      </c>
    </row>
    <row r="292" spans="1:17" ht="15.75" customHeight="1" x14ac:dyDescent="0.3">
      <c r="A292" s="16">
        <v>291</v>
      </c>
      <c r="B292" s="16">
        <v>2012</v>
      </c>
      <c r="C292" s="16" t="s">
        <v>34</v>
      </c>
      <c r="D292" s="17">
        <v>41031</v>
      </c>
      <c r="E292" s="16" t="s">
        <v>36</v>
      </c>
      <c r="F292" s="16" t="s">
        <v>45</v>
      </c>
      <c r="G292" s="16" t="s">
        <v>45</v>
      </c>
      <c r="H292" s="16" t="s">
        <v>37</v>
      </c>
      <c r="I292" s="16" t="s">
        <v>38</v>
      </c>
      <c r="J292" s="16">
        <v>0</v>
      </c>
      <c r="K292" s="16" t="s">
        <v>45</v>
      </c>
      <c r="L292" s="16">
        <v>0</v>
      </c>
      <c r="M292" s="16">
        <v>4</v>
      </c>
      <c r="N292" s="16" t="s">
        <v>267</v>
      </c>
      <c r="O292" s="16" t="s">
        <v>40</v>
      </c>
      <c r="P292" s="16" t="s">
        <v>68</v>
      </c>
      <c r="Q292" s="16" t="s">
        <v>265</v>
      </c>
    </row>
    <row r="293" spans="1:17" ht="15.75" customHeight="1" x14ac:dyDescent="0.3">
      <c r="A293" s="16">
        <v>292</v>
      </c>
      <c r="B293" s="16">
        <v>2012</v>
      </c>
      <c r="C293" s="16" t="s">
        <v>251</v>
      </c>
      <c r="D293" s="17">
        <v>41032</v>
      </c>
      <c r="E293" s="16" t="s">
        <v>59</v>
      </c>
      <c r="F293" s="16" t="s">
        <v>218</v>
      </c>
      <c r="G293" s="16" t="s">
        <v>59</v>
      </c>
      <c r="H293" s="16" t="s">
        <v>46</v>
      </c>
      <c r="I293" s="16" t="s">
        <v>38</v>
      </c>
      <c r="J293" s="16">
        <v>0</v>
      </c>
      <c r="K293" s="16" t="s">
        <v>59</v>
      </c>
      <c r="L293" s="16">
        <v>1</v>
      </c>
      <c r="M293" s="16">
        <v>0</v>
      </c>
      <c r="N293" s="16" t="s">
        <v>192</v>
      </c>
      <c r="O293" s="16" t="s">
        <v>253</v>
      </c>
      <c r="P293" s="16" t="s">
        <v>41</v>
      </c>
      <c r="Q293" s="16" t="s">
        <v>141</v>
      </c>
    </row>
    <row r="294" spans="1:17" ht="15.75" customHeight="1" x14ac:dyDescent="0.3">
      <c r="A294" s="16">
        <v>293</v>
      </c>
      <c r="B294" s="16">
        <v>2012</v>
      </c>
      <c r="C294" s="16" t="s">
        <v>79</v>
      </c>
      <c r="D294" s="17">
        <v>41033</v>
      </c>
      <c r="E294" s="16" t="s">
        <v>44</v>
      </c>
      <c r="F294" s="16" t="s">
        <v>65</v>
      </c>
      <c r="G294" s="16" t="s">
        <v>44</v>
      </c>
      <c r="H294" s="16" t="s">
        <v>46</v>
      </c>
      <c r="I294" s="16" t="s">
        <v>38</v>
      </c>
      <c r="J294" s="16">
        <v>0</v>
      </c>
      <c r="K294" s="16" t="s">
        <v>44</v>
      </c>
      <c r="L294" s="16">
        <v>10</v>
      </c>
      <c r="M294" s="16">
        <v>0</v>
      </c>
      <c r="N294" s="16" t="s">
        <v>118</v>
      </c>
      <c r="O294" s="16" t="s">
        <v>81</v>
      </c>
      <c r="P294" s="16" t="s">
        <v>139</v>
      </c>
      <c r="Q294" s="16" t="s">
        <v>255</v>
      </c>
    </row>
    <row r="295" spans="1:17" ht="15.75" customHeight="1" x14ac:dyDescent="0.3">
      <c r="A295" s="16">
        <v>294</v>
      </c>
      <c r="B295" s="16">
        <v>2012</v>
      </c>
      <c r="C295" s="16" t="s">
        <v>64</v>
      </c>
      <c r="D295" s="17">
        <v>41034</v>
      </c>
      <c r="E295" s="16" t="s">
        <v>35</v>
      </c>
      <c r="F295" s="16" t="s">
        <v>218</v>
      </c>
      <c r="G295" s="16" t="s">
        <v>35</v>
      </c>
      <c r="H295" s="16" t="s">
        <v>46</v>
      </c>
      <c r="I295" s="16" t="s">
        <v>38</v>
      </c>
      <c r="J295" s="16">
        <v>0</v>
      </c>
      <c r="K295" s="16" t="s">
        <v>35</v>
      </c>
      <c r="L295" s="16">
        <v>7</v>
      </c>
      <c r="M295" s="16">
        <v>0</v>
      </c>
      <c r="N295" s="16" t="s">
        <v>260</v>
      </c>
      <c r="O295" s="16" t="s">
        <v>67</v>
      </c>
      <c r="P295" s="16" t="s">
        <v>68</v>
      </c>
      <c r="Q295" s="16" t="s">
        <v>150</v>
      </c>
    </row>
    <row r="296" spans="1:17" ht="15.75" customHeight="1" x14ac:dyDescent="0.3">
      <c r="A296" s="16">
        <v>295</v>
      </c>
      <c r="B296" s="16">
        <v>2012</v>
      </c>
      <c r="C296" s="16" t="s">
        <v>43</v>
      </c>
      <c r="D296" s="17">
        <v>41034</v>
      </c>
      <c r="E296" s="16" t="s">
        <v>52</v>
      </c>
      <c r="F296" s="16" t="s">
        <v>45</v>
      </c>
      <c r="G296" s="16" t="s">
        <v>52</v>
      </c>
      <c r="H296" s="16" t="s">
        <v>46</v>
      </c>
      <c r="I296" s="16" t="s">
        <v>38</v>
      </c>
      <c r="J296" s="16">
        <v>0</v>
      </c>
      <c r="K296" s="16" t="s">
        <v>52</v>
      </c>
      <c r="L296" s="16">
        <v>43</v>
      </c>
      <c r="M296" s="16">
        <v>0</v>
      </c>
      <c r="N296" s="16" t="s">
        <v>71</v>
      </c>
      <c r="O296" s="16" t="s">
        <v>48</v>
      </c>
      <c r="P296" s="16" t="s">
        <v>243</v>
      </c>
      <c r="Q296" s="16" t="s">
        <v>129</v>
      </c>
    </row>
    <row r="297" spans="1:17" ht="15.75" customHeight="1" x14ac:dyDescent="0.3">
      <c r="A297" s="16">
        <v>296</v>
      </c>
      <c r="B297" s="16">
        <v>2012</v>
      </c>
      <c r="C297" s="16" t="s">
        <v>58</v>
      </c>
      <c r="D297" s="17">
        <v>41035</v>
      </c>
      <c r="E297" s="16" t="s">
        <v>44</v>
      </c>
      <c r="F297" s="16" t="s">
        <v>59</v>
      </c>
      <c r="G297" s="16" t="s">
        <v>59</v>
      </c>
      <c r="H297" s="16" t="s">
        <v>37</v>
      </c>
      <c r="I297" s="16" t="s">
        <v>38</v>
      </c>
      <c r="J297" s="16">
        <v>0</v>
      </c>
      <c r="K297" s="16" t="s">
        <v>59</v>
      </c>
      <c r="L297" s="16">
        <v>0</v>
      </c>
      <c r="M297" s="16">
        <v>2</v>
      </c>
      <c r="N297" s="16" t="s">
        <v>164</v>
      </c>
      <c r="O297" s="16" t="s">
        <v>61</v>
      </c>
      <c r="P297" s="16" t="s">
        <v>41</v>
      </c>
      <c r="Q297" s="16" t="s">
        <v>141</v>
      </c>
    </row>
    <row r="298" spans="1:17" ht="15.75" customHeight="1" x14ac:dyDescent="0.3">
      <c r="A298" s="16">
        <v>297</v>
      </c>
      <c r="B298" s="16">
        <v>2012</v>
      </c>
      <c r="C298" s="16" t="s">
        <v>34</v>
      </c>
      <c r="D298" s="17">
        <v>41035</v>
      </c>
      <c r="E298" s="16" t="s">
        <v>65</v>
      </c>
      <c r="F298" s="16" t="s">
        <v>36</v>
      </c>
      <c r="G298" s="16" t="s">
        <v>36</v>
      </c>
      <c r="H298" s="16" t="s">
        <v>37</v>
      </c>
      <c r="I298" s="16" t="s">
        <v>38</v>
      </c>
      <c r="J298" s="16">
        <v>0</v>
      </c>
      <c r="K298" s="16" t="s">
        <v>36</v>
      </c>
      <c r="L298" s="16">
        <v>0</v>
      </c>
      <c r="M298" s="16">
        <v>5</v>
      </c>
      <c r="N298" s="16" t="s">
        <v>134</v>
      </c>
      <c r="O298" s="16" t="s">
        <v>40</v>
      </c>
      <c r="P298" s="16" t="s">
        <v>139</v>
      </c>
      <c r="Q298" s="16" t="s">
        <v>255</v>
      </c>
    </row>
    <row r="299" spans="1:17" ht="15.75" customHeight="1" x14ac:dyDescent="0.3">
      <c r="A299" s="16">
        <v>298</v>
      </c>
      <c r="B299" s="16">
        <v>2012</v>
      </c>
      <c r="C299" s="16" t="s">
        <v>51</v>
      </c>
      <c r="D299" s="17">
        <v>41036</v>
      </c>
      <c r="E299" s="16" t="s">
        <v>53</v>
      </c>
      <c r="F299" s="16" t="s">
        <v>35</v>
      </c>
      <c r="G299" s="16" t="s">
        <v>53</v>
      </c>
      <c r="H299" s="16" t="s">
        <v>46</v>
      </c>
      <c r="I299" s="16" t="s">
        <v>38</v>
      </c>
      <c r="J299" s="16">
        <v>0</v>
      </c>
      <c r="K299" s="16" t="s">
        <v>35</v>
      </c>
      <c r="L299" s="16">
        <v>0</v>
      </c>
      <c r="M299" s="16">
        <v>6</v>
      </c>
      <c r="N299" s="16" t="s">
        <v>156</v>
      </c>
      <c r="O299" s="16" t="s">
        <v>55</v>
      </c>
      <c r="P299" s="16" t="s">
        <v>243</v>
      </c>
      <c r="Q299" s="16" t="s">
        <v>152</v>
      </c>
    </row>
    <row r="300" spans="1:17" ht="15.75" customHeight="1" x14ac:dyDescent="0.3">
      <c r="A300" s="16">
        <v>299</v>
      </c>
      <c r="B300" s="16">
        <v>2012</v>
      </c>
      <c r="C300" s="16" t="s">
        <v>251</v>
      </c>
      <c r="D300" s="17">
        <v>41037</v>
      </c>
      <c r="E300" s="16" t="s">
        <v>218</v>
      </c>
      <c r="F300" s="16" t="s">
        <v>52</v>
      </c>
      <c r="G300" s="16" t="s">
        <v>218</v>
      </c>
      <c r="H300" s="16" t="s">
        <v>46</v>
      </c>
      <c r="I300" s="16" t="s">
        <v>38</v>
      </c>
      <c r="J300" s="16">
        <v>0</v>
      </c>
      <c r="K300" s="16" t="s">
        <v>52</v>
      </c>
      <c r="L300" s="16">
        <v>0</v>
      </c>
      <c r="M300" s="16">
        <v>7</v>
      </c>
      <c r="N300" s="16" t="s">
        <v>71</v>
      </c>
      <c r="O300" s="16" t="s">
        <v>253</v>
      </c>
      <c r="P300" s="16" t="s">
        <v>41</v>
      </c>
      <c r="Q300" s="16" t="s">
        <v>91</v>
      </c>
    </row>
    <row r="301" spans="1:17" ht="15.75" customHeight="1" x14ac:dyDescent="0.3">
      <c r="A301" s="16">
        <v>300</v>
      </c>
      <c r="B301" s="16">
        <v>2012</v>
      </c>
      <c r="C301" s="16" t="s">
        <v>74</v>
      </c>
      <c r="D301" s="17">
        <v>41037</v>
      </c>
      <c r="E301" s="16" t="s">
        <v>45</v>
      </c>
      <c r="F301" s="16" t="s">
        <v>65</v>
      </c>
      <c r="G301" s="16" t="s">
        <v>65</v>
      </c>
      <c r="H301" s="16" t="s">
        <v>37</v>
      </c>
      <c r="I301" s="16" t="s">
        <v>38</v>
      </c>
      <c r="J301" s="16">
        <v>0</v>
      </c>
      <c r="K301" s="16" t="s">
        <v>45</v>
      </c>
      <c r="L301" s="16">
        <v>25</v>
      </c>
      <c r="M301" s="16">
        <v>0</v>
      </c>
      <c r="N301" s="16" t="s">
        <v>264</v>
      </c>
      <c r="O301" s="16" t="s">
        <v>76</v>
      </c>
      <c r="P301" s="16" t="s">
        <v>139</v>
      </c>
      <c r="Q301" s="16" t="s">
        <v>255</v>
      </c>
    </row>
    <row r="302" spans="1:17" ht="15.75" customHeight="1" x14ac:dyDescent="0.3">
      <c r="A302" s="16">
        <v>301</v>
      </c>
      <c r="B302" s="16">
        <v>2012</v>
      </c>
      <c r="C302" s="16" t="s">
        <v>58</v>
      </c>
      <c r="D302" s="17">
        <v>41038</v>
      </c>
      <c r="E302" s="16" t="s">
        <v>59</v>
      </c>
      <c r="F302" s="16" t="s">
        <v>36</v>
      </c>
      <c r="G302" s="16" t="s">
        <v>36</v>
      </c>
      <c r="H302" s="16" t="s">
        <v>37</v>
      </c>
      <c r="I302" s="16" t="s">
        <v>38</v>
      </c>
      <c r="J302" s="16">
        <v>0</v>
      </c>
      <c r="K302" s="16" t="s">
        <v>36</v>
      </c>
      <c r="L302" s="16">
        <v>0</v>
      </c>
      <c r="M302" s="16">
        <v>9</v>
      </c>
      <c r="N302" s="16" t="s">
        <v>131</v>
      </c>
      <c r="O302" s="16" t="s">
        <v>61</v>
      </c>
      <c r="P302" s="16" t="s">
        <v>68</v>
      </c>
      <c r="Q302" s="16" t="s">
        <v>250</v>
      </c>
    </row>
    <row r="303" spans="1:17" ht="15.75" customHeight="1" x14ac:dyDescent="0.3">
      <c r="A303" s="16">
        <v>302</v>
      </c>
      <c r="B303" s="16">
        <v>2012</v>
      </c>
      <c r="C303" s="16" t="s">
        <v>70</v>
      </c>
      <c r="D303" s="17">
        <v>41039</v>
      </c>
      <c r="E303" s="16" t="s">
        <v>52</v>
      </c>
      <c r="F303" s="16" t="s">
        <v>44</v>
      </c>
      <c r="G303" s="16" t="s">
        <v>44</v>
      </c>
      <c r="H303" s="16" t="s">
        <v>37</v>
      </c>
      <c r="I303" s="16" t="s">
        <v>38</v>
      </c>
      <c r="J303" s="16">
        <v>0</v>
      </c>
      <c r="K303" s="16" t="s">
        <v>44</v>
      </c>
      <c r="L303" s="16">
        <v>0</v>
      </c>
      <c r="M303" s="16">
        <v>4</v>
      </c>
      <c r="N303" s="16" t="s">
        <v>268</v>
      </c>
      <c r="O303" s="16" t="s">
        <v>72</v>
      </c>
      <c r="P303" s="16" t="s">
        <v>255</v>
      </c>
      <c r="Q303" s="16" t="s">
        <v>265</v>
      </c>
    </row>
    <row r="304" spans="1:17" ht="15.75" customHeight="1" x14ac:dyDescent="0.3">
      <c r="A304" s="16">
        <v>303</v>
      </c>
      <c r="B304" s="16">
        <v>2012</v>
      </c>
      <c r="C304" s="16" t="s">
        <v>251</v>
      </c>
      <c r="D304" s="17">
        <v>41040</v>
      </c>
      <c r="E304" s="16" t="s">
        <v>36</v>
      </c>
      <c r="F304" s="16" t="s">
        <v>218</v>
      </c>
      <c r="G304" s="16" t="s">
        <v>218</v>
      </c>
      <c r="H304" s="16" t="s">
        <v>37</v>
      </c>
      <c r="I304" s="16" t="s">
        <v>38</v>
      </c>
      <c r="J304" s="16">
        <v>0</v>
      </c>
      <c r="K304" s="16" t="s">
        <v>36</v>
      </c>
      <c r="L304" s="16">
        <v>35</v>
      </c>
      <c r="M304" s="16">
        <v>0</v>
      </c>
      <c r="N304" s="16" t="s">
        <v>131</v>
      </c>
      <c r="O304" s="16" t="s">
        <v>253</v>
      </c>
      <c r="P304" s="16" t="s">
        <v>68</v>
      </c>
      <c r="Q304" s="16" t="s">
        <v>150</v>
      </c>
    </row>
    <row r="305" spans="1:17" ht="15.75" customHeight="1" x14ac:dyDescent="0.3">
      <c r="A305" s="16">
        <v>304</v>
      </c>
      <c r="B305" s="16">
        <v>2012</v>
      </c>
      <c r="C305" s="16" t="s">
        <v>64</v>
      </c>
      <c r="D305" s="17">
        <v>41041</v>
      </c>
      <c r="E305" s="16" t="s">
        <v>59</v>
      </c>
      <c r="F305" s="16" t="s">
        <v>35</v>
      </c>
      <c r="G305" s="16" t="s">
        <v>59</v>
      </c>
      <c r="H305" s="16" t="s">
        <v>46</v>
      </c>
      <c r="I305" s="16" t="s">
        <v>38</v>
      </c>
      <c r="J305" s="16">
        <v>0</v>
      </c>
      <c r="K305" s="16" t="s">
        <v>59</v>
      </c>
      <c r="L305" s="16">
        <v>27</v>
      </c>
      <c r="M305" s="16">
        <v>0</v>
      </c>
      <c r="N305" s="16" t="s">
        <v>159</v>
      </c>
      <c r="O305" s="16" t="s">
        <v>67</v>
      </c>
      <c r="P305" s="16" t="s">
        <v>152</v>
      </c>
      <c r="Q305" s="16" t="s">
        <v>129</v>
      </c>
    </row>
    <row r="306" spans="1:17" ht="15.75" customHeight="1" x14ac:dyDescent="0.3">
      <c r="A306" s="16">
        <v>305</v>
      </c>
      <c r="B306" s="16">
        <v>2012</v>
      </c>
      <c r="C306" s="16" t="s">
        <v>79</v>
      </c>
      <c r="D306" s="17">
        <v>41041</v>
      </c>
      <c r="E306" s="16" t="s">
        <v>53</v>
      </c>
      <c r="F306" s="16" t="s">
        <v>44</v>
      </c>
      <c r="G306" s="16" t="s">
        <v>44</v>
      </c>
      <c r="H306" s="16" t="s">
        <v>37</v>
      </c>
      <c r="I306" s="16" t="s">
        <v>38</v>
      </c>
      <c r="J306" s="16">
        <v>0</v>
      </c>
      <c r="K306" s="16" t="s">
        <v>44</v>
      </c>
      <c r="L306" s="16">
        <v>0</v>
      </c>
      <c r="M306" s="16">
        <v>9</v>
      </c>
      <c r="N306" s="16" t="s">
        <v>268</v>
      </c>
      <c r="O306" s="16" t="s">
        <v>81</v>
      </c>
      <c r="P306" s="16" t="s">
        <v>181</v>
      </c>
      <c r="Q306" s="16" t="s">
        <v>91</v>
      </c>
    </row>
    <row r="307" spans="1:17" ht="15.75" customHeight="1" x14ac:dyDescent="0.3">
      <c r="A307" s="16">
        <v>306</v>
      </c>
      <c r="B307" s="16">
        <v>2012</v>
      </c>
      <c r="C307" s="16" t="s">
        <v>70</v>
      </c>
      <c r="D307" s="17">
        <v>41042</v>
      </c>
      <c r="E307" s="16" t="s">
        <v>52</v>
      </c>
      <c r="F307" s="16" t="s">
        <v>218</v>
      </c>
      <c r="G307" s="16" t="s">
        <v>52</v>
      </c>
      <c r="H307" s="16" t="s">
        <v>46</v>
      </c>
      <c r="I307" s="16" t="s">
        <v>38</v>
      </c>
      <c r="J307" s="16">
        <v>0</v>
      </c>
      <c r="K307" s="16" t="s">
        <v>52</v>
      </c>
      <c r="L307" s="16">
        <v>45</v>
      </c>
      <c r="M307" s="16">
        <v>0</v>
      </c>
      <c r="N307" s="16" t="s">
        <v>269</v>
      </c>
      <c r="O307" s="16" t="s">
        <v>72</v>
      </c>
      <c r="P307" s="16" t="s">
        <v>68</v>
      </c>
      <c r="Q307" s="16" t="s">
        <v>150</v>
      </c>
    </row>
    <row r="308" spans="1:17" ht="15.75" customHeight="1" x14ac:dyDescent="0.3">
      <c r="A308" s="16">
        <v>307</v>
      </c>
      <c r="B308" s="16">
        <v>2012</v>
      </c>
      <c r="C308" s="16" t="s">
        <v>43</v>
      </c>
      <c r="D308" s="17">
        <v>41042</v>
      </c>
      <c r="E308" s="16" t="s">
        <v>65</v>
      </c>
      <c r="F308" s="16" t="s">
        <v>45</v>
      </c>
      <c r="G308" s="16" t="s">
        <v>65</v>
      </c>
      <c r="H308" s="16" t="s">
        <v>46</v>
      </c>
      <c r="I308" s="16" t="s">
        <v>38</v>
      </c>
      <c r="J308" s="16">
        <v>0</v>
      </c>
      <c r="K308" s="16" t="s">
        <v>45</v>
      </c>
      <c r="L308" s="16">
        <v>0</v>
      </c>
      <c r="M308" s="16">
        <v>4</v>
      </c>
      <c r="N308" s="16" t="s">
        <v>66</v>
      </c>
      <c r="O308" s="16" t="s">
        <v>48</v>
      </c>
      <c r="P308" s="16" t="s">
        <v>139</v>
      </c>
      <c r="Q308" s="16" t="s">
        <v>255</v>
      </c>
    </row>
    <row r="309" spans="1:17" ht="15.75" customHeight="1" x14ac:dyDescent="0.3">
      <c r="A309" s="16">
        <v>308</v>
      </c>
      <c r="B309" s="16">
        <v>2012</v>
      </c>
      <c r="C309" s="16" t="s">
        <v>34</v>
      </c>
      <c r="D309" s="17">
        <v>41043</v>
      </c>
      <c r="E309" s="16" t="s">
        <v>36</v>
      </c>
      <c r="F309" s="16" t="s">
        <v>59</v>
      </c>
      <c r="G309" s="16" t="s">
        <v>59</v>
      </c>
      <c r="H309" s="16" t="s">
        <v>37</v>
      </c>
      <c r="I309" s="16" t="s">
        <v>38</v>
      </c>
      <c r="J309" s="16">
        <v>0</v>
      </c>
      <c r="K309" s="16" t="s">
        <v>59</v>
      </c>
      <c r="L309" s="16">
        <v>0</v>
      </c>
      <c r="M309" s="16">
        <v>5</v>
      </c>
      <c r="N309" s="16" t="s">
        <v>195</v>
      </c>
      <c r="O309" s="16" t="s">
        <v>40</v>
      </c>
      <c r="P309" s="16" t="s">
        <v>181</v>
      </c>
      <c r="Q309" s="16" t="s">
        <v>91</v>
      </c>
    </row>
    <row r="310" spans="1:17" ht="15.75" customHeight="1" x14ac:dyDescent="0.3">
      <c r="A310" s="16">
        <v>309</v>
      </c>
      <c r="B310" s="16">
        <v>2012</v>
      </c>
      <c r="C310" s="16" t="s">
        <v>64</v>
      </c>
      <c r="D310" s="17">
        <v>41043</v>
      </c>
      <c r="E310" s="16" t="s">
        <v>35</v>
      </c>
      <c r="F310" s="16" t="s">
        <v>44</v>
      </c>
      <c r="G310" s="16" t="s">
        <v>44</v>
      </c>
      <c r="H310" s="16" t="s">
        <v>37</v>
      </c>
      <c r="I310" s="16" t="s">
        <v>38</v>
      </c>
      <c r="J310" s="16">
        <v>0</v>
      </c>
      <c r="K310" s="16" t="s">
        <v>44</v>
      </c>
      <c r="L310" s="16">
        <v>0</v>
      </c>
      <c r="M310" s="16">
        <v>5</v>
      </c>
      <c r="N310" s="16" t="s">
        <v>47</v>
      </c>
      <c r="O310" s="16" t="s">
        <v>67</v>
      </c>
      <c r="P310" s="16" t="s">
        <v>243</v>
      </c>
      <c r="Q310" s="16" t="s">
        <v>129</v>
      </c>
    </row>
    <row r="311" spans="1:17" ht="15.75" customHeight="1" x14ac:dyDescent="0.3">
      <c r="A311" s="16">
        <v>310</v>
      </c>
      <c r="B311" s="16">
        <v>2012</v>
      </c>
      <c r="C311" s="16" t="s">
        <v>51</v>
      </c>
      <c r="D311" s="17">
        <v>41044</v>
      </c>
      <c r="E311" s="16" t="s">
        <v>45</v>
      </c>
      <c r="F311" s="16" t="s">
        <v>53</v>
      </c>
      <c r="G311" s="16" t="s">
        <v>45</v>
      </c>
      <c r="H311" s="16" t="s">
        <v>46</v>
      </c>
      <c r="I311" s="16" t="s">
        <v>38</v>
      </c>
      <c r="J311" s="16">
        <v>0</v>
      </c>
      <c r="K311" s="16" t="s">
        <v>53</v>
      </c>
      <c r="L311" s="16">
        <v>0</v>
      </c>
      <c r="M311" s="16">
        <v>5</v>
      </c>
      <c r="N311" s="16" t="s">
        <v>270</v>
      </c>
      <c r="O311" s="16" t="s">
        <v>55</v>
      </c>
      <c r="P311" s="16" t="s">
        <v>139</v>
      </c>
      <c r="Q311" s="16" t="s">
        <v>255</v>
      </c>
    </row>
    <row r="312" spans="1:17" ht="15.75" customHeight="1" x14ac:dyDescent="0.3">
      <c r="A312" s="16">
        <v>311</v>
      </c>
      <c r="B312" s="16">
        <v>2012</v>
      </c>
      <c r="C312" s="16" t="s">
        <v>58</v>
      </c>
      <c r="D312" s="17">
        <v>41045</v>
      </c>
      <c r="E312" s="16" t="s">
        <v>35</v>
      </c>
      <c r="F312" s="16" t="s">
        <v>59</v>
      </c>
      <c r="G312" s="16" t="s">
        <v>59</v>
      </c>
      <c r="H312" s="16" t="s">
        <v>37</v>
      </c>
      <c r="I312" s="16" t="s">
        <v>38</v>
      </c>
      <c r="J312" s="16">
        <v>0</v>
      </c>
      <c r="K312" s="16" t="s">
        <v>35</v>
      </c>
      <c r="L312" s="16">
        <v>32</v>
      </c>
      <c r="M312" s="16">
        <v>0</v>
      </c>
      <c r="N312" s="16" t="s">
        <v>260</v>
      </c>
      <c r="O312" s="16" t="s">
        <v>61</v>
      </c>
      <c r="P312" s="16" t="s">
        <v>181</v>
      </c>
      <c r="Q312" s="16" t="s">
        <v>91</v>
      </c>
    </row>
    <row r="313" spans="1:17" ht="15.75" customHeight="1" x14ac:dyDescent="0.3">
      <c r="A313" s="16">
        <v>312</v>
      </c>
      <c r="B313" s="16">
        <v>2012</v>
      </c>
      <c r="C313" s="16" t="s">
        <v>206</v>
      </c>
      <c r="D313" s="17">
        <v>41046</v>
      </c>
      <c r="E313" s="16" t="s">
        <v>44</v>
      </c>
      <c r="F313" s="16" t="s">
        <v>45</v>
      </c>
      <c r="G313" s="16" t="s">
        <v>45</v>
      </c>
      <c r="H313" s="16" t="s">
        <v>37</v>
      </c>
      <c r="I313" s="16" t="s">
        <v>38</v>
      </c>
      <c r="J313" s="16">
        <v>0</v>
      </c>
      <c r="K313" s="16" t="s">
        <v>45</v>
      </c>
      <c r="L313" s="16">
        <v>0</v>
      </c>
      <c r="M313" s="16">
        <v>6</v>
      </c>
      <c r="N313" s="16" t="s">
        <v>86</v>
      </c>
      <c r="O313" s="16" t="s">
        <v>207</v>
      </c>
      <c r="P313" s="16" t="s">
        <v>250</v>
      </c>
      <c r="Q313" s="16" t="s">
        <v>150</v>
      </c>
    </row>
    <row r="314" spans="1:17" ht="15.75" customHeight="1" x14ac:dyDescent="0.3">
      <c r="A314" s="16">
        <v>313</v>
      </c>
      <c r="B314" s="16">
        <v>2012</v>
      </c>
      <c r="C314" s="16" t="s">
        <v>51</v>
      </c>
      <c r="D314" s="17">
        <v>41046</v>
      </c>
      <c r="E314" s="16" t="s">
        <v>36</v>
      </c>
      <c r="F314" s="16" t="s">
        <v>53</v>
      </c>
      <c r="G314" s="16" t="s">
        <v>53</v>
      </c>
      <c r="H314" s="16" t="s">
        <v>37</v>
      </c>
      <c r="I314" s="16" t="s">
        <v>38</v>
      </c>
      <c r="J314" s="16">
        <v>0</v>
      </c>
      <c r="K314" s="16" t="s">
        <v>36</v>
      </c>
      <c r="L314" s="16">
        <v>21</v>
      </c>
      <c r="M314" s="16">
        <v>0</v>
      </c>
      <c r="N314" s="16" t="s">
        <v>131</v>
      </c>
      <c r="O314" s="16" t="s">
        <v>55</v>
      </c>
      <c r="P314" s="16" t="s">
        <v>139</v>
      </c>
      <c r="Q314" s="16" t="s">
        <v>265</v>
      </c>
    </row>
    <row r="315" spans="1:17" ht="15.75" customHeight="1" x14ac:dyDescent="0.3">
      <c r="A315" s="16">
        <v>314</v>
      </c>
      <c r="B315" s="16">
        <v>2012</v>
      </c>
      <c r="C315" s="16" t="s">
        <v>74</v>
      </c>
      <c r="D315" s="17">
        <v>41047</v>
      </c>
      <c r="E315" s="16" t="s">
        <v>52</v>
      </c>
      <c r="F315" s="16" t="s">
        <v>65</v>
      </c>
      <c r="G315" s="16" t="s">
        <v>52</v>
      </c>
      <c r="H315" s="16" t="s">
        <v>46</v>
      </c>
      <c r="I315" s="16" t="s">
        <v>38</v>
      </c>
      <c r="J315" s="16">
        <v>0</v>
      </c>
      <c r="K315" s="16" t="s">
        <v>65</v>
      </c>
      <c r="L315" s="16">
        <v>0</v>
      </c>
      <c r="M315" s="16">
        <v>5</v>
      </c>
      <c r="N315" s="16" t="s">
        <v>223</v>
      </c>
      <c r="O315" s="16" t="s">
        <v>76</v>
      </c>
      <c r="P315" s="16" t="s">
        <v>152</v>
      </c>
      <c r="Q315" s="16" t="s">
        <v>129</v>
      </c>
    </row>
    <row r="316" spans="1:17" ht="15.75" customHeight="1" x14ac:dyDescent="0.3">
      <c r="A316" s="16">
        <v>315</v>
      </c>
      <c r="B316" s="16">
        <v>2012</v>
      </c>
      <c r="C316" s="16" t="s">
        <v>206</v>
      </c>
      <c r="D316" s="17">
        <v>41048</v>
      </c>
      <c r="E316" s="16" t="s">
        <v>45</v>
      </c>
      <c r="F316" s="16" t="s">
        <v>53</v>
      </c>
      <c r="G316" s="16" t="s">
        <v>53</v>
      </c>
      <c r="H316" s="16" t="s">
        <v>37</v>
      </c>
      <c r="I316" s="16" t="s">
        <v>38</v>
      </c>
      <c r="J316" s="16">
        <v>0</v>
      </c>
      <c r="K316" s="16" t="s">
        <v>53</v>
      </c>
      <c r="L316" s="16">
        <v>0</v>
      </c>
      <c r="M316" s="16">
        <v>6</v>
      </c>
      <c r="N316" s="16" t="s">
        <v>270</v>
      </c>
      <c r="O316" s="16" t="s">
        <v>207</v>
      </c>
      <c r="P316" s="16" t="s">
        <v>68</v>
      </c>
      <c r="Q316" s="16" t="s">
        <v>250</v>
      </c>
    </row>
    <row r="317" spans="1:17" ht="15.75" customHeight="1" x14ac:dyDescent="0.3">
      <c r="A317" s="16">
        <v>316</v>
      </c>
      <c r="B317" s="16">
        <v>2012</v>
      </c>
      <c r="C317" s="16" t="s">
        <v>251</v>
      </c>
      <c r="D317" s="17">
        <v>41048</v>
      </c>
      <c r="E317" s="16" t="s">
        <v>35</v>
      </c>
      <c r="F317" s="16" t="s">
        <v>218</v>
      </c>
      <c r="G317" s="16" t="s">
        <v>35</v>
      </c>
      <c r="H317" s="16" t="s">
        <v>46</v>
      </c>
      <c r="I317" s="16" t="s">
        <v>38</v>
      </c>
      <c r="J317" s="16">
        <v>0</v>
      </c>
      <c r="K317" s="16" t="s">
        <v>35</v>
      </c>
      <c r="L317" s="16">
        <v>34</v>
      </c>
      <c r="M317" s="16">
        <v>0</v>
      </c>
      <c r="N317" s="16" t="s">
        <v>258</v>
      </c>
      <c r="O317" s="16" t="s">
        <v>253</v>
      </c>
      <c r="P317" s="16" t="s">
        <v>141</v>
      </c>
      <c r="Q317" s="16" t="s">
        <v>91</v>
      </c>
    </row>
    <row r="318" spans="1:17" ht="15.75" customHeight="1" x14ac:dyDescent="0.3">
      <c r="A318" s="16">
        <v>317</v>
      </c>
      <c r="B318" s="16">
        <v>2012</v>
      </c>
      <c r="C318" s="16" t="s">
        <v>74</v>
      </c>
      <c r="D318" s="17">
        <v>41049</v>
      </c>
      <c r="E318" s="16" t="s">
        <v>65</v>
      </c>
      <c r="F318" s="16" t="s">
        <v>36</v>
      </c>
      <c r="G318" s="16" t="s">
        <v>36</v>
      </c>
      <c r="H318" s="16" t="s">
        <v>37</v>
      </c>
      <c r="I318" s="16" t="s">
        <v>38</v>
      </c>
      <c r="J318" s="16">
        <v>0</v>
      </c>
      <c r="K318" s="16" t="s">
        <v>65</v>
      </c>
      <c r="L318" s="16">
        <v>9</v>
      </c>
      <c r="M318" s="16">
        <v>0</v>
      </c>
      <c r="N318" s="16" t="s">
        <v>223</v>
      </c>
      <c r="O318" s="16" t="s">
        <v>76</v>
      </c>
      <c r="P318" s="16" t="s">
        <v>152</v>
      </c>
      <c r="Q318" s="16" t="s">
        <v>129</v>
      </c>
    </row>
    <row r="319" spans="1:17" ht="15.75" customHeight="1" x14ac:dyDescent="0.3">
      <c r="A319" s="16">
        <v>318</v>
      </c>
      <c r="B319" s="16">
        <v>2012</v>
      </c>
      <c r="C319" s="16" t="s">
        <v>70</v>
      </c>
      <c r="D319" s="17">
        <v>41049</v>
      </c>
      <c r="E319" s="16" t="s">
        <v>52</v>
      </c>
      <c r="F319" s="16" t="s">
        <v>59</v>
      </c>
      <c r="G319" s="16" t="s">
        <v>52</v>
      </c>
      <c r="H319" s="16" t="s">
        <v>46</v>
      </c>
      <c r="I319" s="16" t="s">
        <v>38</v>
      </c>
      <c r="J319" s="16">
        <v>0</v>
      </c>
      <c r="K319" s="16" t="s">
        <v>59</v>
      </c>
      <c r="L319" s="16">
        <v>0</v>
      </c>
      <c r="M319" s="16">
        <v>10</v>
      </c>
      <c r="N319" s="16" t="s">
        <v>164</v>
      </c>
      <c r="O319" s="16" t="s">
        <v>72</v>
      </c>
      <c r="P319" s="16" t="s">
        <v>139</v>
      </c>
      <c r="Q319" s="16" t="s">
        <v>265</v>
      </c>
    </row>
    <row r="320" spans="1:17" ht="15.75" customHeight="1" x14ac:dyDescent="0.3">
      <c r="A320" s="16">
        <v>319</v>
      </c>
      <c r="B320" s="16">
        <v>2012</v>
      </c>
      <c r="C320" s="16" t="s">
        <v>251</v>
      </c>
      <c r="D320" s="17">
        <v>41051</v>
      </c>
      <c r="E320" s="16" t="s">
        <v>35</v>
      </c>
      <c r="F320" s="16" t="s">
        <v>53</v>
      </c>
      <c r="G320" s="16" t="s">
        <v>35</v>
      </c>
      <c r="H320" s="16" t="s">
        <v>46</v>
      </c>
      <c r="I320" s="16" t="s">
        <v>38</v>
      </c>
      <c r="J320" s="16">
        <v>0</v>
      </c>
      <c r="K320" s="16" t="s">
        <v>35</v>
      </c>
      <c r="L320" s="16">
        <v>18</v>
      </c>
      <c r="M320" s="16">
        <v>0</v>
      </c>
      <c r="N320" s="16" t="s">
        <v>82</v>
      </c>
      <c r="O320" s="16" t="s">
        <v>253</v>
      </c>
      <c r="P320" s="16" t="s">
        <v>91</v>
      </c>
      <c r="Q320" s="16" t="s">
        <v>129</v>
      </c>
    </row>
    <row r="321" spans="1:17" ht="15.75" customHeight="1" x14ac:dyDescent="0.3">
      <c r="A321" s="16">
        <v>320</v>
      </c>
      <c r="B321" s="16">
        <v>2012</v>
      </c>
      <c r="C321" s="16" t="s">
        <v>34</v>
      </c>
      <c r="D321" s="17">
        <v>41052</v>
      </c>
      <c r="E321" s="16" t="s">
        <v>44</v>
      </c>
      <c r="F321" s="16" t="s">
        <v>59</v>
      </c>
      <c r="G321" s="16" t="s">
        <v>59</v>
      </c>
      <c r="H321" s="16" t="s">
        <v>37</v>
      </c>
      <c r="I321" s="16" t="s">
        <v>38</v>
      </c>
      <c r="J321" s="16">
        <v>0</v>
      </c>
      <c r="K321" s="16" t="s">
        <v>44</v>
      </c>
      <c r="L321" s="16">
        <v>38</v>
      </c>
      <c r="M321" s="16">
        <v>0</v>
      </c>
      <c r="N321" s="16" t="s">
        <v>90</v>
      </c>
      <c r="O321" s="16" t="s">
        <v>40</v>
      </c>
      <c r="P321" s="16" t="s">
        <v>68</v>
      </c>
      <c r="Q321" s="16" t="s">
        <v>139</v>
      </c>
    </row>
    <row r="322" spans="1:17" ht="15.75" customHeight="1" x14ac:dyDescent="0.3">
      <c r="A322" s="16">
        <v>321</v>
      </c>
      <c r="B322" s="16">
        <v>2012</v>
      </c>
      <c r="C322" s="16" t="s">
        <v>79</v>
      </c>
      <c r="D322" s="17">
        <v>41054</v>
      </c>
      <c r="E322" s="16" t="s">
        <v>44</v>
      </c>
      <c r="F322" s="16" t="s">
        <v>53</v>
      </c>
      <c r="G322" s="16" t="s">
        <v>53</v>
      </c>
      <c r="H322" s="16" t="s">
        <v>37</v>
      </c>
      <c r="I322" s="16" t="s">
        <v>38</v>
      </c>
      <c r="J322" s="16">
        <v>0</v>
      </c>
      <c r="K322" s="16" t="s">
        <v>44</v>
      </c>
      <c r="L322" s="16">
        <v>86</v>
      </c>
      <c r="M322" s="16">
        <v>0</v>
      </c>
      <c r="N322" s="16" t="s">
        <v>193</v>
      </c>
      <c r="O322" s="16" t="s">
        <v>81</v>
      </c>
      <c r="P322" s="16" t="s">
        <v>91</v>
      </c>
      <c r="Q322" s="16" t="s">
        <v>129</v>
      </c>
    </row>
    <row r="323" spans="1:17" ht="15.75" customHeight="1" x14ac:dyDescent="0.3">
      <c r="A323" s="16">
        <v>322</v>
      </c>
      <c r="B323" s="16">
        <v>2012</v>
      </c>
      <c r="C323" s="16" t="s">
        <v>79</v>
      </c>
      <c r="D323" s="17">
        <v>41056</v>
      </c>
      <c r="E323" s="16" t="s">
        <v>44</v>
      </c>
      <c r="F323" s="16" t="s">
        <v>35</v>
      </c>
      <c r="G323" s="16" t="s">
        <v>44</v>
      </c>
      <c r="H323" s="16" t="s">
        <v>46</v>
      </c>
      <c r="I323" s="16" t="s">
        <v>38</v>
      </c>
      <c r="J323" s="16">
        <v>0</v>
      </c>
      <c r="K323" s="16" t="s">
        <v>35</v>
      </c>
      <c r="L323" s="16">
        <v>0</v>
      </c>
      <c r="M323" s="16">
        <v>5</v>
      </c>
      <c r="N323" s="16" t="s">
        <v>271</v>
      </c>
      <c r="O323" s="16" t="s">
        <v>81</v>
      </c>
      <c r="P323" s="16" t="s">
        <v>68</v>
      </c>
      <c r="Q323" s="16" t="s">
        <v>129</v>
      </c>
    </row>
    <row r="324" spans="1:17" ht="15.75" customHeight="1" x14ac:dyDescent="0.3">
      <c r="A324" s="16">
        <v>323</v>
      </c>
      <c r="B324" s="16">
        <v>2013</v>
      </c>
      <c r="C324" s="16" t="s">
        <v>64</v>
      </c>
      <c r="D324" s="17">
        <v>41367</v>
      </c>
      <c r="E324" s="16" t="s">
        <v>53</v>
      </c>
      <c r="F324" s="16" t="s">
        <v>35</v>
      </c>
      <c r="G324" s="16" t="s">
        <v>35</v>
      </c>
      <c r="H324" s="16" t="s">
        <v>37</v>
      </c>
      <c r="I324" s="16" t="s">
        <v>38</v>
      </c>
      <c r="J324" s="16">
        <v>0</v>
      </c>
      <c r="K324" s="16" t="s">
        <v>35</v>
      </c>
      <c r="L324" s="16">
        <v>0</v>
      </c>
      <c r="M324" s="16">
        <v>6</v>
      </c>
      <c r="N324" s="16" t="s">
        <v>260</v>
      </c>
      <c r="O324" s="16" t="s">
        <v>67</v>
      </c>
      <c r="P324" s="16" t="s">
        <v>152</v>
      </c>
      <c r="Q324" s="16" t="s">
        <v>129</v>
      </c>
    </row>
    <row r="325" spans="1:17" ht="15.75" customHeight="1" x14ac:dyDescent="0.3">
      <c r="A325" s="16">
        <v>324</v>
      </c>
      <c r="B325" s="16">
        <v>2013</v>
      </c>
      <c r="C325" s="16" t="s">
        <v>34</v>
      </c>
      <c r="D325" s="17">
        <v>41368</v>
      </c>
      <c r="E325" s="16" t="s">
        <v>36</v>
      </c>
      <c r="F325" s="16" t="s">
        <v>59</v>
      </c>
      <c r="G325" s="16" t="s">
        <v>59</v>
      </c>
      <c r="H325" s="16" t="s">
        <v>37</v>
      </c>
      <c r="I325" s="16" t="s">
        <v>38</v>
      </c>
      <c r="J325" s="16">
        <v>0</v>
      </c>
      <c r="K325" s="16" t="s">
        <v>36</v>
      </c>
      <c r="L325" s="16">
        <v>2</v>
      </c>
      <c r="M325" s="16">
        <v>0</v>
      </c>
      <c r="N325" s="16" t="s">
        <v>131</v>
      </c>
      <c r="O325" s="16" t="s">
        <v>40</v>
      </c>
      <c r="P325" s="16" t="s">
        <v>250</v>
      </c>
      <c r="Q325" s="16" t="s">
        <v>265</v>
      </c>
    </row>
    <row r="326" spans="1:17" ht="15.75" customHeight="1" x14ac:dyDescent="0.3">
      <c r="A326" s="16">
        <v>325</v>
      </c>
      <c r="B326" s="16">
        <v>2013</v>
      </c>
      <c r="C326" s="16" t="s">
        <v>74</v>
      </c>
      <c r="D326" s="17">
        <v>41369</v>
      </c>
      <c r="E326" s="16" t="s">
        <v>272</v>
      </c>
      <c r="F326" s="16" t="s">
        <v>218</v>
      </c>
      <c r="G326" s="16" t="s">
        <v>218</v>
      </c>
      <c r="H326" s="16" t="s">
        <v>37</v>
      </c>
      <c r="I326" s="16" t="s">
        <v>38</v>
      </c>
      <c r="J326" s="16">
        <v>0</v>
      </c>
      <c r="K326" s="16" t="s">
        <v>272</v>
      </c>
      <c r="L326" s="16">
        <v>22</v>
      </c>
      <c r="M326" s="16">
        <v>0</v>
      </c>
      <c r="N326" s="16" t="s">
        <v>107</v>
      </c>
      <c r="O326" s="16" t="s">
        <v>76</v>
      </c>
      <c r="P326" s="16" t="s">
        <v>152</v>
      </c>
      <c r="Q326" s="16" t="s">
        <v>129</v>
      </c>
    </row>
    <row r="327" spans="1:17" ht="15.75" customHeight="1" x14ac:dyDescent="0.3">
      <c r="A327" s="16">
        <v>326</v>
      </c>
      <c r="B327" s="16">
        <v>2013</v>
      </c>
      <c r="C327" s="16" t="s">
        <v>51</v>
      </c>
      <c r="D327" s="17">
        <v>41370</v>
      </c>
      <c r="E327" s="16" t="s">
        <v>52</v>
      </c>
      <c r="F327" s="16" t="s">
        <v>53</v>
      </c>
      <c r="G327" s="16" t="s">
        <v>52</v>
      </c>
      <c r="H327" s="16" t="s">
        <v>46</v>
      </c>
      <c r="I327" s="16" t="s">
        <v>38</v>
      </c>
      <c r="J327" s="16">
        <v>0</v>
      </c>
      <c r="K327" s="16" t="s">
        <v>52</v>
      </c>
      <c r="L327" s="16">
        <v>5</v>
      </c>
      <c r="M327" s="16">
        <v>0</v>
      </c>
      <c r="N327" s="16" t="s">
        <v>122</v>
      </c>
      <c r="O327" s="16" t="s">
        <v>55</v>
      </c>
      <c r="P327" s="16" t="s">
        <v>181</v>
      </c>
      <c r="Q327" s="16" t="s">
        <v>265</v>
      </c>
    </row>
    <row r="328" spans="1:17" ht="15.75" customHeight="1" x14ac:dyDescent="0.3">
      <c r="A328" s="16">
        <v>327</v>
      </c>
      <c r="B328" s="16">
        <v>2013</v>
      </c>
      <c r="C328" s="16" t="s">
        <v>79</v>
      </c>
      <c r="D328" s="17">
        <v>41370</v>
      </c>
      <c r="E328" s="16" t="s">
        <v>59</v>
      </c>
      <c r="F328" s="16" t="s">
        <v>44</v>
      </c>
      <c r="G328" s="16" t="s">
        <v>59</v>
      </c>
      <c r="H328" s="16" t="s">
        <v>46</v>
      </c>
      <c r="I328" s="16" t="s">
        <v>38</v>
      </c>
      <c r="J328" s="16">
        <v>0</v>
      </c>
      <c r="K328" s="16" t="s">
        <v>59</v>
      </c>
      <c r="L328" s="16">
        <v>9</v>
      </c>
      <c r="M328" s="16">
        <v>0</v>
      </c>
      <c r="N328" s="16" t="s">
        <v>204</v>
      </c>
      <c r="O328" s="16" t="s">
        <v>81</v>
      </c>
      <c r="P328" s="16" t="s">
        <v>133</v>
      </c>
      <c r="Q328" s="16" t="s">
        <v>250</v>
      </c>
    </row>
    <row r="329" spans="1:17" ht="15.75" customHeight="1" x14ac:dyDescent="0.3">
      <c r="A329" s="16">
        <v>328</v>
      </c>
      <c r="B329" s="16">
        <v>2013</v>
      </c>
      <c r="C329" s="16" t="s">
        <v>251</v>
      </c>
      <c r="D329" s="17">
        <v>41371</v>
      </c>
      <c r="E329" s="16" t="s">
        <v>218</v>
      </c>
      <c r="F329" s="16" t="s">
        <v>45</v>
      </c>
      <c r="G329" s="16" t="s">
        <v>218</v>
      </c>
      <c r="H329" s="16" t="s">
        <v>46</v>
      </c>
      <c r="I329" s="16" t="s">
        <v>38</v>
      </c>
      <c r="J329" s="16">
        <v>0</v>
      </c>
      <c r="K329" s="16" t="s">
        <v>45</v>
      </c>
      <c r="L329" s="16">
        <v>0</v>
      </c>
      <c r="M329" s="16">
        <v>8</v>
      </c>
      <c r="N329" s="16" t="s">
        <v>273</v>
      </c>
      <c r="O329" s="16" t="s">
        <v>253</v>
      </c>
      <c r="P329" s="16" t="s">
        <v>141</v>
      </c>
      <c r="Q329" s="16" t="s">
        <v>129</v>
      </c>
    </row>
    <row r="330" spans="1:17" ht="15.75" customHeight="1" x14ac:dyDescent="0.3">
      <c r="A330" s="16">
        <v>329</v>
      </c>
      <c r="B330" s="16">
        <v>2013</v>
      </c>
      <c r="C330" s="16" t="s">
        <v>74</v>
      </c>
      <c r="D330" s="17">
        <v>41371</v>
      </c>
      <c r="E330" s="16" t="s">
        <v>36</v>
      </c>
      <c r="F330" s="16" t="s">
        <v>272</v>
      </c>
      <c r="G330" s="16" t="s">
        <v>36</v>
      </c>
      <c r="H330" s="16" t="s">
        <v>46</v>
      </c>
      <c r="I330" s="16" t="s">
        <v>135</v>
      </c>
      <c r="J330" s="16">
        <v>0</v>
      </c>
      <c r="K330" s="16" t="s">
        <v>272</v>
      </c>
      <c r="L330" s="16">
        <v>0</v>
      </c>
      <c r="M330" s="16">
        <v>0</v>
      </c>
      <c r="N330" s="16" t="s">
        <v>274</v>
      </c>
      <c r="O330" s="16" t="s">
        <v>76</v>
      </c>
      <c r="P330" s="16" t="s">
        <v>275</v>
      </c>
      <c r="Q330" s="16" t="s">
        <v>152</v>
      </c>
    </row>
    <row r="331" spans="1:17" ht="15.75" customHeight="1" x14ac:dyDescent="0.3">
      <c r="A331" s="16">
        <v>330</v>
      </c>
      <c r="B331" s="16">
        <v>2013</v>
      </c>
      <c r="C331" s="16" t="s">
        <v>70</v>
      </c>
      <c r="D331" s="17">
        <v>41372</v>
      </c>
      <c r="E331" s="16" t="s">
        <v>52</v>
      </c>
      <c r="F331" s="16" t="s">
        <v>35</v>
      </c>
      <c r="G331" s="16" t="s">
        <v>35</v>
      </c>
      <c r="H331" s="16" t="s">
        <v>37</v>
      </c>
      <c r="I331" s="16" t="s">
        <v>38</v>
      </c>
      <c r="J331" s="16">
        <v>0</v>
      </c>
      <c r="K331" s="16" t="s">
        <v>52</v>
      </c>
      <c r="L331" s="16">
        <v>19</v>
      </c>
      <c r="M331" s="16">
        <v>0</v>
      </c>
      <c r="N331" s="16" t="s">
        <v>214</v>
      </c>
      <c r="O331" s="16" t="s">
        <v>72</v>
      </c>
      <c r="P331" s="16" t="s">
        <v>56</v>
      </c>
      <c r="Q331" s="16" t="s">
        <v>181</v>
      </c>
    </row>
    <row r="332" spans="1:17" ht="15.75" customHeight="1" x14ac:dyDescent="0.3">
      <c r="A332" s="16">
        <v>331</v>
      </c>
      <c r="B332" s="16">
        <v>2013</v>
      </c>
      <c r="C332" s="16" t="s">
        <v>58</v>
      </c>
      <c r="D332" s="17">
        <v>41373</v>
      </c>
      <c r="E332" s="16" t="s">
        <v>59</v>
      </c>
      <c r="F332" s="16" t="s">
        <v>53</v>
      </c>
      <c r="G332" s="16" t="s">
        <v>59</v>
      </c>
      <c r="H332" s="16" t="s">
        <v>46</v>
      </c>
      <c r="I332" s="16" t="s">
        <v>38</v>
      </c>
      <c r="J332" s="16">
        <v>0</v>
      </c>
      <c r="K332" s="16" t="s">
        <v>59</v>
      </c>
      <c r="L332" s="16">
        <v>44</v>
      </c>
      <c r="M332" s="16">
        <v>0</v>
      </c>
      <c r="N332" s="16" t="s">
        <v>114</v>
      </c>
      <c r="O332" s="16" t="s">
        <v>61</v>
      </c>
      <c r="P332" s="16" t="s">
        <v>133</v>
      </c>
      <c r="Q332" s="16" t="s">
        <v>250</v>
      </c>
    </row>
    <row r="333" spans="1:17" ht="15.75" customHeight="1" x14ac:dyDescent="0.3">
      <c r="A333" s="16">
        <v>332</v>
      </c>
      <c r="B333" s="16">
        <v>2013</v>
      </c>
      <c r="C333" s="16" t="s">
        <v>43</v>
      </c>
      <c r="D333" s="17">
        <v>41374</v>
      </c>
      <c r="E333" s="16" t="s">
        <v>45</v>
      </c>
      <c r="F333" s="16" t="s">
        <v>44</v>
      </c>
      <c r="G333" s="16" t="s">
        <v>44</v>
      </c>
      <c r="H333" s="16" t="s">
        <v>37</v>
      </c>
      <c r="I333" s="16" t="s">
        <v>38</v>
      </c>
      <c r="J333" s="16">
        <v>0</v>
      </c>
      <c r="K333" s="16" t="s">
        <v>44</v>
      </c>
      <c r="L333" s="16">
        <v>0</v>
      </c>
      <c r="M333" s="16">
        <v>10</v>
      </c>
      <c r="N333" s="16" t="s">
        <v>47</v>
      </c>
      <c r="O333" s="16" t="s">
        <v>48</v>
      </c>
      <c r="P333" s="16" t="s">
        <v>56</v>
      </c>
      <c r="Q333" s="16" t="s">
        <v>265</v>
      </c>
    </row>
    <row r="334" spans="1:17" ht="15.75" customHeight="1" x14ac:dyDescent="0.3">
      <c r="A334" s="16">
        <v>333</v>
      </c>
      <c r="B334" s="16">
        <v>2013</v>
      </c>
      <c r="C334" s="16" t="s">
        <v>34</v>
      </c>
      <c r="D334" s="17">
        <v>41375</v>
      </c>
      <c r="E334" s="16" t="s">
        <v>35</v>
      </c>
      <c r="F334" s="16" t="s">
        <v>36</v>
      </c>
      <c r="G334" s="16" t="s">
        <v>36</v>
      </c>
      <c r="H334" s="16" t="s">
        <v>37</v>
      </c>
      <c r="I334" s="16" t="s">
        <v>38</v>
      </c>
      <c r="J334" s="16">
        <v>0</v>
      </c>
      <c r="K334" s="16" t="s">
        <v>36</v>
      </c>
      <c r="L334" s="16">
        <v>0</v>
      </c>
      <c r="M334" s="16">
        <v>8</v>
      </c>
      <c r="N334" s="16" t="s">
        <v>131</v>
      </c>
      <c r="O334" s="16" t="s">
        <v>40</v>
      </c>
      <c r="P334" s="16" t="s">
        <v>41</v>
      </c>
      <c r="Q334" s="16" t="s">
        <v>275</v>
      </c>
    </row>
    <row r="335" spans="1:17" ht="15.75" customHeight="1" x14ac:dyDescent="0.3">
      <c r="A335" s="16">
        <v>334</v>
      </c>
      <c r="B335" s="16">
        <v>2013</v>
      </c>
      <c r="C335" s="16" t="s">
        <v>251</v>
      </c>
      <c r="D335" s="17">
        <v>41375</v>
      </c>
      <c r="E335" s="16" t="s">
        <v>52</v>
      </c>
      <c r="F335" s="16" t="s">
        <v>218</v>
      </c>
      <c r="G335" s="16" t="s">
        <v>52</v>
      </c>
      <c r="H335" s="16" t="s">
        <v>46</v>
      </c>
      <c r="I335" s="16" t="s">
        <v>38</v>
      </c>
      <c r="J335" s="16">
        <v>0</v>
      </c>
      <c r="K335" s="16" t="s">
        <v>218</v>
      </c>
      <c r="L335" s="16">
        <v>0</v>
      </c>
      <c r="M335" s="16">
        <v>7</v>
      </c>
      <c r="N335" s="16" t="s">
        <v>276</v>
      </c>
      <c r="O335" s="16" t="s">
        <v>253</v>
      </c>
      <c r="P335" s="16" t="s">
        <v>133</v>
      </c>
      <c r="Q335" s="16" t="s">
        <v>277</v>
      </c>
    </row>
    <row r="336" spans="1:17" ht="15.75" customHeight="1" x14ac:dyDescent="0.3">
      <c r="A336" s="16">
        <v>335</v>
      </c>
      <c r="B336" s="16">
        <v>2013</v>
      </c>
      <c r="C336" s="16" t="s">
        <v>51</v>
      </c>
      <c r="D336" s="17">
        <v>41376</v>
      </c>
      <c r="E336" s="16" t="s">
        <v>53</v>
      </c>
      <c r="F336" s="16" t="s">
        <v>272</v>
      </c>
      <c r="G336" s="16" t="s">
        <v>53</v>
      </c>
      <c r="H336" s="16" t="s">
        <v>46</v>
      </c>
      <c r="I336" s="16" t="s">
        <v>38</v>
      </c>
      <c r="J336" s="16">
        <v>0</v>
      </c>
      <c r="K336" s="16" t="s">
        <v>272</v>
      </c>
      <c r="L336" s="16">
        <v>0</v>
      </c>
      <c r="M336" s="16">
        <v>3</v>
      </c>
      <c r="N336" s="16" t="s">
        <v>107</v>
      </c>
      <c r="O336" s="16" t="s">
        <v>55</v>
      </c>
      <c r="P336" s="16" t="s">
        <v>56</v>
      </c>
      <c r="Q336" s="16" t="s">
        <v>278</v>
      </c>
    </row>
    <row r="337" spans="1:17" ht="15.75" customHeight="1" x14ac:dyDescent="0.3">
      <c r="A337" s="16">
        <v>336</v>
      </c>
      <c r="B337" s="16">
        <v>2013</v>
      </c>
      <c r="C337" s="16" t="s">
        <v>58</v>
      </c>
      <c r="D337" s="17">
        <v>41377</v>
      </c>
      <c r="E337" s="16" t="s">
        <v>59</v>
      </c>
      <c r="F337" s="16" t="s">
        <v>218</v>
      </c>
      <c r="G337" s="16" t="s">
        <v>59</v>
      </c>
      <c r="H337" s="16" t="s">
        <v>46</v>
      </c>
      <c r="I337" s="16" t="s">
        <v>38</v>
      </c>
      <c r="J337" s="16">
        <v>0</v>
      </c>
      <c r="K337" s="16" t="s">
        <v>59</v>
      </c>
      <c r="L337" s="16">
        <v>41</v>
      </c>
      <c r="M337" s="16">
        <v>0</v>
      </c>
      <c r="N337" s="16" t="s">
        <v>159</v>
      </c>
      <c r="O337" s="16" t="s">
        <v>61</v>
      </c>
      <c r="P337" s="16" t="s">
        <v>152</v>
      </c>
      <c r="Q337" s="16" t="s">
        <v>129</v>
      </c>
    </row>
    <row r="338" spans="1:17" ht="15.75" customHeight="1" x14ac:dyDescent="0.3">
      <c r="A338" s="16">
        <v>337</v>
      </c>
      <c r="B338" s="16">
        <v>2013</v>
      </c>
      <c r="C338" s="16" t="s">
        <v>79</v>
      </c>
      <c r="D338" s="17">
        <v>41377</v>
      </c>
      <c r="E338" s="16" t="s">
        <v>36</v>
      </c>
      <c r="F338" s="16" t="s">
        <v>44</v>
      </c>
      <c r="G338" s="16" t="s">
        <v>44</v>
      </c>
      <c r="H338" s="16" t="s">
        <v>37</v>
      </c>
      <c r="I338" s="16" t="s">
        <v>38</v>
      </c>
      <c r="J338" s="16">
        <v>0</v>
      </c>
      <c r="K338" s="16" t="s">
        <v>44</v>
      </c>
      <c r="L338" s="16">
        <v>0</v>
      </c>
      <c r="M338" s="16">
        <v>4</v>
      </c>
      <c r="N338" s="16" t="s">
        <v>248</v>
      </c>
      <c r="O338" s="16" t="s">
        <v>81</v>
      </c>
      <c r="P338" s="16" t="s">
        <v>41</v>
      </c>
      <c r="Q338" s="16" t="s">
        <v>275</v>
      </c>
    </row>
    <row r="339" spans="1:17" ht="15.75" customHeight="1" x14ac:dyDescent="0.3">
      <c r="A339" s="16">
        <v>338</v>
      </c>
      <c r="B339" s="16">
        <v>2013</v>
      </c>
      <c r="C339" s="16" t="s">
        <v>64</v>
      </c>
      <c r="D339" s="17">
        <v>41378</v>
      </c>
      <c r="E339" s="16" t="s">
        <v>35</v>
      </c>
      <c r="F339" s="16" t="s">
        <v>272</v>
      </c>
      <c r="G339" s="16" t="s">
        <v>35</v>
      </c>
      <c r="H339" s="16" t="s">
        <v>46</v>
      </c>
      <c r="I339" s="16" t="s">
        <v>38</v>
      </c>
      <c r="J339" s="16">
        <v>0</v>
      </c>
      <c r="K339" s="16" t="s">
        <v>35</v>
      </c>
      <c r="L339" s="16">
        <v>48</v>
      </c>
      <c r="M339" s="16">
        <v>0</v>
      </c>
      <c r="N339" s="16" t="s">
        <v>158</v>
      </c>
      <c r="O339" s="16" t="s">
        <v>67</v>
      </c>
      <c r="P339" s="16" t="s">
        <v>133</v>
      </c>
      <c r="Q339" s="16" t="s">
        <v>250</v>
      </c>
    </row>
    <row r="340" spans="1:17" ht="15.75" customHeight="1" x14ac:dyDescent="0.3">
      <c r="A340" s="16">
        <v>339</v>
      </c>
      <c r="B340" s="16">
        <v>2013</v>
      </c>
      <c r="C340" s="16" t="s">
        <v>70</v>
      </c>
      <c r="D340" s="17">
        <v>41378</v>
      </c>
      <c r="E340" s="16" t="s">
        <v>45</v>
      </c>
      <c r="F340" s="16" t="s">
        <v>52</v>
      </c>
      <c r="G340" s="16" t="s">
        <v>52</v>
      </c>
      <c r="H340" s="16" t="s">
        <v>37</v>
      </c>
      <c r="I340" s="16" t="s">
        <v>38</v>
      </c>
      <c r="J340" s="16">
        <v>0</v>
      </c>
      <c r="K340" s="16" t="s">
        <v>52</v>
      </c>
      <c r="L340" s="16">
        <v>0</v>
      </c>
      <c r="M340" s="16">
        <v>6</v>
      </c>
      <c r="N340" s="16" t="s">
        <v>279</v>
      </c>
      <c r="O340" s="16" t="s">
        <v>72</v>
      </c>
      <c r="P340" s="16" t="s">
        <v>56</v>
      </c>
      <c r="Q340" s="16" t="s">
        <v>265</v>
      </c>
    </row>
    <row r="341" spans="1:17" ht="15.75" customHeight="1" x14ac:dyDescent="0.3">
      <c r="A341" s="16">
        <v>340</v>
      </c>
      <c r="B341" s="16">
        <v>2013</v>
      </c>
      <c r="C341" s="16" t="s">
        <v>79</v>
      </c>
      <c r="D341" s="17">
        <v>41379</v>
      </c>
      <c r="E341" s="16" t="s">
        <v>218</v>
      </c>
      <c r="F341" s="16" t="s">
        <v>44</v>
      </c>
      <c r="G341" s="16" t="s">
        <v>218</v>
      </c>
      <c r="H341" s="16" t="s">
        <v>46</v>
      </c>
      <c r="I341" s="16" t="s">
        <v>38</v>
      </c>
      <c r="J341" s="16">
        <v>0</v>
      </c>
      <c r="K341" s="16" t="s">
        <v>218</v>
      </c>
      <c r="L341" s="16">
        <v>24</v>
      </c>
      <c r="M341" s="16">
        <v>0</v>
      </c>
      <c r="N341" s="16" t="s">
        <v>244</v>
      </c>
      <c r="O341" s="16" t="s">
        <v>81</v>
      </c>
      <c r="P341" s="16" t="s">
        <v>41</v>
      </c>
      <c r="Q341" s="16" t="s">
        <v>245</v>
      </c>
    </row>
    <row r="342" spans="1:17" ht="15.75" customHeight="1" x14ac:dyDescent="0.3">
      <c r="A342" s="16">
        <v>341</v>
      </c>
      <c r="B342" s="16">
        <v>2013</v>
      </c>
      <c r="C342" s="16" t="s">
        <v>43</v>
      </c>
      <c r="D342" s="17">
        <v>41380</v>
      </c>
      <c r="E342" s="16" t="s">
        <v>45</v>
      </c>
      <c r="F342" s="16" t="s">
        <v>35</v>
      </c>
      <c r="G342" s="16" t="s">
        <v>35</v>
      </c>
      <c r="H342" s="16" t="s">
        <v>37</v>
      </c>
      <c r="I342" s="16" t="s">
        <v>38</v>
      </c>
      <c r="J342" s="16">
        <v>0</v>
      </c>
      <c r="K342" s="16" t="s">
        <v>45</v>
      </c>
      <c r="L342" s="16">
        <v>4</v>
      </c>
      <c r="M342" s="16">
        <v>0</v>
      </c>
      <c r="N342" s="16" t="s">
        <v>280</v>
      </c>
      <c r="O342" s="16" t="s">
        <v>48</v>
      </c>
      <c r="P342" s="16" t="s">
        <v>281</v>
      </c>
      <c r="Q342" s="16" t="s">
        <v>129</v>
      </c>
    </row>
    <row r="343" spans="1:17" ht="15.75" customHeight="1" x14ac:dyDescent="0.3">
      <c r="A343" s="16">
        <v>342</v>
      </c>
      <c r="B343" s="16">
        <v>2013</v>
      </c>
      <c r="C343" s="16" t="s">
        <v>34</v>
      </c>
      <c r="D343" s="17">
        <v>41380</v>
      </c>
      <c r="E343" s="16" t="s">
        <v>53</v>
      </c>
      <c r="F343" s="16" t="s">
        <v>36</v>
      </c>
      <c r="G343" s="16" t="s">
        <v>36</v>
      </c>
      <c r="H343" s="16" t="s">
        <v>37</v>
      </c>
      <c r="I343" s="16" t="s">
        <v>135</v>
      </c>
      <c r="J343" s="16">
        <v>0</v>
      </c>
      <c r="K343" s="16" t="s">
        <v>36</v>
      </c>
      <c r="L343" s="16">
        <v>0</v>
      </c>
      <c r="M343" s="16">
        <v>0</v>
      </c>
      <c r="N343" s="16" t="s">
        <v>227</v>
      </c>
      <c r="O343" s="16" t="s">
        <v>40</v>
      </c>
      <c r="P343" s="16" t="s">
        <v>133</v>
      </c>
      <c r="Q343" s="16" t="s">
        <v>250</v>
      </c>
    </row>
    <row r="344" spans="1:17" ht="15.75" customHeight="1" x14ac:dyDescent="0.3">
      <c r="A344" s="16">
        <v>343</v>
      </c>
      <c r="B344" s="16">
        <v>2013</v>
      </c>
      <c r="C344" s="16" t="s">
        <v>251</v>
      </c>
      <c r="D344" s="17">
        <v>41381</v>
      </c>
      <c r="E344" s="16" t="s">
        <v>272</v>
      </c>
      <c r="F344" s="16" t="s">
        <v>218</v>
      </c>
      <c r="G344" s="16" t="s">
        <v>218</v>
      </c>
      <c r="H344" s="16" t="s">
        <v>37</v>
      </c>
      <c r="I344" s="16" t="s">
        <v>38</v>
      </c>
      <c r="J344" s="16">
        <v>0</v>
      </c>
      <c r="K344" s="16" t="s">
        <v>272</v>
      </c>
      <c r="L344" s="16">
        <v>11</v>
      </c>
      <c r="M344" s="16">
        <v>0</v>
      </c>
      <c r="N344" s="16" t="s">
        <v>107</v>
      </c>
      <c r="O344" s="16" t="s">
        <v>253</v>
      </c>
      <c r="P344" s="16" t="s">
        <v>41</v>
      </c>
      <c r="Q344" s="16" t="s">
        <v>245</v>
      </c>
    </row>
    <row r="345" spans="1:17" ht="15.75" customHeight="1" x14ac:dyDescent="0.3">
      <c r="A345" s="16">
        <v>344</v>
      </c>
      <c r="B345" s="16">
        <v>2013</v>
      </c>
      <c r="C345" s="16" t="s">
        <v>70</v>
      </c>
      <c r="D345" s="17">
        <v>41381</v>
      </c>
      <c r="E345" s="16" t="s">
        <v>52</v>
      </c>
      <c r="F345" s="16" t="s">
        <v>59</v>
      </c>
      <c r="G345" s="16" t="s">
        <v>52</v>
      </c>
      <c r="H345" s="16" t="s">
        <v>46</v>
      </c>
      <c r="I345" s="16" t="s">
        <v>38</v>
      </c>
      <c r="J345" s="16">
        <v>0</v>
      </c>
      <c r="K345" s="16" t="s">
        <v>52</v>
      </c>
      <c r="L345" s="16">
        <v>87</v>
      </c>
      <c r="M345" s="16">
        <v>0</v>
      </c>
      <c r="N345" s="16" t="s">
        <v>246</v>
      </c>
      <c r="O345" s="16" t="s">
        <v>72</v>
      </c>
      <c r="P345" s="16" t="s">
        <v>56</v>
      </c>
      <c r="Q345" s="16" t="s">
        <v>265</v>
      </c>
    </row>
    <row r="346" spans="1:17" ht="15.75" customHeight="1" x14ac:dyDescent="0.3">
      <c r="A346" s="16">
        <v>345</v>
      </c>
      <c r="B346" s="16">
        <v>2013</v>
      </c>
      <c r="C346" s="16" t="s">
        <v>51</v>
      </c>
      <c r="D346" s="17">
        <v>41382</v>
      </c>
      <c r="E346" s="16" t="s">
        <v>44</v>
      </c>
      <c r="F346" s="16" t="s">
        <v>53</v>
      </c>
      <c r="G346" s="16" t="s">
        <v>44</v>
      </c>
      <c r="H346" s="16" t="s">
        <v>46</v>
      </c>
      <c r="I346" s="16" t="s">
        <v>38</v>
      </c>
      <c r="J346" s="16">
        <v>0</v>
      </c>
      <c r="K346" s="16" t="s">
        <v>44</v>
      </c>
      <c r="L346" s="16">
        <v>86</v>
      </c>
      <c r="M346" s="16">
        <v>0</v>
      </c>
      <c r="N346" s="16" t="s">
        <v>47</v>
      </c>
      <c r="O346" s="16" t="s">
        <v>55</v>
      </c>
      <c r="P346" s="16" t="s">
        <v>133</v>
      </c>
      <c r="Q346" s="16" t="s">
        <v>250</v>
      </c>
    </row>
    <row r="347" spans="1:17" ht="15.75" customHeight="1" x14ac:dyDescent="0.3">
      <c r="A347" s="16">
        <v>346</v>
      </c>
      <c r="B347" s="16">
        <v>2013</v>
      </c>
      <c r="C347" s="16" t="s">
        <v>74</v>
      </c>
      <c r="D347" s="17">
        <v>41383</v>
      </c>
      <c r="E347" s="16" t="s">
        <v>45</v>
      </c>
      <c r="F347" s="16" t="s">
        <v>272</v>
      </c>
      <c r="G347" s="16" t="s">
        <v>45</v>
      </c>
      <c r="H347" s="16" t="s">
        <v>46</v>
      </c>
      <c r="I347" s="16" t="s">
        <v>38</v>
      </c>
      <c r="J347" s="16">
        <v>0</v>
      </c>
      <c r="K347" s="16" t="s">
        <v>272</v>
      </c>
      <c r="L347" s="16">
        <v>0</v>
      </c>
      <c r="M347" s="16">
        <v>5</v>
      </c>
      <c r="N347" s="16" t="s">
        <v>274</v>
      </c>
      <c r="O347" s="16" t="s">
        <v>76</v>
      </c>
      <c r="P347" s="16" t="s">
        <v>139</v>
      </c>
      <c r="Q347" s="16" t="s">
        <v>281</v>
      </c>
    </row>
    <row r="348" spans="1:17" ht="15.75" customHeight="1" x14ac:dyDescent="0.3">
      <c r="A348" s="16">
        <v>347</v>
      </c>
      <c r="B348" s="16">
        <v>2013</v>
      </c>
      <c r="C348" s="16" t="s">
        <v>64</v>
      </c>
      <c r="D348" s="17">
        <v>41384</v>
      </c>
      <c r="E348" s="16" t="s">
        <v>35</v>
      </c>
      <c r="F348" s="16" t="s">
        <v>44</v>
      </c>
      <c r="G348" s="16" t="s">
        <v>35</v>
      </c>
      <c r="H348" s="16" t="s">
        <v>46</v>
      </c>
      <c r="I348" s="16" t="s">
        <v>38</v>
      </c>
      <c r="J348" s="16">
        <v>0</v>
      </c>
      <c r="K348" s="16" t="s">
        <v>44</v>
      </c>
      <c r="L348" s="16">
        <v>0</v>
      </c>
      <c r="M348" s="16">
        <v>4</v>
      </c>
      <c r="N348" s="16" t="s">
        <v>248</v>
      </c>
      <c r="O348" s="16" t="s">
        <v>67</v>
      </c>
      <c r="P348" s="16" t="s">
        <v>41</v>
      </c>
      <c r="Q348" s="16" t="s">
        <v>245</v>
      </c>
    </row>
    <row r="349" spans="1:17" ht="15.75" customHeight="1" x14ac:dyDescent="0.3">
      <c r="A349" s="16">
        <v>348</v>
      </c>
      <c r="B349" s="16">
        <v>2013</v>
      </c>
      <c r="C349" s="16" t="s">
        <v>34</v>
      </c>
      <c r="D349" s="17">
        <v>41384</v>
      </c>
      <c r="E349" s="16" t="s">
        <v>52</v>
      </c>
      <c r="F349" s="16" t="s">
        <v>36</v>
      </c>
      <c r="G349" s="16" t="s">
        <v>36</v>
      </c>
      <c r="H349" s="16" t="s">
        <v>37</v>
      </c>
      <c r="I349" s="16" t="s">
        <v>38</v>
      </c>
      <c r="J349" s="16">
        <v>0</v>
      </c>
      <c r="K349" s="16" t="s">
        <v>36</v>
      </c>
      <c r="L349" s="16">
        <v>0</v>
      </c>
      <c r="M349" s="16">
        <v>7</v>
      </c>
      <c r="N349" s="16" t="s">
        <v>96</v>
      </c>
      <c r="O349" s="16" t="s">
        <v>40</v>
      </c>
      <c r="P349" s="16" t="s">
        <v>56</v>
      </c>
      <c r="Q349" s="16" t="s">
        <v>265</v>
      </c>
    </row>
    <row r="350" spans="1:17" ht="15.75" customHeight="1" x14ac:dyDescent="0.3">
      <c r="A350" s="16">
        <v>349</v>
      </c>
      <c r="B350" s="16">
        <v>2013</v>
      </c>
      <c r="C350" s="16" t="s">
        <v>51</v>
      </c>
      <c r="D350" s="17">
        <v>41385</v>
      </c>
      <c r="E350" s="16" t="s">
        <v>59</v>
      </c>
      <c r="F350" s="16" t="s">
        <v>53</v>
      </c>
      <c r="G350" s="16" t="s">
        <v>59</v>
      </c>
      <c r="H350" s="16" t="s">
        <v>46</v>
      </c>
      <c r="I350" s="16" t="s">
        <v>38</v>
      </c>
      <c r="J350" s="16">
        <v>0</v>
      </c>
      <c r="K350" s="16" t="s">
        <v>53</v>
      </c>
      <c r="L350" s="16">
        <v>0</v>
      </c>
      <c r="M350" s="16">
        <v>9</v>
      </c>
      <c r="N350" s="16" t="s">
        <v>75</v>
      </c>
      <c r="O350" s="16" t="s">
        <v>55</v>
      </c>
      <c r="P350" s="16" t="s">
        <v>139</v>
      </c>
      <c r="Q350" s="16" t="s">
        <v>152</v>
      </c>
    </row>
    <row r="351" spans="1:17" ht="15.75" customHeight="1" x14ac:dyDescent="0.3">
      <c r="A351" s="16">
        <v>350</v>
      </c>
      <c r="B351" s="16">
        <v>2013</v>
      </c>
      <c r="C351" s="16" t="s">
        <v>43</v>
      </c>
      <c r="D351" s="17">
        <v>41385</v>
      </c>
      <c r="E351" s="16" t="s">
        <v>218</v>
      </c>
      <c r="F351" s="16" t="s">
        <v>45</v>
      </c>
      <c r="G351" s="16" t="s">
        <v>45</v>
      </c>
      <c r="H351" s="16" t="s">
        <v>37</v>
      </c>
      <c r="I351" s="16" t="s">
        <v>38</v>
      </c>
      <c r="J351" s="16">
        <v>0</v>
      </c>
      <c r="K351" s="16" t="s">
        <v>45</v>
      </c>
      <c r="L351" s="16">
        <v>0</v>
      </c>
      <c r="M351" s="16">
        <v>7</v>
      </c>
      <c r="N351" s="16" t="s">
        <v>282</v>
      </c>
      <c r="O351" s="16" t="s">
        <v>48</v>
      </c>
      <c r="P351" s="16" t="s">
        <v>133</v>
      </c>
      <c r="Q351" s="16" t="s">
        <v>277</v>
      </c>
    </row>
    <row r="352" spans="1:17" ht="15.75" customHeight="1" x14ac:dyDescent="0.3">
      <c r="A352" s="16">
        <v>351</v>
      </c>
      <c r="B352" s="16">
        <v>2013</v>
      </c>
      <c r="C352" s="16" t="s">
        <v>79</v>
      </c>
      <c r="D352" s="17">
        <v>41386</v>
      </c>
      <c r="E352" s="16" t="s">
        <v>52</v>
      </c>
      <c r="F352" s="16" t="s">
        <v>44</v>
      </c>
      <c r="G352" s="16" t="s">
        <v>52</v>
      </c>
      <c r="H352" s="16" t="s">
        <v>46</v>
      </c>
      <c r="I352" s="16" t="s">
        <v>38</v>
      </c>
      <c r="J352" s="16">
        <v>0</v>
      </c>
      <c r="K352" s="16" t="s">
        <v>44</v>
      </c>
      <c r="L352" s="16">
        <v>0</v>
      </c>
      <c r="M352" s="16">
        <v>5</v>
      </c>
      <c r="N352" s="16" t="s">
        <v>47</v>
      </c>
      <c r="O352" s="16" t="s">
        <v>81</v>
      </c>
      <c r="P352" s="16" t="s">
        <v>141</v>
      </c>
      <c r="Q352" s="16" t="s">
        <v>245</v>
      </c>
    </row>
    <row r="353" spans="1:17" ht="15.75" customHeight="1" x14ac:dyDescent="0.3">
      <c r="A353" s="16">
        <v>352</v>
      </c>
      <c r="B353" s="16">
        <v>2013</v>
      </c>
      <c r="C353" s="16" t="s">
        <v>34</v>
      </c>
      <c r="D353" s="17">
        <v>41387</v>
      </c>
      <c r="E353" s="16" t="s">
        <v>36</v>
      </c>
      <c r="F353" s="16" t="s">
        <v>218</v>
      </c>
      <c r="G353" s="16" t="s">
        <v>218</v>
      </c>
      <c r="H353" s="16" t="s">
        <v>37</v>
      </c>
      <c r="I353" s="16" t="s">
        <v>38</v>
      </c>
      <c r="J353" s="16">
        <v>0</v>
      </c>
      <c r="K353" s="16" t="s">
        <v>36</v>
      </c>
      <c r="L353" s="16">
        <v>130</v>
      </c>
      <c r="M353" s="16">
        <v>0</v>
      </c>
      <c r="N353" s="16" t="s">
        <v>131</v>
      </c>
      <c r="O353" s="16" t="s">
        <v>40</v>
      </c>
      <c r="P353" s="16" t="s">
        <v>56</v>
      </c>
      <c r="Q353" s="16" t="s">
        <v>265</v>
      </c>
    </row>
    <row r="354" spans="1:17" ht="15.75" customHeight="1" x14ac:dyDescent="0.3">
      <c r="A354" s="16">
        <v>353</v>
      </c>
      <c r="B354" s="16">
        <v>2013</v>
      </c>
      <c r="C354" s="16" t="s">
        <v>206</v>
      </c>
      <c r="D354" s="17">
        <v>41410</v>
      </c>
      <c r="E354" s="16" t="s">
        <v>45</v>
      </c>
      <c r="F354" s="16" t="s">
        <v>53</v>
      </c>
      <c r="G354" s="16" t="s">
        <v>53</v>
      </c>
      <c r="H354" s="16" t="s">
        <v>37</v>
      </c>
      <c r="I354" s="16" t="s">
        <v>38</v>
      </c>
      <c r="J354" s="16">
        <v>0</v>
      </c>
      <c r="K354" s="16" t="s">
        <v>45</v>
      </c>
      <c r="L354" s="16">
        <v>7</v>
      </c>
      <c r="M354" s="16">
        <v>0</v>
      </c>
      <c r="N354" s="16" t="s">
        <v>282</v>
      </c>
      <c r="O354" s="16" t="s">
        <v>207</v>
      </c>
      <c r="P354" s="16" t="s">
        <v>139</v>
      </c>
      <c r="Q354" s="16" t="s">
        <v>152</v>
      </c>
    </row>
    <row r="355" spans="1:17" ht="15.75" customHeight="1" x14ac:dyDescent="0.3">
      <c r="A355" s="16">
        <v>354</v>
      </c>
      <c r="B355" s="16">
        <v>2013</v>
      </c>
      <c r="C355" s="16" t="s">
        <v>64</v>
      </c>
      <c r="D355" s="17">
        <v>41388</v>
      </c>
      <c r="E355" s="16" t="s">
        <v>35</v>
      </c>
      <c r="F355" s="16" t="s">
        <v>59</v>
      </c>
      <c r="G355" s="16" t="s">
        <v>35</v>
      </c>
      <c r="H355" s="16" t="s">
        <v>46</v>
      </c>
      <c r="I355" s="16" t="s">
        <v>38</v>
      </c>
      <c r="J355" s="16">
        <v>0</v>
      </c>
      <c r="K355" s="16" t="s">
        <v>59</v>
      </c>
      <c r="L355" s="16">
        <v>0</v>
      </c>
      <c r="M355" s="16">
        <v>5</v>
      </c>
      <c r="N355" s="16" t="s">
        <v>164</v>
      </c>
      <c r="O355" s="16" t="s">
        <v>67</v>
      </c>
      <c r="P355" s="16" t="s">
        <v>139</v>
      </c>
      <c r="Q355" s="16" t="s">
        <v>152</v>
      </c>
    </row>
    <row r="356" spans="1:17" ht="15.75" customHeight="1" x14ac:dyDescent="0.3">
      <c r="A356" s="16">
        <v>355</v>
      </c>
      <c r="B356" s="16">
        <v>2013</v>
      </c>
      <c r="C356" s="16" t="s">
        <v>79</v>
      </c>
      <c r="D356" s="17">
        <v>41389</v>
      </c>
      <c r="E356" s="16" t="s">
        <v>272</v>
      </c>
      <c r="F356" s="16" t="s">
        <v>44</v>
      </c>
      <c r="G356" s="16" t="s">
        <v>272</v>
      </c>
      <c r="H356" s="16" t="s">
        <v>46</v>
      </c>
      <c r="I356" s="16" t="s">
        <v>38</v>
      </c>
      <c r="J356" s="16">
        <v>0</v>
      </c>
      <c r="K356" s="16" t="s">
        <v>44</v>
      </c>
      <c r="L356" s="16">
        <v>0</v>
      </c>
      <c r="M356" s="16">
        <v>5</v>
      </c>
      <c r="N356" s="16" t="s">
        <v>90</v>
      </c>
      <c r="O356" s="16" t="s">
        <v>81</v>
      </c>
      <c r="P356" s="16" t="s">
        <v>56</v>
      </c>
      <c r="Q356" s="16" t="s">
        <v>181</v>
      </c>
    </row>
    <row r="357" spans="1:17" ht="15.75" customHeight="1" x14ac:dyDescent="0.3">
      <c r="A357" s="16">
        <v>356</v>
      </c>
      <c r="B357" s="16">
        <v>2013</v>
      </c>
      <c r="C357" s="16" t="s">
        <v>64</v>
      </c>
      <c r="D357" s="17">
        <v>41390</v>
      </c>
      <c r="E357" s="16" t="s">
        <v>45</v>
      </c>
      <c r="F357" s="16" t="s">
        <v>35</v>
      </c>
      <c r="G357" s="16" t="s">
        <v>45</v>
      </c>
      <c r="H357" s="16" t="s">
        <v>46</v>
      </c>
      <c r="I357" s="16" t="s">
        <v>38</v>
      </c>
      <c r="J357" s="16">
        <v>0</v>
      </c>
      <c r="K357" s="16" t="s">
        <v>35</v>
      </c>
      <c r="L357" s="16">
        <v>0</v>
      </c>
      <c r="M357" s="16">
        <v>6</v>
      </c>
      <c r="N357" s="16" t="s">
        <v>156</v>
      </c>
      <c r="O357" s="16" t="s">
        <v>67</v>
      </c>
      <c r="P357" s="16" t="s">
        <v>281</v>
      </c>
      <c r="Q357" s="16" t="s">
        <v>152</v>
      </c>
    </row>
    <row r="358" spans="1:17" ht="15.75" customHeight="1" x14ac:dyDescent="0.3">
      <c r="A358" s="16">
        <v>357</v>
      </c>
      <c r="B358" s="16">
        <v>2013</v>
      </c>
      <c r="C358" s="16" t="s">
        <v>70</v>
      </c>
      <c r="D358" s="17">
        <v>41391</v>
      </c>
      <c r="E358" s="16" t="s">
        <v>272</v>
      </c>
      <c r="F358" s="16" t="s">
        <v>52</v>
      </c>
      <c r="G358" s="16" t="s">
        <v>272</v>
      </c>
      <c r="H358" s="16" t="s">
        <v>46</v>
      </c>
      <c r="I358" s="16" t="s">
        <v>38</v>
      </c>
      <c r="J358" s="16">
        <v>0</v>
      </c>
      <c r="K358" s="16" t="s">
        <v>52</v>
      </c>
      <c r="L358" s="16">
        <v>0</v>
      </c>
      <c r="M358" s="16">
        <v>8</v>
      </c>
      <c r="N358" s="16" t="s">
        <v>279</v>
      </c>
      <c r="O358" s="16" t="s">
        <v>72</v>
      </c>
      <c r="P358" s="16" t="s">
        <v>250</v>
      </c>
      <c r="Q358" s="16" t="s">
        <v>277</v>
      </c>
    </row>
    <row r="359" spans="1:17" ht="15.75" customHeight="1" x14ac:dyDescent="0.3">
      <c r="A359" s="16">
        <v>358</v>
      </c>
      <c r="B359" s="16">
        <v>2013</v>
      </c>
      <c r="C359" s="16" t="s">
        <v>58</v>
      </c>
      <c r="D359" s="17">
        <v>41391</v>
      </c>
      <c r="E359" s="16" t="s">
        <v>59</v>
      </c>
      <c r="F359" s="16" t="s">
        <v>36</v>
      </c>
      <c r="G359" s="16" t="s">
        <v>59</v>
      </c>
      <c r="H359" s="16" t="s">
        <v>46</v>
      </c>
      <c r="I359" s="16" t="s">
        <v>38</v>
      </c>
      <c r="J359" s="16">
        <v>0</v>
      </c>
      <c r="K359" s="16" t="s">
        <v>59</v>
      </c>
      <c r="L359" s="16">
        <v>58</v>
      </c>
      <c r="M359" s="16">
        <v>0</v>
      </c>
      <c r="N359" s="16" t="s">
        <v>164</v>
      </c>
      <c r="O359" s="16" t="s">
        <v>61</v>
      </c>
      <c r="P359" s="16" t="s">
        <v>41</v>
      </c>
      <c r="Q359" s="16" t="s">
        <v>141</v>
      </c>
    </row>
    <row r="360" spans="1:17" ht="15.75" customHeight="1" x14ac:dyDescent="0.3">
      <c r="A360" s="16">
        <v>359</v>
      </c>
      <c r="B360" s="16">
        <v>2013</v>
      </c>
      <c r="C360" s="16" t="s">
        <v>79</v>
      </c>
      <c r="D360" s="17">
        <v>41392</v>
      </c>
      <c r="E360" s="16" t="s">
        <v>44</v>
      </c>
      <c r="F360" s="16" t="s">
        <v>35</v>
      </c>
      <c r="G360" s="16" t="s">
        <v>35</v>
      </c>
      <c r="H360" s="16" t="s">
        <v>37</v>
      </c>
      <c r="I360" s="16" t="s">
        <v>38</v>
      </c>
      <c r="J360" s="16">
        <v>0</v>
      </c>
      <c r="K360" s="16" t="s">
        <v>44</v>
      </c>
      <c r="L360" s="16">
        <v>14</v>
      </c>
      <c r="M360" s="16">
        <v>0</v>
      </c>
      <c r="N360" s="16" t="s">
        <v>47</v>
      </c>
      <c r="O360" s="16" t="s">
        <v>81</v>
      </c>
      <c r="P360" s="16" t="s">
        <v>56</v>
      </c>
      <c r="Q360" s="16" t="s">
        <v>129</v>
      </c>
    </row>
    <row r="361" spans="1:17" ht="15.75" customHeight="1" x14ac:dyDescent="0.3">
      <c r="A361" s="16">
        <v>360</v>
      </c>
      <c r="B361" s="16">
        <v>2013</v>
      </c>
      <c r="C361" s="16" t="s">
        <v>283</v>
      </c>
      <c r="D361" s="17">
        <v>41392</v>
      </c>
      <c r="E361" s="16" t="s">
        <v>53</v>
      </c>
      <c r="F361" s="16" t="s">
        <v>218</v>
      </c>
      <c r="G361" s="16" t="s">
        <v>218</v>
      </c>
      <c r="H361" s="16" t="s">
        <v>37</v>
      </c>
      <c r="I361" s="16" t="s">
        <v>38</v>
      </c>
      <c r="J361" s="16">
        <v>0</v>
      </c>
      <c r="K361" s="16" t="s">
        <v>53</v>
      </c>
      <c r="L361" s="16">
        <v>15</v>
      </c>
      <c r="M361" s="16">
        <v>0</v>
      </c>
      <c r="N361" s="16" t="s">
        <v>191</v>
      </c>
      <c r="O361" s="16" t="s">
        <v>284</v>
      </c>
      <c r="P361" s="16" t="s">
        <v>281</v>
      </c>
      <c r="Q361" s="16" t="s">
        <v>152</v>
      </c>
    </row>
    <row r="362" spans="1:17" ht="15.75" customHeight="1" x14ac:dyDescent="0.3">
      <c r="A362" s="16">
        <v>361</v>
      </c>
      <c r="B362" s="16">
        <v>2013</v>
      </c>
      <c r="C362" s="16" t="s">
        <v>70</v>
      </c>
      <c r="D362" s="17">
        <v>41393</v>
      </c>
      <c r="E362" s="16" t="s">
        <v>36</v>
      </c>
      <c r="F362" s="16" t="s">
        <v>52</v>
      </c>
      <c r="G362" s="16" t="s">
        <v>52</v>
      </c>
      <c r="H362" s="16" t="s">
        <v>37</v>
      </c>
      <c r="I362" s="16" t="s">
        <v>38</v>
      </c>
      <c r="J362" s="16">
        <v>0</v>
      </c>
      <c r="K362" s="16" t="s">
        <v>52</v>
      </c>
      <c r="L362" s="16">
        <v>0</v>
      </c>
      <c r="M362" s="16">
        <v>4</v>
      </c>
      <c r="N362" s="16" t="s">
        <v>285</v>
      </c>
      <c r="O362" s="16" t="s">
        <v>72</v>
      </c>
      <c r="P362" s="16" t="s">
        <v>133</v>
      </c>
      <c r="Q362" s="16" t="s">
        <v>277</v>
      </c>
    </row>
    <row r="363" spans="1:17" ht="15.75" customHeight="1" x14ac:dyDescent="0.3">
      <c r="A363" s="16">
        <v>362</v>
      </c>
      <c r="B363" s="16">
        <v>2013</v>
      </c>
      <c r="C363" s="16" t="s">
        <v>58</v>
      </c>
      <c r="D363" s="17">
        <v>41393</v>
      </c>
      <c r="E363" s="16" t="s">
        <v>59</v>
      </c>
      <c r="F363" s="16" t="s">
        <v>45</v>
      </c>
      <c r="G363" s="16" t="s">
        <v>59</v>
      </c>
      <c r="H363" s="16" t="s">
        <v>46</v>
      </c>
      <c r="I363" s="16" t="s">
        <v>38</v>
      </c>
      <c r="J363" s="16">
        <v>0</v>
      </c>
      <c r="K363" s="16" t="s">
        <v>59</v>
      </c>
      <c r="L363" s="16">
        <v>4</v>
      </c>
      <c r="M363" s="16">
        <v>0</v>
      </c>
      <c r="N363" s="16" t="s">
        <v>159</v>
      </c>
      <c r="O363" s="16" t="s">
        <v>61</v>
      </c>
      <c r="P363" s="16" t="s">
        <v>41</v>
      </c>
      <c r="Q363" s="16" t="s">
        <v>245</v>
      </c>
    </row>
    <row r="364" spans="1:17" ht="15.75" customHeight="1" x14ac:dyDescent="0.3">
      <c r="A364" s="16">
        <v>363</v>
      </c>
      <c r="B364" s="16">
        <v>2013</v>
      </c>
      <c r="C364" s="16" t="s">
        <v>251</v>
      </c>
      <c r="D364" s="17">
        <v>41394</v>
      </c>
      <c r="E364" s="16" t="s">
        <v>44</v>
      </c>
      <c r="F364" s="16" t="s">
        <v>218</v>
      </c>
      <c r="G364" s="16" t="s">
        <v>44</v>
      </c>
      <c r="H364" s="16" t="s">
        <v>46</v>
      </c>
      <c r="I364" s="16" t="s">
        <v>38</v>
      </c>
      <c r="J364" s="16">
        <v>0</v>
      </c>
      <c r="K364" s="16" t="s">
        <v>44</v>
      </c>
      <c r="L364" s="16">
        <v>37</v>
      </c>
      <c r="M364" s="16">
        <v>0</v>
      </c>
      <c r="N364" s="16" t="s">
        <v>90</v>
      </c>
      <c r="O364" s="16" t="s">
        <v>253</v>
      </c>
      <c r="P364" s="16" t="s">
        <v>181</v>
      </c>
      <c r="Q364" s="16" t="s">
        <v>129</v>
      </c>
    </row>
    <row r="365" spans="1:17" ht="15.75" customHeight="1" x14ac:dyDescent="0.3">
      <c r="A365" s="16">
        <v>364</v>
      </c>
      <c r="B365" s="16">
        <v>2013</v>
      </c>
      <c r="C365" s="16" t="s">
        <v>74</v>
      </c>
      <c r="D365" s="17">
        <v>41395</v>
      </c>
      <c r="E365" s="16" t="s">
        <v>59</v>
      </c>
      <c r="F365" s="16" t="s">
        <v>272</v>
      </c>
      <c r="G365" s="16" t="s">
        <v>59</v>
      </c>
      <c r="H365" s="16" t="s">
        <v>46</v>
      </c>
      <c r="I365" s="16" t="s">
        <v>38</v>
      </c>
      <c r="J365" s="16">
        <v>0</v>
      </c>
      <c r="K365" s="16" t="s">
        <v>272</v>
      </c>
      <c r="L365" s="16">
        <v>0</v>
      </c>
      <c r="M365" s="16">
        <v>7</v>
      </c>
      <c r="N365" s="16" t="s">
        <v>228</v>
      </c>
      <c r="O365" s="16" t="s">
        <v>76</v>
      </c>
      <c r="P365" s="16" t="s">
        <v>41</v>
      </c>
      <c r="Q365" s="16" t="s">
        <v>141</v>
      </c>
    </row>
    <row r="366" spans="1:17" ht="15.75" customHeight="1" x14ac:dyDescent="0.3">
      <c r="A366" s="16">
        <v>365</v>
      </c>
      <c r="B366" s="16">
        <v>2013</v>
      </c>
      <c r="C366" s="16" t="s">
        <v>283</v>
      </c>
      <c r="D366" s="17">
        <v>41395</v>
      </c>
      <c r="E366" s="16" t="s">
        <v>35</v>
      </c>
      <c r="F366" s="16" t="s">
        <v>53</v>
      </c>
      <c r="G366" s="16" t="s">
        <v>35</v>
      </c>
      <c r="H366" s="16" t="s">
        <v>46</v>
      </c>
      <c r="I366" s="16" t="s">
        <v>38</v>
      </c>
      <c r="J366" s="16">
        <v>0</v>
      </c>
      <c r="K366" s="16" t="s">
        <v>53</v>
      </c>
      <c r="L366" s="16">
        <v>0</v>
      </c>
      <c r="M366" s="16">
        <v>7</v>
      </c>
      <c r="N366" s="16" t="s">
        <v>191</v>
      </c>
      <c r="O366" s="16" t="s">
        <v>284</v>
      </c>
      <c r="P366" s="16" t="s">
        <v>139</v>
      </c>
      <c r="Q366" s="16" t="s">
        <v>281</v>
      </c>
    </row>
    <row r="367" spans="1:17" ht="15.75" customHeight="1" x14ac:dyDescent="0.3">
      <c r="A367" s="16">
        <v>366</v>
      </c>
      <c r="B367" s="16">
        <v>2013</v>
      </c>
      <c r="C367" s="16" t="s">
        <v>79</v>
      </c>
      <c r="D367" s="17">
        <v>41396</v>
      </c>
      <c r="E367" s="16" t="s">
        <v>44</v>
      </c>
      <c r="F367" s="16" t="s">
        <v>45</v>
      </c>
      <c r="G367" s="16" t="s">
        <v>44</v>
      </c>
      <c r="H367" s="16" t="s">
        <v>46</v>
      </c>
      <c r="I367" s="16" t="s">
        <v>38</v>
      </c>
      <c r="J367" s="16">
        <v>0</v>
      </c>
      <c r="K367" s="16" t="s">
        <v>44</v>
      </c>
      <c r="L367" s="16">
        <v>15</v>
      </c>
      <c r="M367" s="16">
        <v>0</v>
      </c>
      <c r="N367" s="16" t="s">
        <v>118</v>
      </c>
      <c r="O367" s="16" t="s">
        <v>81</v>
      </c>
      <c r="P367" s="16" t="s">
        <v>133</v>
      </c>
      <c r="Q367" s="16" t="s">
        <v>250</v>
      </c>
    </row>
    <row r="368" spans="1:17" ht="15.75" customHeight="1" x14ac:dyDescent="0.3">
      <c r="A368" s="16">
        <v>367</v>
      </c>
      <c r="B368" s="16">
        <v>2013</v>
      </c>
      <c r="C368" s="16" t="s">
        <v>251</v>
      </c>
      <c r="D368" s="17">
        <v>41396</v>
      </c>
      <c r="E368" s="16" t="s">
        <v>36</v>
      </c>
      <c r="F368" s="16" t="s">
        <v>218</v>
      </c>
      <c r="G368" s="16" t="s">
        <v>36</v>
      </c>
      <c r="H368" s="16" t="s">
        <v>46</v>
      </c>
      <c r="I368" s="16" t="s">
        <v>38</v>
      </c>
      <c r="J368" s="16">
        <v>0</v>
      </c>
      <c r="K368" s="16" t="s">
        <v>36</v>
      </c>
      <c r="L368" s="16">
        <v>17</v>
      </c>
      <c r="M368" s="16">
        <v>0</v>
      </c>
      <c r="N368" s="16" t="s">
        <v>134</v>
      </c>
      <c r="O368" s="16" t="s">
        <v>253</v>
      </c>
      <c r="P368" s="16" t="s">
        <v>56</v>
      </c>
      <c r="Q368" s="16" t="s">
        <v>265</v>
      </c>
    </row>
    <row r="369" spans="1:17" ht="15.75" customHeight="1" x14ac:dyDescent="0.3">
      <c r="A369" s="16">
        <v>368</v>
      </c>
      <c r="B369" s="16">
        <v>2013</v>
      </c>
      <c r="C369" s="16" t="s">
        <v>64</v>
      </c>
      <c r="D369" s="17">
        <v>41397</v>
      </c>
      <c r="E369" s="16" t="s">
        <v>52</v>
      </c>
      <c r="F369" s="16" t="s">
        <v>35</v>
      </c>
      <c r="G369" s="16" t="s">
        <v>52</v>
      </c>
      <c r="H369" s="16" t="s">
        <v>46</v>
      </c>
      <c r="I369" s="16" t="s">
        <v>38</v>
      </c>
      <c r="J369" s="16">
        <v>0</v>
      </c>
      <c r="K369" s="16" t="s">
        <v>35</v>
      </c>
      <c r="L369" s="16">
        <v>0</v>
      </c>
      <c r="M369" s="16">
        <v>8</v>
      </c>
      <c r="N369" s="16" t="s">
        <v>82</v>
      </c>
      <c r="O369" s="16" t="s">
        <v>67</v>
      </c>
      <c r="P369" s="16" t="s">
        <v>139</v>
      </c>
      <c r="Q369" s="16" t="s">
        <v>281</v>
      </c>
    </row>
    <row r="370" spans="1:17" ht="15.75" customHeight="1" x14ac:dyDescent="0.3">
      <c r="A370" s="16">
        <v>369</v>
      </c>
      <c r="B370" s="16">
        <v>2013</v>
      </c>
      <c r="C370" s="16" t="s">
        <v>74</v>
      </c>
      <c r="D370" s="17">
        <v>41398</v>
      </c>
      <c r="E370" s="16" t="s">
        <v>53</v>
      </c>
      <c r="F370" s="16" t="s">
        <v>272</v>
      </c>
      <c r="G370" s="16" t="s">
        <v>53</v>
      </c>
      <c r="H370" s="16" t="s">
        <v>46</v>
      </c>
      <c r="I370" s="16" t="s">
        <v>38</v>
      </c>
      <c r="J370" s="16">
        <v>0</v>
      </c>
      <c r="K370" s="16" t="s">
        <v>272</v>
      </c>
      <c r="L370" s="16">
        <v>0</v>
      </c>
      <c r="M370" s="16">
        <v>6</v>
      </c>
      <c r="N370" s="16" t="s">
        <v>286</v>
      </c>
      <c r="O370" s="16" t="s">
        <v>76</v>
      </c>
      <c r="P370" s="16" t="s">
        <v>41</v>
      </c>
      <c r="Q370" s="16" t="s">
        <v>141</v>
      </c>
    </row>
    <row r="371" spans="1:17" ht="15.75" customHeight="1" x14ac:dyDescent="0.3">
      <c r="A371" s="16">
        <v>370</v>
      </c>
      <c r="B371" s="16">
        <v>2013</v>
      </c>
      <c r="C371" s="16" t="s">
        <v>34</v>
      </c>
      <c r="D371" s="17">
        <v>41408</v>
      </c>
      <c r="E371" s="16" t="s">
        <v>36</v>
      </c>
      <c r="F371" s="16" t="s">
        <v>45</v>
      </c>
      <c r="G371" s="16" t="s">
        <v>45</v>
      </c>
      <c r="H371" s="16" t="s">
        <v>37</v>
      </c>
      <c r="I371" s="16" t="s">
        <v>38</v>
      </c>
      <c r="J371" s="16">
        <v>0</v>
      </c>
      <c r="K371" s="16" t="s">
        <v>45</v>
      </c>
      <c r="L371" s="16">
        <v>0</v>
      </c>
      <c r="M371" s="16">
        <v>7</v>
      </c>
      <c r="N371" s="16" t="s">
        <v>86</v>
      </c>
      <c r="O371" s="16" t="s">
        <v>40</v>
      </c>
      <c r="P371" s="16" t="s">
        <v>139</v>
      </c>
      <c r="Q371" s="16" t="s">
        <v>152</v>
      </c>
    </row>
    <row r="372" spans="1:17" ht="15.75" customHeight="1" x14ac:dyDescent="0.3">
      <c r="A372" s="16">
        <v>371</v>
      </c>
      <c r="B372" s="16">
        <v>2013</v>
      </c>
      <c r="C372" s="16" t="s">
        <v>58</v>
      </c>
      <c r="D372" s="17">
        <v>41399</v>
      </c>
      <c r="E372" s="16" t="s">
        <v>59</v>
      </c>
      <c r="F372" s="16" t="s">
        <v>44</v>
      </c>
      <c r="G372" s="16" t="s">
        <v>59</v>
      </c>
      <c r="H372" s="16" t="s">
        <v>46</v>
      </c>
      <c r="I372" s="16" t="s">
        <v>38</v>
      </c>
      <c r="J372" s="16">
        <v>0</v>
      </c>
      <c r="K372" s="16" t="s">
        <v>59</v>
      </c>
      <c r="L372" s="16">
        <v>60</v>
      </c>
      <c r="M372" s="16">
        <v>0</v>
      </c>
      <c r="N372" s="16" t="s">
        <v>287</v>
      </c>
      <c r="O372" s="16" t="s">
        <v>61</v>
      </c>
      <c r="P372" s="16" t="s">
        <v>139</v>
      </c>
      <c r="Q372" s="16" t="s">
        <v>281</v>
      </c>
    </row>
    <row r="373" spans="1:17" ht="15.75" customHeight="1" x14ac:dyDescent="0.3">
      <c r="A373" s="16">
        <v>372</v>
      </c>
      <c r="B373" s="16">
        <v>2013</v>
      </c>
      <c r="C373" s="16" t="s">
        <v>70</v>
      </c>
      <c r="D373" s="17">
        <v>41399</v>
      </c>
      <c r="E373" s="16" t="s">
        <v>218</v>
      </c>
      <c r="F373" s="16" t="s">
        <v>52</v>
      </c>
      <c r="G373" s="16" t="s">
        <v>218</v>
      </c>
      <c r="H373" s="16" t="s">
        <v>46</v>
      </c>
      <c r="I373" s="16" t="s">
        <v>38</v>
      </c>
      <c r="J373" s="16">
        <v>0</v>
      </c>
      <c r="K373" s="16" t="s">
        <v>52</v>
      </c>
      <c r="L373" s="16">
        <v>0</v>
      </c>
      <c r="M373" s="16">
        <v>5</v>
      </c>
      <c r="N373" s="16" t="s">
        <v>246</v>
      </c>
      <c r="O373" s="16" t="s">
        <v>72</v>
      </c>
      <c r="P373" s="16" t="s">
        <v>265</v>
      </c>
      <c r="Q373" s="16" t="s">
        <v>225</v>
      </c>
    </row>
    <row r="374" spans="1:17" ht="15.75" customHeight="1" x14ac:dyDescent="0.3">
      <c r="A374" s="16">
        <v>373</v>
      </c>
      <c r="B374" s="16">
        <v>2013</v>
      </c>
      <c r="C374" s="16" t="s">
        <v>34</v>
      </c>
      <c r="D374" s="17">
        <v>41373</v>
      </c>
      <c r="E374" s="16" t="s">
        <v>272</v>
      </c>
      <c r="F374" s="16" t="s">
        <v>36</v>
      </c>
      <c r="G374" s="16" t="s">
        <v>272</v>
      </c>
      <c r="H374" s="16" t="s">
        <v>46</v>
      </c>
      <c r="I374" s="16" t="s">
        <v>38</v>
      </c>
      <c r="J374" s="16">
        <v>0</v>
      </c>
      <c r="K374" s="16" t="s">
        <v>36</v>
      </c>
      <c r="L374" s="16">
        <v>0</v>
      </c>
      <c r="M374" s="16">
        <v>7</v>
      </c>
      <c r="N374" s="16" t="s">
        <v>227</v>
      </c>
      <c r="O374" s="16" t="s">
        <v>40</v>
      </c>
      <c r="P374" s="16" t="s">
        <v>152</v>
      </c>
      <c r="Q374" s="16" t="s">
        <v>129</v>
      </c>
    </row>
    <row r="375" spans="1:17" ht="15.75" customHeight="1" x14ac:dyDescent="0.3">
      <c r="A375" s="16">
        <v>374</v>
      </c>
      <c r="B375" s="16">
        <v>2013</v>
      </c>
      <c r="C375" s="16" t="s">
        <v>70</v>
      </c>
      <c r="D375" s="17">
        <v>41401</v>
      </c>
      <c r="E375" s="16" t="s">
        <v>53</v>
      </c>
      <c r="F375" s="16" t="s">
        <v>52</v>
      </c>
      <c r="G375" s="16" t="s">
        <v>53</v>
      </c>
      <c r="H375" s="16" t="s">
        <v>46</v>
      </c>
      <c r="I375" s="16" t="s">
        <v>38</v>
      </c>
      <c r="J375" s="16">
        <v>0</v>
      </c>
      <c r="K375" s="16" t="s">
        <v>52</v>
      </c>
      <c r="L375" s="16">
        <v>0</v>
      </c>
      <c r="M375" s="16">
        <v>9</v>
      </c>
      <c r="N375" s="16" t="s">
        <v>246</v>
      </c>
      <c r="O375" s="16" t="s">
        <v>72</v>
      </c>
      <c r="P375" s="16" t="s">
        <v>56</v>
      </c>
      <c r="Q375" s="16" t="s">
        <v>225</v>
      </c>
    </row>
    <row r="376" spans="1:17" ht="15.75" customHeight="1" x14ac:dyDescent="0.3">
      <c r="A376" s="16">
        <v>375</v>
      </c>
      <c r="B376" s="16">
        <v>2013</v>
      </c>
      <c r="C376" s="16" t="s">
        <v>58</v>
      </c>
      <c r="D376" s="17">
        <v>41401</v>
      </c>
      <c r="E376" s="16" t="s">
        <v>59</v>
      </c>
      <c r="F376" s="16" t="s">
        <v>35</v>
      </c>
      <c r="G376" s="16" t="s">
        <v>59</v>
      </c>
      <c r="H376" s="16" t="s">
        <v>46</v>
      </c>
      <c r="I376" s="16" t="s">
        <v>38</v>
      </c>
      <c r="J376" s="16">
        <v>0</v>
      </c>
      <c r="K376" s="16" t="s">
        <v>59</v>
      </c>
      <c r="L376" s="16">
        <v>65</v>
      </c>
      <c r="M376" s="16">
        <v>0</v>
      </c>
      <c r="N376" s="16" t="s">
        <v>120</v>
      </c>
      <c r="O376" s="16" t="s">
        <v>61</v>
      </c>
      <c r="P376" s="16" t="s">
        <v>139</v>
      </c>
      <c r="Q376" s="16" t="s">
        <v>152</v>
      </c>
    </row>
    <row r="377" spans="1:17" ht="15.75" customHeight="1" x14ac:dyDescent="0.3">
      <c r="A377" s="16">
        <v>376</v>
      </c>
      <c r="B377" s="16">
        <v>2013</v>
      </c>
      <c r="C377" s="16" t="s">
        <v>74</v>
      </c>
      <c r="D377" s="17">
        <v>41402</v>
      </c>
      <c r="E377" s="16" t="s">
        <v>44</v>
      </c>
      <c r="F377" s="16" t="s">
        <v>272</v>
      </c>
      <c r="G377" s="16" t="s">
        <v>272</v>
      </c>
      <c r="H377" s="16" t="s">
        <v>37</v>
      </c>
      <c r="I377" s="16" t="s">
        <v>38</v>
      </c>
      <c r="J377" s="16">
        <v>0</v>
      </c>
      <c r="K377" s="16" t="s">
        <v>44</v>
      </c>
      <c r="L377" s="16">
        <v>77</v>
      </c>
      <c r="M377" s="16">
        <v>0</v>
      </c>
      <c r="N377" s="16" t="s">
        <v>118</v>
      </c>
      <c r="O377" s="16" t="s">
        <v>76</v>
      </c>
      <c r="P377" s="16" t="s">
        <v>181</v>
      </c>
      <c r="Q377" s="16" t="s">
        <v>288</v>
      </c>
    </row>
    <row r="378" spans="1:17" ht="15.75" customHeight="1" x14ac:dyDescent="0.3">
      <c r="A378" s="16">
        <v>377</v>
      </c>
      <c r="B378" s="16">
        <v>2013</v>
      </c>
      <c r="C378" s="16" t="s">
        <v>43</v>
      </c>
      <c r="D378" s="17">
        <v>41403</v>
      </c>
      <c r="E378" s="16" t="s">
        <v>45</v>
      </c>
      <c r="F378" s="16" t="s">
        <v>52</v>
      </c>
      <c r="G378" s="16" t="s">
        <v>52</v>
      </c>
      <c r="H378" s="16" t="s">
        <v>37</v>
      </c>
      <c r="I378" s="16" t="s">
        <v>38</v>
      </c>
      <c r="J378" s="16">
        <v>0</v>
      </c>
      <c r="K378" s="16" t="s">
        <v>52</v>
      </c>
      <c r="L378" s="16">
        <v>0</v>
      </c>
      <c r="M378" s="16">
        <v>8</v>
      </c>
      <c r="N378" s="16" t="s">
        <v>289</v>
      </c>
      <c r="O378" s="16" t="s">
        <v>48</v>
      </c>
      <c r="P378" s="16" t="s">
        <v>139</v>
      </c>
      <c r="Q378" s="16" t="s">
        <v>152</v>
      </c>
    </row>
    <row r="379" spans="1:17" ht="15.75" customHeight="1" x14ac:dyDescent="0.3">
      <c r="A379" s="16">
        <v>378</v>
      </c>
      <c r="B379" s="16">
        <v>2013</v>
      </c>
      <c r="C379" s="16" t="s">
        <v>251</v>
      </c>
      <c r="D379" s="17">
        <v>41403</v>
      </c>
      <c r="E379" s="16" t="s">
        <v>35</v>
      </c>
      <c r="F379" s="16" t="s">
        <v>218</v>
      </c>
      <c r="G379" s="16" t="s">
        <v>35</v>
      </c>
      <c r="H379" s="16" t="s">
        <v>46</v>
      </c>
      <c r="I379" s="16" t="s">
        <v>38</v>
      </c>
      <c r="J379" s="16">
        <v>0</v>
      </c>
      <c r="K379" s="16" t="s">
        <v>35</v>
      </c>
      <c r="L379" s="16">
        <v>46</v>
      </c>
      <c r="M379" s="16">
        <v>0</v>
      </c>
      <c r="N379" s="16" t="s">
        <v>158</v>
      </c>
      <c r="O379" s="16" t="s">
        <v>253</v>
      </c>
      <c r="P379" s="16" t="s">
        <v>41</v>
      </c>
      <c r="Q379" s="16" t="s">
        <v>141</v>
      </c>
    </row>
    <row r="380" spans="1:17" ht="15.75" customHeight="1" x14ac:dyDescent="0.3">
      <c r="A380" s="16">
        <v>379</v>
      </c>
      <c r="B380" s="16">
        <v>2013</v>
      </c>
      <c r="C380" s="16" t="s">
        <v>51</v>
      </c>
      <c r="D380" s="17">
        <v>41404</v>
      </c>
      <c r="E380" s="16" t="s">
        <v>36</v>
      </c>
      <c r="F380" s="16" t="s">
        <v>53</v>
      </c>
      <c r="G380" s="16" t="s">
        <v>53</v>
      </c>
      <c r="H380" s="16" t="s">
        <v>37</v>
      </c>
      <c r="I380" s="16" t="s">
        <v>38</v>
      </c>
      <c r="J380" s="16">
        <v>0</v>
      </c>
      <c r="K380" s="16" t="s">
        <v>36</v>
      </c>
      <c r="L380" s="16">
        <v>4</v>
      </c>
      <c r="M380" s="16">
        <v>0</v>
      </c>
      <c r="N380" s="16" t="s">
        <v>209</v>
      </c>
      <c r="O380" s="16" t="s">
        <v>55</v>
      </c>
      <c r="P380" s="16" t="s">
        <v>288</v>
      </c>
      <c r="Q380" s="16" t="s">
        <v>277</v>
      </c>
    </row>
    <row r="381" spans="1:17" ht="15.75" customHeight="1" x14ac:dyDescent="0.3">
      <c r="A381" s="16">
        <v>380</v>
      </c>
      <c r="B381" s="16">
        <v>2013</v>
      </c>
      <c r="C381" s="16" t="s">
        <v>251</v>
      </c>
      <c r="D381" s="17">
        <v>41405</v>
      </c>
      <c r="E381" s="16" t="s">
        <v>218</v>
      </c>
      <c r="F381" s="16" t="s">
        <v>59</v>
      </c>
      <c r="G381" s="16" t="s">
        <v>218</v>
      </c>
      <c r="H381" s="16" t="s">
        <v>46</v>
      </c>
      <c r="I381" s="16" t="s">
        <v>38</v>
      </c>
      <c r="J381" s="16">
        <v>0</v>
      </c>
      <c r="K381" s="16" t="s">
        <v>59</v>
      </c>
      <c r="L381" s="16">
        <v>0</v>
      </c>
      <c r="M381" s="16">
        <v>5</v>
      </c>
      <c r="N381" s="16" t="s">
        <v>287</v>
      </c>
      <c r="O381" s="16" t="s">
        <v>253</v>
      </c>
      <c r="P381" s="16" t="s">
        <v>41</v>
      </c>
      <c r="Q381" s="16" t="s">
        <v>245</v>
      </c>
    </row>
    <row r="382" spans="1:17" ht="15.75" customHeight="1" x14ac:dyDescent="0.3">
      <c r="A382" s="16">
        <v>381</v>
      </c>
      <c r="B382" s="16">
        <v>2013</v>
      </c>
      <c r="C382" s="16" t="s">
        <v>43</v>
      </c>
      <c r="D382" s="17">
        <v>41405</v>
      </c>
      <c r="E382" s="16" t="s">
        <v>272</v>
      </c>
      <c r="F382" s="16" t="s">
        <v>45</v>
      </c>
      <c r="G382" s="16" t="s">
        <v>45</v>
      </c>
      <c r="H382" s="16" t="s">
        <v>37</v>
      </c>
      <c r="I382" s="16" t="s">
        <v>38</v>
      </c>
      <c r="J382" s="16">
        <v>0</v>
      </c>
      <c r="K382" s="16" t="s">
        <v>272</v>
      </c>
      <c r="L382" s="16">
        <v>30</v>
      </c>
      <c r="M382" s="16">
        <v>0</v>
      </c>
      <c r="N382" s="16" t="s">
        <v>290</v>
      </c>
      <c r="O382" s="16" t="s">
        <v>48</v>
      </c>
      <c r="P382" s="16" t="s">
        <v>181</v>
      </c>
      <c r="Q382" s="16" t="s">
        <v>225</v>
      </c>
    </row>
    <row r="383" spans="1:17" ht="15.75" customHeight="1" x14ac:dyDescent="0.3">
      <c r="A383" s="16">
        <v>382</v>
      </c>
      <c r="B383" s="16">
        <v>2013</v>
      </c>
      <c r="C383" s="16" t="s">
        <v>291</v>
      </c>
      <c r="D383" s="17">
        <v>41406</v>
      </c>
      <c r="E383" s="16" t="s">
        <v>36</v>
      </c>
      <c r="F383" s="16" t="s">
        <v>35</v>
      </c>
      <c r="G383" s="16" t="s">
        <v>35</v>
      </c>
      <c r="H383" s="16" t="s">
        <v>37</v>
      </c>
      <c r="I383" s="16" t="s">
        <v>38</v>
      </c>
      <c r="J383" s="16">
        <v>0</v>
      </c>
      <c r="K383" s="16" t="s">
        <v>35</v>
      </c>
      <c r="L383" s="16">
        <v>0</v>
      </c>
      <c r="M383" s="16">
        <v>5</v>
      </c>
      <c r="N383" s="16" t="s">
        <v>156</v>
      </c>
      <c r="O383" s="16" t="s">
        <v>292</v>
      </c>
      <c r="P383" s="16" t="s">
        <v>288</v>
      </c>
      <c r="Q383" s="16" t="s">
        <v>277</v>
      </c>
    </row>
    <row r="384" spans="1:17" ht="15.75" customHeight="1" x14ac:dyDescent="0.3">
      <c r="A384" s="16">
        <v>383</v>
      </c>
      <c r="B384" s="16">
        <v>2013</v>
      </c>
      <c r="C384" s="16" t="s">
        <v>70</v>
      </c>
      <c r="D384" s="17">
        <v>41406</v>
      </c>
      <c r="E384" s="16" t="s">
        <v>44</v>
      </c>
      <c r="F384" s="16" t="s">
        <v>52</v>
      </c>
      <c r="G384" s="16" t="s">
        <v>52</v>
      </c>
      <c r="H384" s="16" t="s">
        <v>37</v>
      </c>
      <c r="I384" s="16" t="s">
        <v>38</v>
      </c>
      <c r="J384" s="16">
        <v>0</v>
      </c>
      <c r="K384" s="16" t="s">
        <v>52</v>
      </c>
      <c r="L384" s="16">
        <v>0</v>
      </c>
      <c r="M384" s="16">
        <v>5</v>
      </c>
      <c r="N384" s="16" t="s">
        <v>71</v>
      </c>
      <c r="O384" s="16" t="s">
        <v>72</v>
      </c>
      <c r="P384" s="16" t="s">
        <v>139</v>
      </c>
      <c r="Q384" s="16" t="s">
        <v>281</v>
      </c>
    </row>
    <row r="385" spans="1:17" ht="15.75" customHeight="1" x14ac:dyDescent="0.3">
      <c r="A385" s="16">
        <v>384</v>
      </c>
      <c r="B385" s="16">
        <v>2013</v>
      </c>
      <c r="C385" s="16" t="s">
        <v>51</v>
      </c>
      <c r="D385" s="17">
        <v>41387</v>
      </c>
      <c r="E385" s="16" t="s">
        <v>53</v>
      </c>
      <c r="F385" s="16" t="s">
        <v>45</v>
      </c>
      <c r="G385" s="16" t="s">
        <v>45</v>
      </c>
      <c r="H385" s="16" t="s">
        <v>37</v>
      </c>
      <c r="I385" s="16" t="s">
        <v>38</v>
      </c>
      <c r="J385" s="16">
        <v>0</v>
      </c>
      <c r="K385" s="16" t="s">
        <v>45</v>
      </c>
      <c r="L385" s="16">
        <v>0</v>
      </c>
      <c r="M385" s="16">
        <v>5</v>
      </c>
      <c r="N385" s="16" t="s">
        <v>203</v>
      </c>
      <c r="O385" s="16" t="s">
        <v>55</v>
      </c>
      <c r="P385" s="16" t="s">
        <v>250</v>
      </c>
      <c r="Q385" s="16" t="s">
        <v>277</v>
      </c>
    </row>
    <row r="386" spans="1:17" ht="15.75" customHeight="1" x14ac:dyDescent="0.3">
      <c r="A386" s="16">
        <v>385</v>
      </c>
      <c r="B386" s="16">
        <v>2013</v>
      </c>
      <c r="C386" s="16" t="s">
        <v>58</v>
      </c>
      <c r="D386" s="17">
        <v>41407</v>
      </c>
      <c r="E386" s="16" t="s">
        <v>272</v>
      </c>
      <c r="F386" s="16" t="s">
        <v>59</v>
      </c>
      <c r="G386" s="16" t="s">
        <v>272</v>
      </c>
      <c r="H386" s="16" t="s">
        <v>46</v>
      </c>
      <c r="I386" s="16" t="s">
        <v>38</v>
      </c>
      <c r="J386" s="16">
        <v>0</v>
      </c>
      <c r="K386" s="16" t="s">
        <v>59</v>
      </c>
      <c r="L386" s="16">
        <v>0</v>
      </c>
      <c r="M386" s="16">
        <v>7</v>
      </c>
      <c r="N386" s="16" t="s">
        <v>204</v>
      </c>
      <c r="O386" s="16" t="s">
        <v>61</v>
      </c>
      <c r="P386" s="16" t="s">
        <v>245</v>
      </c>
      <c r="Q386" s="16" t="s">
        <v>129</v>
      </c>
    </row>
    <row r="387" spans="1:17" ht="15.75" customHeight="1" x14ac:dyDescent="0.3">
      <c r="A387" s="16">
        <v>386</v>
      </c>
      <c r="B387" s="16">
        <v>2013</v>
      </c>
      <c r="C387" s="16" t="s">
        <v>291</v>
      </c>
      <c r="D387" s="17">
        <v>41409</v>
      </c>
      <c r="E387" s="16" t="s">
        <v>218</v>
      </c>
      <c r="F387" s="16" t="s">
        <v>35</v>
      </c>
      <c r="G387" s="16" t="s">
        <v>35</v>
      </c>
      <c r="H387" s="16" t="s">
        <v>37</v>
      </c>
      <c r="I387" s="16" t="s">
        <v>38</v>
      </c>
      <c r="J387" s="16">
        <v>0</v>
      </c>
      <c r="K387" s="16" t="s">
        <v>218</v>
      </c>
      <c r="L387" s="16">
        <v>7</v>
      </c>
      <c r="M387" s="16">
        <v>0</v>
      </c>
      <c r="N387" s="16" t="s">
        <v>174</v>
      </c>
      <c r="O387" s="16" t="s">
        <v>292</v>
      </c>
      <c r="P387" s="16" t="s">
        <v>288</v>
      </c>
      <c r="Q387" s="16" t="s">
        <v>277</v>
      </c>
    </row>
    <row r="388" spans="1:17" ht="15.75" customHeight="1" x14ac:dyDescent="0.3">
      <c r="A388" s="16">
        <v>387</v>
      </c>
      <c r="B388" s="16">
        <v>2013</v>
      </c>
      <c r="C388" s="16" t="s">
        <v>79</v>
      </c>
      <c r="D388" s="17">
        <v>41408</v>
      </c>
      <c r="E388" s="16" t="s">
        <v>44</v>
      </c>
      <c r="F388" s="16" t="s">
        <v>53</v>
      </c>
      <c r="G388" s="16" t="s">
        <v>44</v>
      </c>
      <c r="H388" s="16" t="s">
        <v>46</v>
      </c>
      <c r="I388" s="16" t="s">
        <v>38</v>
      </c>
      <c r="J388" s="16">
        <v>0</v>
      </c>
      <c r="K388" s="16" t="s">
        <v>44</v>
      </c>
      <c r="L388" s="16">
        <v>33</v>
      </c>
      <c r="M388" s="16">
        <v>0</v>
      </c>
      <c r="N388" s="16" t="s">
        <v>90</v>
      </c>
      <c r="O388" s="16" t="s">
        <v>81</v>
      </c>
      <c r="P388" s="16" t="s">
        <v>265</v>
      </c>
      <c r="Q388" s="16" t="s">
        <v>225</v>
      </c>
    </row>
    <row r="389" spans="1:17" ht="15.75" customHeight="1" x14ac:dyDescent="0.3">
      <c r="A389" s="16">
        <v>388</v>
      </c>
      <c r="B389" s="16">
        <v>2013</v>
      </c>
      <c r="C389" s="16" t="s">
        <v>58</v>
      </c>
      <c r="D389" s="17">
        <v>41409</v>
      </c>
      <c r="E389" s="16" t="s">
        <v>59</v>
      </c>
      <c r="F389" s="16" t="s">
        <v>52</v>
      </c>
      <c r="G389" s="16" t="s">
        <v>52</v>
      </c>
      <c r="H389" s="16" t="s">
        <v>37</v>
      </c>
      <c r="I389" s="16" t="s">
        <v>38</v>
      </c>
      <c r="J389" s="16">
        <v>0</v>
      </c>
      <c r="K389" s="16" t="s">
        <v>59</v>
      </c>
      <c r="L389" s="16">
        <v>14</v>
      </c>
      <c r="M389" s="16">
        <v>0</v>
      </c>
      <c r="N389" s="16" t="s">
        <v>293</v>
      </c>
      <c r="O389" s="16" t="s">
        <v>61</v>
      </c>
      <c r="P389" s="16" t="s">
        <v>41</v>
      </c>
      <c r="Q389" s="16" t="s">
        <v>141</v>
      </c>
    </row>
    <row r="390" spans="1:17" ht="15.75" customHeight="1" x14ac:dyDescent="0.3">
      <c r="A390" s="16">
        <v>389</v>
      </c>
      <c r="B390" s="16">
        <v>2013</v>
      </c>
      <c r="C390" s="16" t="s">
        <v>43</v>
      </c>
      <c r="D390" s="17">
        <v>41400</v>
      </c>
      <c r="E390" s="16" t="s">
        <v>36</v>
      </c>
      <c r="F390" s="16" t="s">
        <v>45</v>
      </c>
      <c r="G390" s="16" t="s">
        <v>45</v>
      </c>
      <c r="H390" s="16" t="s">
        <v>37</v>
      </c>
      <c r="I390" s="16" t="s">
        <v>38</v>
      </c>
      <c r="J390" s="16">
        <v>0</v>
      </c>
      <c r="K390" s="16" t="s">
        <v>45</v>
      </c>
      <c r="L390" s="16">
        <v>0</v>
      </c>
      <c r="M390" s="16">
        <v>6</v>
      </c>
      <c r="N390" s="16" t="s">
        <v>282</v>
      </c>
      <c r="O390" s="16" t="s">
        <v>48</v>
      </c>
      <c r="P390" s="16" t="s">
        <v>250</v>
      </c>
      <c r="Q390" s="16" t="s">
        <v>288</v>
      </c>
    </row>
    <row r="391" spans="1:17" ht="15.75" customHeight="1" x14ac:dyDescent="0.3">
      <c r="A391" s="16">
        <v>390</v>
      </c>
      <c r="B391" s="16">
        <v>2013</v>
      </c>
      <c r="C391" s="16" t="s">
        <v>74</v>
      </c>
      <c r="D391" s="17">
        <v>41411</v>
      </c>
      <c r="E391" s="16" t="s">
        <v>272</v>
      </c>
      <c r="F391" s="16" t="s">
        <v>52</v>
      </c>
      <c r="G391" s="16" t="s">
        <v>272</v>
      </c>
      <c r="H391" s="16" t="s">
        <v>46</v>
      </c>
      <c r="I391" s="16" t="s">
        <v>38</v>
      </c>
      <c r="J391" s="16">
        <v>0</v>
      </c>
      <c r="K391" s="16" t="s">
        <v>272</v>
      </c>
      <c r="L391" s="16">
        <v>23</v>
      </c>
      <c r="M391" s="16">
        <v>0</v>
      </c>
      <c r="N391" s="16" t="s">
        <v>107</v>
      </c>
      <c r="O391" s="16" t="s">
        <v>76</v>
      </c>
      <c r="P391" s="16" t="s">
        <v>41</v>
      </c>
      <c r="Q391" s="16" t="s">
        <v>245</v>
      </c>
    </row>
    <row r="392" spans="1:17" ht="15.75" customHeight="1" x14ac:dyDescent="0.3">
      <c r="A392" s="16">
        <v>391</v>
      </c>
      <c r="B392" s="16">
        <v>2013</v>
      </c>
      <c r="C392" s="16" t="s">
        <v>206</v>
      </c>
      <c r="D392" s="17">
        <v>41412</v>
      </c>
      <c r="E392" s="16" t="s">
        <v>45</v>
      </c>
      <c r="F392" s="16" t="s">
        <v>59</v>
      </c>
      <c r="G392" s="16" t="s">
        <v>59</v>
      </c>
      <c r="H392" s="16" t="s">
        <v>37</v>
      </c>
      <c r="I392" s="16" t="s">
        <v>38</v>
      </c>
      <c r="J392" s="16">
        <v>0</v>
      </c>
      <c r="K392" s="16" t="s">
        <v>45</v>
      </c>
      <c r="L392" s="16">
        <v>50</v>
      </c>
      <c r="M392" s="16">
        <v>0</v>
      </c>
      <c r="N392" s="16" t="s">
        <v>267</v>
      </c>
      <c r="O392" s="16" t="s">
        <v>207</v>
      </c>
      <c r="P392" s="16" t="s">
        <v>139</v>
      </c>
      <c r="Q392" s="16" t="s">
        <v>281</v>
      </c>
    </row>
    <row r="393" spans="1:17" ht="15.75" customHeight="1" x14ac:dyDescent="0.3">
      <c r="A393" s="16">
        <v>392</v>
      </c>
      <c r="B393" s="16">
        <v>2013</v>
      </c>
      <c r="C393" s="16" t="s">
        <v>251</v>
      </c>
      <c r="D393" s="17">
        <v>41413</v>
      </c>
      <c r="E393" s="16" t="s">
        <v>218</v>
      </c>
      <c r="F393" s="16" t="s">
        <v>53</v>
      </c>
      <c r="G393" s="16" t="s">
        <v>218</v>
      </c>
      <c r="H393" s="16" t="s">
        <v>46</v>
      </c>
      <c r="I393" s="16" t="s">
        <v>38</v>
      </c>
      <c r="J393" s="16">
        <v>0</v>
      </c>
      <c r="K393" s="16" t="s">
        <v>218</v>
      </c>
      <c r="L393" s="16">
        <v>38</v>
      </c>
      <c r="M393" s="16">
        <v>0</v>
      </c>
      <c r="N393" s="16" t="s">
        <v>294</v>
      </c>
      <c r="O393" s="16" t="s">
        <v>253</v>
      </c>
      <c r="P393" s="16" t="s">
        <v>288</v>
      </c>
      <c r="Q393" s="16" t="s">
        <v>129</v>
      </c>
    </row>
    <row r="394" spans="1:17" ht="15.75" customHeight="1" x14ac:dyDescent="0.3">
      <c r="A394" s="16">
        <v>393</v>
      </c>
      <c r="B394" s="16">
        <v>2013</v>
      </c>
      <c r="C394" s="16" t="s">
        <v>34</v>
      </c>
      <c r="D394" s="17">
        <v>41412</v>
      </c>
      <c r="E394" s="16" t="s">
        <v>36</v>
      </c>
      <c r="F394" s="16" t="s">
        <v>44</v>
      </c>
      <c r="G394" s="16" t="s">
        <v>44</v>
      </c>
      <c r="H394" s="16" t="s">
        <v>37</v>
      </c>
      <c r="I394" s="16" t="s">
        <v>38</v>
      </c>
      <c r="J394" s="16">
        <v>0</v>
      </c>
      <c r="K394" s="16" t="s">
        <v>36</v>
      </c>
      <c r="L394" s="16">
        <v>24</v>
      </c>
      <c r="M394" s="16">
        <v>0</v>
      </c>
      <c r="N394" s="16" t="s">
        <v>227</v>
      </c>
      <c r="O394" s="16" t="s">
        <v>40</v>
      </c>
      <c r="P394" s="16" t="s">
        <v>265</v>
      </c>
      <c r="Q394" s="16" t="s">
        <v>225</v>
      </c>
    </row>
    <row r="395" spans="1:17" ht="15.75" customHeight="1" x14ac:dyDescent="0.3">
      <c r="A395" s="16">
        <v>394</v>
      </c>
      <c r="B395" s="16">
        <v>2013</v>
      </c>
      <c r="C395" s="16" t="s">
        <v>74</v>
      </c>
      <c r="D395" s="17">
        <v>41413</v>
      </c>
      <c r="E395" s="16" t="s">
        <v>35</v>
      </c>
      <c r="F395" s="16" t="s">
        <v>272</v>
      </c>
      <c r="G395" s="16" t="s">
        <v>35</v>
      </c>
      <c r="H395" s="16" t="s">
        <v>46</v>
      </c>
      <c r="I395" s="16" t="s">
        <v>38</v>
      </c>
      <c r="J395" s="16">
        <v>0</v>
      </c>
      <c r="K395" s="16" t="s">
        <v>272</v>
      </c>
      <c r="L395" s="16">
        <v>0</v>
      </c>
      <c r="M395" s="16">
        <v>5</v>
      </c>
      <c r="N395" s="16" t="s">
        <v>290</v>
      </c>
      <c r="O395" s="16" t="s">
        <v>76</v>
      </c>
      <c r="P395" s="16" t="s">
        <v>41</v>
      </c>
      <c r="Q395" s="16" t="s">
        <v>141</v>
      </c>
    </row>
    <row r="396" spans="1:17" ht="15.75" customHeight="1" x14ac:dyDescent="0.3">
      <c r="A396" s="16">
        <v>395</v>
      </c>
      <c r="B396" s="16">
        <v>2013</v>
      </c>
      <c r="C396" s="16" t="s">
        <v>51</v>
      </c>
      <c r="D396" s="17">
        <v>41415</v>
      </c>
      <c r="E396" s="16" t="s">
        <v>44</v>
      </c>
      <c r="F396" s="16" t="s">
        <v>59</v>
      </c>
      <c r="G396" s="16" t="s">
        <v>44</v>
      </c>
      <c r="H396" s="16" t="s">
        <v>46</v>
      </c>
      <c r="I396" s="16" t="s">
        <v>38</v>
      </c>
      <c r="J396" s="16">
        <v>0</v>
      </c>
      <c r="K396" s="16" t="s">
        <v>44</v>
      </c>
      <c r="L396" s="16">
        <v>48</v>
      </c>
      <c r="M396" s="16">
        <v>0</v>
      </c>
      <c r="N396" s="16" t="s">
        <v>47</v>
      </c>
      <c r="O396" s="16" t="s">
        <v>55</v>
      </c>
      <c r="P396" s="16" t="s">
        <v>288</v>
      </c>
      <c r="Q396" s="16" t="s">
        <v>225</v>
      </c>
    </row>
    <row r="397" spans="1:17" ht="15.75" customHeight="1" x14ac:dyDescent="0.3">
      <c r="A397" s="16">
        <v>396</v>
      </c>
      <c r="B397" s="16">
        <v>2013</v>
      </c>
      <c r="C397" s="16" t="s">
        <v>51</v>
      </c>
      <c r="D397" s="17">
        <v>41416</v>
      </c>
      <c r="E397" s="16" t="s">
        <v>272</v>
      </c>
      <c r="F397" s="16" t="s">
        <v>52</v>
      </c>
      <c r="G397" s="16" t="s">
        <v>272</v>
      </c>
      <c r="H397" s="16" t="s">
        <v>46</v>
      </c>
      <c r="I397" s="16" t="s">
        <v>38</v>
      </c>
      <c r="J397" s="16">
        <v>0</v>
      </c>
      <c r="K397" s="16" t="s">
        <v>52</v>
      </c>
      <c r="L397" s="16">
        <v>0</v>
      </c>
      <c r="M397" s="16">
        <v>4</v>
      </c>
      <c r="N397" s="16" t="s">
        <v>172</v>
      </c>
      <c r="O397" s="16" t="s">
        <v>55</v>
      </c>
      <c r="P397" s="16" t="s">
        <v>152</v>
      </c>
      <c r="Q397" s="16" t="s">
        <v>225</v>
      </c>
    </row>
    <row r="398" spans="1:17" ht="15.75" customHeight="1" x14ac:dyDescent="0.3">
      <c r="A398" s="16">
        <v>397</v>
      </c>
      <c r="B398" s="16">
        <v>2013</v>
      </c>
      <c r="C398" s="16" t="s">
        <v>64</v>
      </c>
      <c r="D398" s="17">
        <v>41418</v>
      </c>
      <c r="E398" s="16" t="s">
        <v>52</v>
      </c>
      <c r="F398" s="16" t="s">
        <v>59</v>
      </c>
      <c r="G398" s="16" t="s">
        <v>52</v>
      </c>
      <c r="H398" s="16" t="s">
        <v>46</v>
      </c>
      <c r="I398" s="16" t="s">
        <v>38</v>
      </c>
      <c r="J398" s="16">
        <v>0</v>
      </c>
      <c r="K398" s="16" t="s">
        <v>59</v>
      </c>
      <c r="L398" s="16">
        <v>0</v>
      </c>
      <c r="M398" s="16">
        <v>4</v>
      </c>
      <c r="N398" s="16" t="s">
        <v>166</v>
      </c>
      <c r="O398" s="16" t="s">
        <v>67</v>
      </c>
      <c r="P398" s="16" t="s">
        <v>265</v>
      </c>
      <c r="Q398" s="16" t="s">
        <v>129</v>
      </c>
    </row>
    <row r="399" spans="1:17" ht="15.75" customHeight="1" x14ac:dyDescent="0.3">
      <c r="A399" s="16">
        <v>398</v>
      </c>
      <c r="B399" s="16">
        <v>2013</v>
      </c>
      <c r="C399" s="16" t="s">
        <v>64</v>
      </c>
      <c r="D399" s="17">
        <v>41420</v>
      </c>
      <c r="E399" s="16" t="s">
        <v>59</v>
      </c>
      <c r="F399" s="16" t="s">
        <v>44</v>
      </c>
      <c r="G399" s="16" t="s">
        <v>59</v>
      </c>
      <c r="H399" s="16" t="s">
        <v>46</v>
      </c>
      <c r="I399" s="16" t="s">
        <v>38</v>
      </c>
      <c r="J399" s="16">
        <v>0</v>
      </c>
      <c r="K399" s="16" t="s">
        <v>59</v>
      </c>
      <c r="L399" s="16">
        <v>23</v>
      </c>
      <c r="M399" s="16">
        <v>0</v>
      </c>
      <c r="N399" s="16" t="s">
        <v>204</v>
      </c>
      <c r="O399" s="16" t="s">
        <v>67</v>
      </c>
      <c r="P399" s="16" t="s">
        <v>139</v>
      </c>
      <c r="Q399" s="16" t="s">
        <v>129</v>
      </c>
    </row>
    <row r="400" spans="1:17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R1000"/>
  <sheetViews>
    <sheetView topLeftCell="A156" zoomScale="87" workbookViewId="0">
      <selection sqref="A1:R180"/>
    </sheetView>
  </sheetViews>
  <sheetFormatPr defaultColWidth="14.44140625" defaultRowHeight="15" customHeight="1" x14ac:dyDescent="0.3"/>
  <cols>
    <col min="1" max="1" width="4.44140625" customWidth="1"/>
    <col min="2" max="2" width="8.6640625" customWidth="1"/>
    <col min="3" max="3" width="14.33203125" customWidth="1"/>
    <col min="4" max="4" width="10.109375" customWidth="1"/>
    <col min="5" max="7" width="25" customWidth="1"/>
    <col min="8" max="8" width="14.109375" customWidth="1"/>
    <col min="9" max="9" width="8.6640625" customWidth="1"/>
    <col min="10" max="10" width="11.6640625" customWidth="1"/>
    <col min="11" max="11" width="25" customWidth="1"/>
    <col min="12" max="12" width="13.6640625" customWidth="1"/>
    <col min="13" max="13" width="16.21875" customWidth="1"/>
    <col min="14" max="14" width="17.6640625" customWidth="1"/>
    <col min="15" max="15" width="46.44140625" customWidth="1"/>
    <col min="16" max="16" width="23.5546875" customWidth="1"/>
    <col min="17" max="17" width="17.109375" customWidth="1"/>
    <col min="18" max="18" width="9.88671875" customWidth="1"/>
    <col min="19" max="26" width="8.6640625" customWidth="1"/>
  </cols>
  <sheetData>
    <row r="1" spans="1:18" ht="14.4" x14ac:dyDescent="0.3">
      <c r="A1" s="18" t="s">
        <v>16</v>
      </c>
      <c r="B1" s="18" t="s">
        <v>17</v>
      </c>
      <c r="C1" s="18" t="s">
        <v>18</v>
      </c>
      <c r="D1" s="18" t="s">
        <v>19</v>
      </c>
      <c r="E1" s="18" t="s">
        <v>20</v>
      </c>
      <c r="F1" s="18" t="s">
        <v>21</v>
      </c>
      <c r="G1" s="18" t="s">
        <v>22</v>
      </c>
      <c r="H1" s="18" t="s">
        <v>23</v>
      </c>
      <c r="I1" s="18" t="s">
        <v>24</v>
      </c>
      <c r="J1" s="18" t="s">
        <v>25</v>
      </c>
      <c r="K1" s="18" t="s">
        <v>26</v>
      </c>
      <c r="L1" s="18" t="s">
        <v>27</v>
      </c>
      <c r="M1" s="18" t="s">
        <v>28</v>
      </c>
      <c r="N1" s="18" t="s">
        <v>29</v>
      </c>
      <c r="O1" s="18" t="s">
        <v>30</v>
      </c>
      <c r="P1" s="18" t="s">
        <v>31</v>
      </c>
      <c r="Q1" s="18" t="s">
        <v>32</v>
      </c>
      <c r="R1" s="18" t="s">
        <v>33</v>
      </c>
    </row>
    <row r="2" spans="1:18" ht="14.4" x14ac:dyDescent="0.3">
      <c r="A2" s="16">
        <v>399</v>
      </c>
      <c r="B2" s="16">
        <v>2014</v>
      </c>
      <c r="C2" s="16" t="s">
        <v>295</v>
      </c>
      <c r="D2" s="17">
        <v>41745</v>
      </c>
      <c r="E2" s="16" t="s">
        <v>35</v>
      </c>
      <c r="F2" s="16" t="s">
        <v>59</v>
      </c>
      <c r="G2" s="16" t="s">
        <v>35</v>
      </c>
      <c r="H2" s="16" t="s">
        <v>46</v>
      </c>
      <c r="I2" s="16" t="s">
        <v>38</v>
      </c>
      <c r="J2" s="16">
        <v>0</v>
      </c>
      <c r="K2" s="16" t="s">
        <v>35</v>
      </c>
      <c r="L2" s="16">
        <v>41</v>
      </c>
      <c r="M2" s="16">
        <v>0</v>
      </c>
      <c r="N2" s="16" t="s">
        <v>156</v>
      </c>
      <c r="O2" s="16" t="s">
        <v>296</v>
      </c>
      <c r="P2" s="16" t="s">
        <v>133</v>
      </c>
      <c r="Q2" s="16" t="s">
        <v>297</v>
      </c>
    </row>
    <row r="3" spans="1:18" ht="14.4" x14ac:dyDescent="0.3">
      <c r="A3" s="16">
        <v>400</v>
      </c>
      <c r="B3" s="16">
        <v>2014</v>
      </c>
      <c r="C3" s="16" t="s">
        <v>298</v>
      </c>
      <c r="D3" s="17">
        <v>41746</v>
      </c>
      <c r="E3" s="16" t="s">
        <v>53</v>
      </c>
      <c r="F3" s="16" t="s">
        <v>36</v>
      </c>
      <c r="G3" s="16" t="s">
        <v>36</v>
      </c>
      <c r="H3" s="16" t="s">
        <v>37</v>
      </c>
      <c r="I3" s="16" t="s">
        <v>38</v>
      </c>
      <c r="J3" s="16">
        <v>0</v>
      </c>
      <c r="K3" s="16" t="s">
        <v>36</v>
      </c>
      <c r="L3" s="16">
        <v>0</v>
      </c>
      <c r="M3" s="16">
        <v>8</v>
      </c>
      <c r="N3" s="16" t="s">
        <v>299</v>
      </c>
      <c r="O3" s="16" t="s">
        <v>300</v>
      </c>
      <c r="P3" s="16" t="s">
        <v>56</v>
      </c>
      <c r="Q3" s="16" t="s">
        <v>152</v>
      </c>
    </row>
    <row r="4" spans="1:18" ht="14.4" x14ac:dyDescent="0.3">
      <c r="A4" s="16">
        <v>401</v>
      </c>
      <c r="B4" s="16">
        <v>2014</v>
      </c>
      <c r="C4" s="16" t="s">
        <v>295</v>
      </c>
      <c r="D4" s="17">
        <v>41747</v>
      </c>
      <c r="E4" s="16" t="s">
        <v>44</v>
      </c>
      <c r="F4" s="16" t="s">
        <v>45</v>
      </c>
      <c r="G4" s="16" t="s">
        <v>44</v>
      </c>
      <c r="H4" s="16" t="s">
        <v>46</v>
      </c>
      <c r="I4" s="16" t="s">
        <v>38</v>
      </c>
      <c r="J4" s="16">
        <v>0</v>
      </c>
      <c r="K4" s="16" t="s">
        <v>45</v>
      </c>
      <c r="L4" s="16">
        <v>0</v>
      </c>
      <c r="M4" s="16">
        <v>6</v>
      </c>
      <c r="N4" s="16" t="s">
        <v>301</v>
      </c>
      <c r="O4" s="16" t="s">
        <v>296</v>
      </c>
      <c r="P4" s="16" t="s">
        <v>297</v>
      </c>
      <c r="Q4" s="16" t="s">
        <v>265</v>
      </c>
    </row>
    <row r="5" spans="1:18" ht="14.4" x14ac:dyDescent="0.3">
      <c r="A5" s="16">
        <v>402</v>
      </c>
      <c r="B5" s="16">
        <v>2014</v>
      </c>
      <c r="C5" s="16" t="s">
        <v>295</v>
      </c>
      <c r="D5" s="17">
        <v>41747</v>
      </c>
      <c r="E5" s="16" t="s">
        <v>272</v>
      </c>
      <c r="F5" s="16" t="s">
        <v>52</v>
      </c>
      <c r="G5" s="16" t="s">
        <v>52</v>
      </c>
      <c r="H5" s="16" t="s">
        <v>37</v>
      </c>
      <c r="I5" s="16" t="s">
        <v>38</v>
      </c>
      <c r="J5" s="16">
        <v>0</v>
      </c>
      <c r="K5" s="16" t="s">
        <v>52</v>
      </c>
      <c r="L5" s="16">
        <v>0</v>
      </c>
      <c r="M5" s="16">
        <v>4</v>
      </c>
      <c r="N5" s="16" t="s">
        <v>246</v>
      </c>
      <c r="O5" s="16" t="s">
        <v>296</v>
      </c>
      <c r="P5" s="16" t="s">
        <v>68</v>
      </c>
      <c r="Q5" s="16" t="s">
        <v>297</v>
      </c>
    </row>
    <row r="6" spans="1:18" ht="14.4" x14ac:dyDescent="0.3">
      <c r="A6" s="16">
        <v>403</v>
      </c>
      <c r="B6" s="16">
        <v>2014</v>
      </c>
      <c r="D6" s="17">
        <v>41748</v>
      </c>
      <c r="E6" s="16" t="s">
        <v>59</v>
      </c>
      <c r="F6" s="16" t="s">
        <v>36</v>
      </c>
      <c r="G6" s="16" t="s">
        <v>36</v>
      </c>
      <c r="H6" s="16" t="s">
        <v>37</v>
      </c>
      <c r="I6" s="16" t="s">
        <v>38</v>
      </c>
      <c r="J6" s="16">
        <v>0</v>
      </c>
      <c r="K6" s="16" t="s">
        <v>36</v>
      </c>
      <c r="L6" s="16">
        <v>0</v>
      </c>
      <c r="M6" s="16">
        <v>7</v>
      </c>
      <c r="N6" s="16" t="s">
        <v>290</v>
      </c>
      <c r="O6" s="16" t="s">
        <v>302</v>
      </c>
      <c r="P6" s="16" t="s">
        <v>56</v>
      </c>
      <c r="Q6" s="16" t="s">
        <v>245</v>
      </c>
    </row>
    <row r="7" spans="1:18" ht="14.4" x14ac:dyDescent="0.3">
      <c r="A7" s="16">
        <v>404</v>
      </c>
      <c r="B7" s="16">
        <v>2014</v>
      </c>
      <c r="D7" s="17">
        <v>41748</v>
      </c>
      <c r="E7" s="16" t="s">
        <v>35</v>
      </c>
      <c r="F7" s="16" t="s">
        <v>53</v>
      </c>
      <c r="G7" s="16" t="s">
        <v>35</v>
      </c>
      <c r="H7" s="16" t="s">
        <v>46</v>
      </c>
      <c r="I7" s="16" t="s">
        <v>38</v>
      </c>
      <c r="J7" s="16">
        <v>0</v>
      </c>
      <c r="K7" s="16" t="s">
        <v>53</v>
      </c>
      <c r="L7" s="16">
        <v>0</v>
      </c>
      <c r="M7" s="16">
        <v>4</v>
      </c>
      <c r="N7" s="16" t="s">
        <v>148</v>
      </c>
      <c r="O7" s="16" t="s">
        <v>302</v>
      </c>
      <c r="P7" s="16" t="s">
        <v>56</v>
      </c>
      <c r="Q7" s="16" t="s">
        <v>250</v>
      </c>
    </row>
    <row r="8" spans="1:18" ht="14.4" x14ac:dyDescent="0.3">
      <c r="A8" s="16">
        <v>405</v>
      </c>
      <c r="B8" s="16">
        <v>2014</v>
      </c>
      <c r="C8" s="16" t="s">
        <v>298</v>
      </c>
      <c r="D8" s="17">
        <v>41749</v>
      </c>
      <c r="E8" s="16" t="s">
        <v>52</v>
      </c>
      <c r="F8" s="16" t="s">
        <v>45</v>
      </c>
      <c r="G8" s="16" t="s">
        <v>45</v>
      </c>
      <c r="H8" s="16" t="s">
        <v>37</v>
      </c>
      <c r="I8" s="16" t="s">
        <v>38</v>
      </c>
      <c r="J8" s="16">
        <v>0</v>
      </c>
      <c r="K8" s="16" t="s">
        <v>45</v>
      </c>
      <c r="L8" s="16">
        <v>0</v>
      </c>
      <c r="M8" s="16">
        <v>7</v>
      </c>
      <c r="N8" s="16" t="s">
        <v>301</v>
      </c>
      <c r="O8" s="16" t="s">
        <v>300</v>
      </c>
      <c r="P8" s="16" t="s">
        <v>68</v>
      </c>
      <c r="Q8" s="16" t="s">
        <v>133</v>
      </c>
    </row>
    <row r="9" spans="1:18" ht="14.4" x14ac:dyDescent="0.3">
      <c r="A9" s="16">
        <v>406</v>
      </c>
      <c r="B9" s="16">
        <v>2014</v>
      </c>
      <c r="C9" s="16" t="s">
        <v>295</v>
      </c>
      <c r="D9" s="17">
        <v>41750</v>
      </c>
      <c r="E9" s="16" t="s">
        <v>44</v>
      </c>
      <c r="F9" s="16" t="s">
        <v>53</v>
      </c>
      <c r="G9" s="16" t="s">
        <v>44</v>
      </c>
      <c r="H9" s="16" t="s">
        <v>46</v>
      </c>
      <c r="I9" s="16" t="s">
        <v>38</v>
      </c>
      <c r="J9" s="16">
        <v>0</v>
      </c>
      <c r="K9" s="16" t="s">
        <v>44</v>
      </c>
      <c r="L9" s="16">
        <v>93</v>
      </c>
      <c r="M9" s="16">
        <v>0</v>
      </c>
      <c r="N9" s="16" t="s">
        <v>118</v>
      </c>
      <c r="O9" s="16" t="s">
        <v>296</v>
      </c>
      <c r="P9" s="16" t="s">
        <v>297</v>
      </c>
      <c r="Q9" s="16" t="s">
        <v>265</v>
      </c>
    </row>
    <row r="10" spans="1:18" ht="14.4" x14ac:dyDescent="0.3">
      <c r="A10" s="16">
        <v>407</v>
      </c>
      <c r="B10" s="16">
        <v>2014</v>
      </c>
      <c r="C10" s="16" t="s">
        <v>298</v>
      </c>
      <c r="D10" s="17">
        <v>41751</v>
      </c>
      <c r="E10" s="16" t="s">
        <v>45</v>
      </c>
      <c r="F10" s="16" t="s">
        <v>272</v>
      </c>
      <c r="G10" s="16" t="s">
        <v>272</v>
      </c>
      <c r="H10" s="16" t="s">
        <v>37</v>
      </c>
      <c r="I10" s="16" t="s">
        <v>38</v>
      </c>
      <c r="J10" s="16">
        <v>0</v>
      </c>
      <c r="K10" s="16" t="s">
        <v>45</v>
      </c>
      <c r="L10" s="16">
        <v>72</v>
      </c>
      <c r="M10" s="16">
        <v>0</v>
      </c>
      <c r="N10" s="16" t="s">
        <v>301</v>
      </c>
      <c r="O10" s="16" t="s">
        <v>300</v>
      </c>
      <c r="P10" s="16" t="s">
        <v>133</v>
      </c>
      <c r="Q10" s="16" t="s">
        <v>152</v>
      </c>
    </row>
    <row r="11" spans="1:18" ht="14.4" x14ac:dyDescent="0.3">
      <c r="A11" s="16">
        <v>408</v>
      </c>
      <c r="B11" s="16">
        <v>2014</v>
      </c>
      <c r="D11" s="17">
        <v>41752</v>
      </c>
      <c r="E11" s="16" t="s">
        <v>44</v>
      </c>
      <c r="F11" s="16" t="s">
        <v>52</v>
      </c>
      <c r="G11" s="16" t="s">
        <v>52</v>
      </c>
      <c r="H11" s="16" t="s">
        <v>37</v>
      </c>
      <c r="I11" s="16" t="s">
        <v>38</v>
      </c>
      <c r="J11" s="16">
        <v>0</v>
      </c>
      <c r="K11" s="16" t="s">
        <v>44</v>
      </c>
      <c r="L11" s="16">
        <v>7</v>
      </c>
      <c r="M11" s="16">
        <v>0</v>
      </c>
      <c r="N11" s="16" t="s">
        <v>248</v>
      </c>
      <c r="O11" s="16" t="s">
        <v>302</v>
      </c>
      <c r="P11" s="16" t="s">
        <v>139</v>
      </c>
      <c r="Q11" s="16" t="s">
        <v>297</v>
      </c>
    </row>
    <row r="12" spans="1:18" ht="14.4" x14ac:dyDescent="0.3">
      <c r="A12" s="16">
        <v>409</v>
      </c>
      <c r="B12" s="16">
        <v>2014</v>
      </c>
      <c r="C12" s="16" t="s">
        <v>298</v>
      </c>
      <c r="D12" s="17">
        <v>41753</v>
      </c>
      <c r="E12" s="16" t="s">
        <v>35</v>
      </c>
      <c r="F12" s="16" t="s">
        <v>36</v>
      </c>
      <c r="G12" s="16" t="s">
        <v>36</v>
      </c>
      <c r="H12" s="16" t="s">
        <v>37</v>
      </c>
      <c r="I12" s="16" t="s">
        <v>38</v>
      </c>
      <c r="J12" s="16">
        <v>0</v>
      </c>
      <c r="K12" s="16" t="s">
        <v>35</v>
      </c>
      <c r="L12" s="16">
        <v>2</v>
      </c>
      <c r="M12" s="16">
        <v>0</v>
      </c>
      <c r="N12" s="16" t="s">
        <v>303</v>
      </c>
      <c r="O12" s="16" t="s">
        <v>300</v>
      </c>
      <c r="P12" s="16" t="s">
        <v>56</v>
      </c>
      <c r="Q12" s="16" t="s">
        <v>250</v>
      </c>
    </row>
    <row r="13" spans="1:18" ht="14.4" x14ac:dyDescent="0.3">
      <c r="A13" s="16">
        <v>410</v>
      </c>
      <c r="B13" s="16">
        <v>2014</v>
      </c>
      <c r="D13" s="17">
        <v>41754</v>
      </c>
      <c r="E13" s="16" t="s">
        <v>272</v>
      </c>
      <c r="F13" s="16" t="s">
        <v>53</v>
      </c>
      <c r="G13" s="16" t="s">
        <v>272</v>
      </c>
      <c r="H13" s="16" t="s">
        <v>46</v>
      </c>
      <c r="I13" s="16" t="s">
        <v>38</v>
      </c>
      <c r="J13" s="16">
        <v>0</v>
      </c>
      <c r="K13" s="16" t="s">
        <v>272</v>
      </c>
      <c r="L13" s="16">
        <v>4</v>
      </c>
      <c r="M13" s="16">
        <v>0</v>
      </c>
      <c r="N13" s="16" t="s">
        <v>276</v>
      </c>
      <c r="O13" s="16" t="s">
        <v>302</v>
      </c>
      <c r="P13" s="16" t="s">
        <v>133</v>
      </c>
      <c r="Q13" s="16" t="s">
        <v>152</v>
      </c>
    </row>
    <row r="14" spans="1:18" ht="14.4" x14ac:dyDescent="0.3">
      <c r="A14" s="16">
        <v>411</v>
      </c>
      <c r="B14" s="16">
        <v>2014</v>
      </c>
      <c r="D14" s="17">
        <v>41754</v>
      </c>
      <c r="E14" s="16" t="s">
        <v>59</v>
      </c>
      <c r="F14" s="16" t="s">
        <v>44</v>
      </c>
      <c r="G14" s="16" t="s">
        <v>59</v>
      </c>
      <c r="H14" s="16" t="s">
        <v>46</v>
      </c>
      <c r="I14" s="16" t="s">
        <v>38</v>
      </c>
      <c r="J14" s="16">
        <v>0</v>
      </c>
      <c r="K14" s="16" t="s">
        <v>44</v>
      </c>
      <c r="L14" s="16">
        <v>0</v>
      </c>
      <c r="M14" s="16">
        <v>7</v>
      </c>
      <c r="N14" s="16" t="s">
        <v>304</v>
      </c>
      <c r="O14" s="16" t="s">
        <v>302</v>
      </c>
      <c r="P14" s="16" t="s">
        <v>68</v>
      </c>
      <c r="Q14" s="16" t="s">
        <v>133</v>
      </c>
    </row>
    <row r="15" spans="1:18" ht="14.4" x14ac:dyDescent="0.3">
      <c r="A15" s="16">
        <v>412</v>
      </c>
      <c r="B15" s="16">
        <v>2014</v>
      </c>
      <c r="C15" s="16" t="s">
        <v>295</v>
      </c>
      <c r="D15" s="17">
        <v>41755</v>
      </c>
      <c r="E15" s="16" t="s">
        <v>36</v>
      </c>
      <c r="F15" s="16" t="s">
        <v>52</v>
      </c>
      <c r="G15" s="16" t="s">
        <v>52</v>
      </c>
      <c r="H15" s="16" t="s">
        <v>37</v>
      </c>
      <c r="I15" s="16" t="s">
        <v>38</v>
      </c>
      <c r="J15" s="16">
        <v>0</v>
      </c>
      <c r="K15" s="16" t="s">
        <v>52</v>
      </c>
      <c r="L15" s="16">
        <v>0</v>
      </c>
      <c r="M15" s="16">
        <v>6</v>
      </c>
      <c r="N15" s="16" t="s">
        <v>305</v>
      </c>
      <c r="O15" s="16" t="s">
        <v>296</v>
      </c>
      <c r="P15" s="16" t="s">
        <v>139</v>
      </c>
      <c r="Q15" s="16" t="s">
        <v>265</v>
      </c>
    </row>
    <row r="16" spans="1:18" ht="14.4" x14ac:dyDescent="0.3">
      <c r="A16" s="16">
        <v>413</v>
      </c>
      <c r="B16" s="16">
        <v>2014</v>
      </c>
      <c r="C16" s="16" t="s">
        <v>295</v>
      </c>
      <c r="D16" s="17">
        <v>41755</v>
      </c>
      <c r="E16" s="16" t="s">
        <v>45</v>
      </c>
      <c r="F16" s="16" t="s">
        <v>35</v>
      </c>
      <c r="G16" s="16" t="s">
        <v>35</v>
      </c>
      <c r="H16" s="16" t="s">
        <v>37</v>
      </c>
      <c r="I16" s="16" t="s">
        <v>38</v>
      </c>
      <c r="J16" s="16">
        <v>0</v>
      </c>
      <c r="K16" s="16" t="s">
        <v>45</v>
      </c>
      <c r="L16" s="16">
        <v>23</v>
      </c>
      <c r="M16" s="16">
        <v>0</v>
      </c>
      <c r="N16" s="16" t="s">
        <v>306</v>
      </c>
      <c r="O16" s="16" t="s">
        <v>296</v>
      </c>
      <c r="P16" s="16" t="s">
        <v>139</v>
      </c>
      <c r="Q16" s="16" t="s">
        <v>297</v>
      </c>
    </row>
    <row r="17" spans="1:17" ht="14.4" x14ac:dyDescent="0.3">
      <c r="A17" s="16">
        <v>414</v>
      </c>
      <c r="B17" s="16">
        <v>2014</v>
      </c>
      <c r="C17" s="16" t="s">
        <v>298</v>
      </c>
      <c r="D17" s="17">
        <v>41756</v>
      </c>
      <c r="E17" s="16" t="s">
        <v>59</v>
      </c>
      <c r="F17" s="16" t="s">
        <v>53</v>
      </c>
      <c r="G17" s="16" t="s">
        <v>59</v>
      </c>
      <c r="H17" s="16" t="s">
        <v>46</v>
      </c>
      <c r="I17" s="16" t="s">
        <v>38</v>
      </c>
      <c r="J17" s="16">
        <v>0</v>
      </c>
      <c r="K17" s="16" t="s">
        <v>53</v>
      </c>
      <c r="L17" s="16">
        <v>0</v>
      </c>
      <c r="M17" s="16">
        <v>6</v>
      </c>
      <c r="N17" s="16" t="s">
        <v>193</v>
      </c>
      <c r="O17" s="16" t="s">
        <v>300</v>
      </c>
      <c r="P17" s="16" t="s">
        <v>56</v>
      </c>
      <c r="Q17" s="16" t="s">
        <v>250</v>
      </c>
    </row>
    <row r="18" spans="1:17" ht="14.4" x14ac:dyDescent="0.3">
      <c r="A18" s="16">
        <v>415</v>
      </c>
      <c r="B18" s="16">
        <v>2014</v>
      </c>
      <c r="C18" s="16" t="s">
        <v>298</v>
      </c>
      <c r="D18" s="17">
        <v>41756</v>
      </c>
      <c r="E18" s="16" t="s">
        <v>272</v>
      </c>
      <c r="F18" s="16" t="s">
        <v>44</v>
      </c>
      <c r="G18" s="16" t="s">
        <v>272</v>
      </c>
      <c r="H18" s="16" t="s">
        <v>46</v>
      </c>
      <c r="I18" s="16" t="s">
        <v>38</v>
      </c>
      <c r="J18" s="16">
        <v>0</v>
      </c>
      <c r="K18" s="16" t="s">
        <v>44</v>
      </c>
      <c r="L18" s="16">
        <v>0</v>
      </c>
      <c r="M18" s="16">
        <v>5</v>
      </c>
      <c r="N18" s="16" t="s">
        <v>164</v>
      </c>
      <c r="O18" s="16" t="s">
        <v>300</v>
      </c>
      <c r="P18" s="16" t="s">
        <v>245</v>
      </c>
      <c r="Q18" s="16" t="s">
        <v>250</v>
      </c>
    </row>
    <row r="19" spans="1:17" ht="14.4" x14ac:dyDescent="0.3">
      <c r="A19" s="16">
        <v>416</v>
      </c>
      <c r="B19" s="16">
        <v>2014</v>
      </c>
      <c r="D19" s="17">
        <v>41757</v>
      </c>
      <c r="E19" s="16" t="s">
        <v>36</v>
      </c>
      <c r="F19" s="16" t="s">
        <v>45</v>
      </c>
      <c r="G19" s="16" t="s">
        <v>45</v>
      </c>
      <c r="H19" s="16" t="s">
        <v>37</v>
      </c>
      <c r="I19" s="16" t="s">
        <v>38</v>
      </c>
      <c r="J19" s="16">
        <v>0</v>
      </c>
      <c r="K19" s="16" t="s">
        <v>45</v>
      </c>
      <c r="L19" s="16">
        <v>0</v>
      </c>
      <c r="M19" s="16">
        <v>5</v>
      </c>
      <c r="N19" s="16" t="s">
        <v>306</v>
      </c>
      <c r="O19" s="16" t="s">
        <v>302</v>
      </c>
      <c r="P19" s="16" t="s">
        <v>68</v>
      </c>
      <c r="Q19" s="16" t="s">
        <v>152</v>
      </c>
    </row>
    <row r="20" spans="1:17" ht="14.4" x14ac:dyDescent="0.3">
      <c r="A20" s="16">
        <v>417</v>
      </c>
      <c r="B20" s="16">
        <v>2014</v>
      </c>
      <c r="C20" s="16" t="s">
        <v>295</v>
      </c>
      <c r="D20" s="17">
        <v>41758</v>
      </c>
      <c r="E20" s="16" t="s">
        <v>52</v>
      </c>
      <c r="F20" s="16" t="s">
        <v>35</v>
      </c>
      <c r="G20" s="16" t="s">
        <v>52</v>
      </c>
      <c r="H20" s="16" t="s">
        <v>46</v>
      </c>
      <c r="I20" s="16" t="s">
        <v>135</v>
      </c>
      <c r="J20" s="16">
        <v>0</v>
      </c>
      <c r="K20" s="16" t="s">
        <v>52</v>
      </c>
      <c r="L20" s="16">
        <v>0</v>
      </c>
      <c r="M20" s="16">
        <v>0</v>
      </c>
      <c r="N20" s="16" t="s">
        <v>279</v>
      </c>
      <c r="O20" s="16" t="s">
        <v>296</v>
      </c>
      <c r="P20" s="16" t="s">
        <v>56</v>
      </c>
      <c r="Q20" s="16" t="s">
        <v>245</v>
      </c>
    </row>
    <row r="21" spans="1:17" ht="15.75" customHeight="1" x14ac:dyDescent="0.3">
      <c r="A21" s="16">
        <v>418</v>
      </c>
      <c r="B21" s="16">
        <v>2014</v>
      </c>
      <c r="D21" s="17">
        <v>41759</v>
      </c>
      <c r="E21" s="16" t="s">
        <v>272</v>
      </c>
      <c r="F21" s="16" t="s">
        <v>59</v>
      </c>
      <c r="G21" s="16" t="s">
        <v>59</v>
      </c>
      <c r="H21" s="16" t="s">
        <v>37</v>
      </c>
      <c r="I21" s="16" t="s">
        <v>38</v>
      </c>
      <c r="J21" s="16">
        <v>0</v>
      </c>
      <c r="K21" s="16" t="s">
        <v>272</v>
      </c>
      <c r="L21" s="16">
        <v>15</v>
      </c>
      <c r="M21" s="16">
        <v>0</v>
      </c>
      <c r="N21" s="16" t="s">
        <v>307</v>
      </c>
      <c r="O21" s="16" t="s">
        <v>302</v>
      </c>
      <c r="P21" s="16" t="s">
        <v>139</v>
      </c>
      <c r="Q21" s="16" t="s">
        <v>133</v>
      </c>
    </row>
    <row r="22" spans="1:17" ht="15.75" customHeight="1" x14ac:dyDescent="0.3">
      <c r="A22" s="16">
        <v>419</v>
      </c>
      <c r="B22" s="16">
        <v>2014</v>
      </c>
      <c r="C22" s="16" t="s">
        <v>291</v>
      </c>
      <c r="D22" s="17">
        <v>41761</v>
      </c>
      <c r="E22" s="16" t="s">
        <v>44</v>
      </c>
      <c r="F22" s="16" t="s">
        <v>35</v>
      </c>
      <c r="G22" s="16" t="s">
        <v>44</v>
      </c>
      <c r="H22" s="16" t="s">
        <v>46</v>
      </c>
      <c r="I22" s="16" t="s">
        <v>38</v>
      </c>
      <c r="J22" s="16">
        <v>0</v>
      </c>
      <c r="K22" s="16" t="s">
        <v>44</v>
      </c>
      <c r="L22" s="16">
        <v>34</v>
      </c>
      <c r="M22" s="16">
        <v>0</v>
      </c>
      <c r="N22" s="16" t="s">
        <v>248</v>
      </c>
      <c r="O22" s="16" t="s">
        <v>292</v>
      </c>
      <c r="P22" s="16" t="s">
        <v>245</v>
      </c>
      <c r="Q22" s="16" t="s">
        <v>288</v>
      </c>
    </row>
    <row r="23" spans="1:17" ht="15.75" customHeight="1" x14ac:dyDescent="0.3">
      <c r="A23" s="16">
        <v>420</v>
      </c>
      <c r="B23" s="16">
        <v>2014</v>
      </c>
      <c r="C23" s="16" t="s">
        <v>58</v>
      </c>
      <c r="D23" s="17">
        <v>41762</v>
      </c>
      <c r="E23" s="16" t="s">
        <v>45</v>
      </c>
      <c r="F23" s="16" t="s">
        <v>59</v>
      </c>
      <c r="G23" s="16" t="s">
        <v>45</v>
      </c>
      <c r="H23" s="16" t="s">
        <v>46</v>
      </c>
      <c r="I23" s="16" t="s">
        <v>38</v>
      </c>
      <c r="J23" s="16">
        <v>0</v>
      </c>
      <c r="K23" s="16" t="s">
        <v>59</v>
      </c>
      <c r="L23" s="16">
        <v>0</v>
      </c>
      <c r="M23" s="16">
        <v>5</v>
      </c>
      <c r="N23" s="16" t="s">
        <v>308</v>
      </c>
      <c r="O23" s="16" t="s">
        <v>61</v>
      </c>
      <c r="P23" s="16" t="s">
        <v>255</v>
      </c>
      <c r="Q23" s="16" t="s">
        <v>265</v>
      </c>
    </row>
    <row r="24" spans="1:17" ht="15.75" customHeight="1" x14ac:dyDescent="0.3">
      <c r="A24" s="16">
        <v>421</v>
      </c>
      <c r="B24" s="16">
        <v>2014</v>
      </c>
      <c r="C24" s="16" t="s">
        <v>51</v>
      </c>
      <c r="D24" s="17">
        <v>41762</v>
      </c>
      <c r="E24" s="16" t="s">
        <v>53</v>
      </c>
      <c r="F24" s="16" t="s">
        <v>52</v>
      </c>
      <c r="G24" s="16" t="s">
        <v>52</v>
      </c>
      <c r="H24" s="16" t="s">
        <v>37</v>
      </c>
      <c r="I24" s="16" t="s">
        <v>38</v>
      </c>
      <c r="J24" s="16">
        <v>0</v>
      </c>
      <c r="K24" s="16" t="s">
        <v>52</v>
      </c>
      <c r="L24" s="16">
        <v>0</v>
      </c>
      <c r="M24" s="16">
        <v>7</v>
      </c>
      <c r="N24" s="16" t="s">
        <v>309</v>
      </c>
      <c r="O24" s="16" t="s">
        <v>55</v>
      </c>
      <c r="P24" s="16" t="s">
        <v>157</v>
      </c>
      <c r="Q24" s="16" t="s">
        <v>152</v>
      </c>
    </row>
    <row r="25" spans="1:17" ht="15.75" customHeight="1" x14ac:dyDescent="0.3">
      <c r="A25" s="16">
        <v>422</v>
      </c>
      <c r="B25" s="16">
        <v>2014</v>
      </c>
      <c r="C25" s="16" t="s">
        <v>34</v>
      </c>
      <c r="D25" s="17">
        <v>41763</v>
      </c>
      <c r="E25" s="16" t="s">
        <v>272</v>
      </c>
      <c r="F25" s="16" t="s">
        <v>36</v>
      </c>
      <c r="G25" s="16" t="s">
        <v>36</v>
      </c>
      <c r="H25" s="16" t="s">
        <v>37</v>
      </c>
      <c r="I25" s="16" t="s">
        <v>38</v>
      </c>
      <c r="J25" s="16">
        <v>0</v>
      </c>
      <c r="K25" s="16" t="s">
        <v>36</v>
      </c>
      <c r="L25" s="16">
        <v>0</v>
      </c>
      <c r="M25" s="16">
        <v>4</v>
      </c>
      <c r="N25" s="16" t="s">
        <v>134</v>
      </c>
      <c r="O25" s="16" t="s">
        <v>40</v>
      </c>
      <c r="P25" s="16" t="s">
        <v>139</v>
      </c>
      <c r="Q25" s="16" t="s">
        <v>250</v>
      </c>
    </row>
    <row r="26" spans="1:17" ht="15.75" customHeight="1" x14ac:dyDescent="0.3">
      <c r="A26" s="16">
        <v>423</v>
      </c>
      <c r="B26" s="16">
        <v>2014</v>
      </c>
      <c r="C26" s="16" t="s">
        <v>179</v>
      </c>
      <c r="D26" s="17">
        <v>41764</v>
      </c>
      <c r="E26" s="16" t="s">
        <v>52</v>
      </c>
      <c r="F26" s="16" t="s">
        <v>35</v>
      </c>
      <c r="G26" s="16" t="s">
        <v>35</v>
      </c>
      <c r="H26" s="16" t="s">
        <v>37</v>
      </c>
      <c r="I26" s="16" t="s">
        <v>38</v>
      </c>
      <c r="J26" s="16">
        <v>0</v>
      </c>
      <c r="K26" s="16" t="s">
        <v>52</v>
      </c>
      <c r="L26" s="16">
        <v>10</v>
      </c>
      <c r="M26" s="16">
        <v>0</v>
      </c>
      <c r="N26" s="16" t="s">
        <v>305</v>
      </c>
      <c r="O26" s="16" t="s">
        <v>180</v>
      </c>
      <c r="P26" s="16" t="s">
        <v>288</v>
      </c>
      <c r="Q26" s="16" t="s">
        <v>281</v>
      </c>
    </row>
    <row r="27" spans="1:17" ht="15.75" customHeight="1" x14ac:dyDescent="0.3">
      <c r="A27" s="16">
        <v>424</v>
      </c>
      <c r="B27" s="16">
        <v>2014</v>
      </c>
      <c r="C27" s="16" t="s">
        <v>51</v>
      </c>
      <c r="D27" s="17">
        <v>41764</v>
      </c>
      <c r="E27" s="16" t="s">
        <v>53</v>
      </c>
      <c r="F27" s="16" t="s">
        <v>44</v>
      </c>
      <c r="G27" s="16" t="s">
        <v>44</v>
      </c>
      <c r="H27" s="16" t="s">
        <v>37</v>
      </c>
      <c r="I27" s="16" t="s">
        <v>38</v>
      </c>
      <c r="J27" s="16">
        <v>0</v>
      </c>
      <c r="K27" s="16" t="s">
        <v>44</v>
      </c>
      <c r="L27" s="16">
        <v>0</v>
      </c>
      <c r="M27" s="16">
        <v>8</v>
      </c>
      <c r="N27" s="16" t="s">
        <v>164</v>
      </c>
      <c r="O27" s="16" t="s">
        <v>55</v>
      </c>
      <c r="P27" s="16" t="s">
        <v>310</v>
      </c>
      <c r="Q27" s="16" t="s">
        <v>255</v>
      </c>
    </row>
    <row r="28" spans="1:17" ht="15.75" customHeight="1" x14ac:dyDescent="0.3">
      <c r="A28" s="16">
        <v>425</v>
      </c>
      <c r="B28" s="16">
        <v>2014</v>
      </c>
      <c r="C28" s="16" t="s">
        <v>58</v>
      </c>
      <c r="D28" s="17">
        <v>41765</v>
      </c>
      <c r="E28" s="16" t="s">
        <v>59</v>
      </c>
      <c r="F28" s="16" t="s">
        <v>36</v>
      </c>
      <c r="G28" s="16" t="s">
        <v>36</v>
      </c>
      <c r="H28" s="16" t="s">
        <v>37</v>
      </c>
      <c r="I28" s="16" t="s">
        <v>38</v>
      </c>
      <c r="J28" s="16">
        <v>0</v>
      </c>
      <c r="K28" s="16" t="s">
        <v>59</v>
      </c>
      <c r="L28" s="16">
        <v>19</v>
      </c>
      <c r="M28" s="16">
        <v>0</v>
      </c>
      <c r="N28" s="16" t="s">
        <v>159</v>
      </c>
      <c r="O28" s="16" t="s">
        <v>61</v>
      </c>
      <c r="P28" s="16" t="s">
        <v>152</v>
      </c>
      <c r="Q28" s="16" t="s">
        <v>277</v>
      </c>
    </row>
    <row r="29" spans="1:17" ht="15.75" customHeight="1" x14ac:dyDescent="0.3">
      <c r="A29" s="16">
        <v>426</v>
      </c>
      <c r="B29" s="16">
        <v>2014</v>
      </c>
      <c r="C29" s="16" t="s">
        <v>51</v>
      </c>
      <c r="D29" s="17">
        <v>41766</v>
      </c>
      <c r="E29" s="16" t="s">
        <v>53</v>
      </c>
      <c r="F29" s="16" t="s">
        <v>35</v>
      </c>
      <c r="G29" s="16" t="s">
        <v>53</v>
      </c>
      <c r="H29" s="16" t="s">
        <v>46</v>
      </c>
      <c r="I29" s="16" t="s">
        <v>38</v>
      </c>
      <c r="J29" s="16">
        <v>0</v>
      </c>
      <c r="K29" s="16" t="s">
        <v>35</v>
      </c>
      <c r="L29" s="16">
        <v>0</v>
      </c>
      <c r="M29" s="16">
        <v>8</v>
      </c>
      <c r="N29" s="16" t="s">
        <v>158</v>
      </c>
      <c r="O29" s="16" t="s">
        <v>55</v>
      </c>
      <c r="P29" s="16" t="s">
        <v>255</v>
      </c>
      <c r="Q29" s="16" t="s">
        <v>265</v>
      </c>
    </row>
    <row r="30" spans="1:17" ht="15.75" customHeight="1" x14ac:dyDescent="0.3">
      <c r="A30" s="16">
        <v>427</v>
      </c>
      <c r="B30" s="16">
        <v>2014</v>
      </c>
      <c r="C30" s="16" t="s">
        <v>182</v>
      </c>
      <c r="D30" s="17">
        <v>41766</v>
      </c>
      <c r="E30" s="16" t="s">
        <v>45</v>
      </c>
      <c r="F30" s="16" t="s">
        <v>44</v>
      </c>
      <c r="G30" s="16" t="s">
        <v>44</v>
      </c>
      <c r="H30" s="16" t="s">
        <v>37</v>
      </c>
      <c r="I30" s="16" t="s">
        <v>38</v>
      </c>
      <c r="J30" s="16">
        <v>0</v>
      </c>
      <c r="K30" s="16" t="s">
        <v>45</v>
      </c>
      <c r="L30" s="16">
        <v>44</v>
      </c>
      <c r="M30" s="16">
        <v>0</v>
      </c>
      <c r="N30" s="16" t="s">
        <v>301</v>
      </c>
      <c r="O30" s="16" t="s">
        <v>184</v>
      </c>
      <c r="P30" s="16" t="s">
        <v>139</v>
      </c>
      <c r="Q30" s="16" t="s">
        <v>311</v>
      </c>
    </row>
    <row r="31" spans="1:17" ht="15.75" customHeight="1" x14ac:dyDescent="0.3">
      <c r="A31" s="16">
        <v>428</v>
      </c>
      <c r="B31" s="16">
        <v>2014</v>
      </c>
      <c r="C31" s="16" t="s">
        <v>179</v>
      </c>
      <c r="D31" s="17">
        <v>41767</v>
      </c>
      <c r="E31" s="16" t="s">
        <v>272</v>
      </c>
      <c r="F31" s="16" t="s">
        <v>52</v>
      </c>
      <c r="G31" s="16" t="s">
        <v>52</v>
      </c>
      <c r="H31" s="16" t="s">
        <v>37</v>
      </c>
      <c r="I31" s="16" t="s">
        <v>38</v>
      </c>
      <c r="J31" s="16">
        <v>0</v>
      </c>
      <c r="K31" s="16" t="s">
        <v>272</v>
      </c>
      <c r="L31" s="16">
        <v>32</v>
      </c>
      <c r="M31" s="16">
        <v>0</v>
      </c>
      <c r="N31" s="16" t="s">
        <v>307</v>
      </c>
      <c r="O31" s="16" t="s">
        <v>180</v>
      </c>
      <c r="P31" s="16" t="s">
        <v>245</v>
      </c>
      <c r="Q31" s="16" t="s">
        <v>288</v>
      </c>
    </row>
    <row r="32" spans="1:17" ht="15.75" customHeight="1" x14ac:dyDescent="0.3">
      <c r="A32" s="16">
        <v>429</v>
      </c>
      <c r="B32" s="16">
        <v>2014</v>
      </c>
      <c r="C32" s="16" t="s">
        <v>34</v>
      </c>
      <c r="D32" s="17">
        <v>41768</v>
      </c>
      <c r="E32" s="16" t="s">
        <v>45</v>
      </c>
      <c r="F32" s="16" t="s">
        <v>36</v>
      </c>
      <c r="G32" s="16" t="s">
        <v>36</v>
      </c>
      <c r="H32" s="16" t="s">
        <v>37</v>
      </c>
      <c r="I32" s="16" t="s">
        <v>38</v>
      </c>
      <c r="J32" s="16">
        <v>0</v>
      </c>
      <c r="K32" s="16" t="s">
        <v>45</v>
      </c>
      <c r="L32" s="16">
        <v>32</v>
      </c>
      <c r="M32" s="16">
        <v>0</v>
      </c>
      <c r="N32" s="16" t="s">
        <v>306</v>
      </c>
      <c r="O32" s="16" t="s">
        <v>40</v>
      </c>
      <c r="P32" s="16" t="s">
        <v>152</v>
      </c>
      <c r="Q32" s="16" t="s">
        <v>277</v>
      </c>
    </row>
    <row r="33" spans="1:17" ht="15.75" customHeight="1" x14ac:dyDescent="0.3">
      <c r="A33" s="16">
        <v>430</v>
      </c>
      <c r="B33" s="16">
        <v>2014</v>
      </c>
      <c r="C33" s="16" t="s">
        <v>51</v>
      </c>
      <c r="D33" s="17">
        <v>41769</v>
      </c>
      <c r="E33" s="16" t="s">
        <v>53</v>
      </c>
      <c r="F33" s="16" t="s">
        <v>272</v>
      </c>
      <c r="G33" s="16" t="s">
        <v>272</v>
      </c>
      <c r="H33" s="16" t="s">
        <v>37</v>
      </c>
      <c r="I33" s="16" t="s">
        <v>38</v>
      </c>
      <c r="J33" s="16">
        <v>1</v>
      </c>
      <c r="K33" s="16" t="s">
        <v>272</v>
      </c>
      <c r="L33" s="16">
        <v>0</v>
      </c>
      <c r="M33" s="16">
        <v>8</v>
      </c>
      <c r="N33" s="16" t="s">
        <v>223</v>
      </c>
      <c r="O33" s="16" t="s">
        <v>55</v>
      </c>
      <c r="P33" s="16" t="s">
        <v>310</v>
      </c>
      <c r="Q33" s="16" t="s">
        <v>255</v>
      </c>
    </row>
    <row r="34" spans="1:17" ht="15.75" customHeight="1" x14ac:dyDescent="0.3">
      <c r="A34" s="16">
        <v>431</v>
      </c>
      <c r="B34" s="16">
        <v>2014</v>
      </c>
      <c r="C34" s="16" t="s">
        <v>58</v>
      </c>
      <c r="D34" s="17">
        <v>41769</v>
      </c>
      <c r="E34" s="16" t="s">
        <v>59</v>
      </c>
      <c r="F34" s="16" t="s">
        <v>44</v>
      </c>
      <c r="G34" s="16" t="s">
        <v>44</v>
      </c>
      <c r="H34" s="16" t="s">
        <v>37</v>
      </c>
      <c r="I34" s="16" t="s">
        <v>38</v>
      </c>
      <c r="J34" s="16">
        <v>0</v>
      </c>
      <c r="K34" s="16" t="s">
        <v>44</v>
      </c>
      <c r="L34" s="16">
        <v>0</v>
      </c>
      <c r="M34" s="16">
        <v>4</v>
      </c>
      <c r="N34" s="16" t="s">
        <v>164</v>
      </c>
      <c r="O34" s="16" t="s">
        <v>61</v>
      </c>
      <c r="P34" s="16" t="s">
        <v>139</v>
      </c>
      <c r="Q34" s="16" t="s">
        <v>250</v>
      </c>
    </row>
    <row r="35" spans="1:17" ht="15.75" customHeight="1" x14ac:dyDescent="0.3">
      <c r="A35" s="16">
        <v>432</v>
      </c>
      <c r="B35" s="16">
        <v>2014</v>
      </c>
      <c r="C35" s="16" t="s">
        <v>182</v>
      </c>
      <c r="D35" s="17">
        <v>41770</v>
      </c>
      <c r="E35" s="16" t="s">
        <v>45</v>
      </c>
      <c r="F35" s="16" t="s">
        <v>35</v>
      </c>
      <c r="G35" s="16" t="s">
        <v>35</v>
      </c>
      <c r="H35" s="16" t="s">
        <v>37</v>
      </c>
      <c r="I35" s="16" t="s">
        <v>38</v>
      </c>
      <c r="J35" s="16">
        <v>0</v>
      </c>
      <c r="K35" s="16" t="s">
        <v>35</v>
      </c>
      <c r="L35" s="16">
        <v>0</v>
      </c>
      <c r="M35" s="16">
        <v>9</v>
      </c>
      <c r="N35" s="16" t="s">
        <v>158</v>
      </c>
      <c r="O35" s="16" t="s">
        <v>184</v>
      </c>
      <c r="P35" s="16" t="s">
        <v>288</v>
      </c>
      <c r="Q35" s="16" t="s">
        <v>281</v>
      </c>
    </row>
    <row r="36" spans="1:17" ht="15.75" customHeight="1" x14ac:dyDescent="0.3">
      <c r="A36" s="16">
        <v>433</v>
      </c>
      <c r="B36" s="16">
        <v>2014</v>
      </c>
      <c r="C36" s="16" t="s">
        <v>34</v>
      </c>
      <c r="D36" s="17">
        <v>41770</v>
      </c>
      <c r="E36" s="16" t="s">
        <v>36</v>
      </c>
      <c r="F36" s="16" t="s">
        <v>52</v>
      </c>
      <c r="G36" s="16" t="s">
        <v>36</v>
      </c>
      <c r="H36" s="16" t="s">
        <v>46</v>
      </c>
      <c r="I36" s="16" t="s">
        <v>38</v>
      </c>
      <c r="J36" s="16">
        <v>0</v>
      </c>
      <c r="K36" s="16" t="s">
        <v>52</v>
      </c>
      <c r="L36" s="16">
        <v>0</v>
      </c>
      <c r="M36" s="16">
        <v>5</v>
      </c>
      <c r="N36" s="16" t="s">
        <v>279</v>
      </c>
      <c r="O36" s="16" t="s">
        <v>40</v>
      </c>
      <c r="P36" s="16" t="s">
        <v>152</v>
      </c>
      <c r="Q36" s="16" t="s">
        <v>225</v>
      </c>
    </row>
    <row r="37" spans="1:17" ht="15.75" customHeight="1" x14ac:dyDescent="0.3">
      <c r="A37" s="16">
        <v>434</v>
      </c>
      <c r="B37" s="16">
        <v>2014</v>
      </c>
      <c r="C37" s="16" t="s">
        <v>74</v>
      </c>
      <c r="D37" s="17">
        <v>41771</v>
      </c>
      <c r="E37" s="16" t="s">
        <v>272</v>
      </c>
      <c r="F37" s="16" t="s">
        <v>59</v>
      </c>
      <c r="G37" s="16" t="s">
        <v>272</v>
      </c>
      <c r="H37" s="16" t="s">
        <v>46</v>
      </c>
      <c r="I37" s="16" t="s">
        <v>38</v>
      </c>
      <c r="J37" s="16">
        <v>0</v>
      </c>
      <c r="K37" s="16" t="s">
        <v>59</v>
      </c>
      <c r="L37" s="16">
        <v>0</v>
      </c>
      <c r="M37" s="16">
        <v>7</v>
      </c>
      <c r="N37" s="16" t="s">
        <v>195</v>
      </c>
      <c r="O37" s="16" t="s">
        <v>76</v>
      </c>
      <c r="P37" s="16" t="s">
        <v>139</v>
      </c>
      <c r="Q37" s="16" t="s">
        <v>250</v>
      </c>
    </row>
    <row r="38" spans="1:17" ht="15.75" customHeight="1" x14ac:dyDescent="0.3">
      <c r="A38" s="16">
        <v>435</v>
      </c>
      <c r="B38" s="16">
        <v>2014</v>
      </c>
      <c r="C38" s="16" t="s">
        <v>291</v>
      </c>
      <c r="D38" s="17">
        <v>41772</v>
      </c>
      <c r="E38" s="16" t="s">
        <v>52</v>
      </c>
      <c r="F38" s="16" t="s">
        <v>44</v>
      </c>
      <c r="G38" s="16" t="s">
        <v>52</v>
      </c>
      <c r="H38" s="16" t="s">
        <v>46</v>
      </c>
      <c r="I38" s="16" t="s">
        <v>38</v>
      </c>
      <c r="J38" s="16">
        <v>0</v>
      </c>
      <c r="K38" s="16" t="s">
        <v>44</v>
      </c>
      <c r="L38" s="16">
        <v>0</v>
      </c>
      <c r="M38" s="16">
        <v>5</v>
      </c>
      <c r="N38" s="16" t="s">
        <v>248</v>
      </c>
      <c r="O38" s="16" t="s">
        <v>292</v>
      </c>
      <c r="P38" s="16" t="s">
        <v>255</v>
      </c>
      <c r="Q38" s="16" t="s">
        <v>265</v>
      </c>
    </row>
    <row r="39" spans="1:17" ht="15.75" customHeight="1" x14ac:dyDescent="0.3">
      <c r="A39" s="16">
        <v>436</v>
      </c>
      <c r="B39" s="16">
        <v>2014</v>
      </c>
      <c r="C39" s="16" t="s">
        <v>34</v>
      </c>
      <c r="D39" s="17">
        <v>41772</v>
      </c>
      <c r="E39" s="16" t="s">
        <v>36</v>
      </c>
      <c r="F39" s="16" t="s">
        <v>53</v>
      </c>
      <c r="G39" s="16" t="s">
        <v>53</v>
      </c>
      <c r="H39" s="16" t="s">
        <v>37</v>
      </c>
      <c r="I39" s="16" t="s">
        <v>38</v>
      </c>
      <c r="J39" s="16">
        <v>0</v>
      </c>
      <c r="K39" s="16" t="s">
        <v>36</v>
      </c>
      <c r="L39" s="16">
        <v>16</v>
      </c>
      <c r="M39" s="16">
        <v>0</v>
      </c>
      <c r="N39" s="16" t="s">
        <v>151</v>
      </c>
      <c r="O39" s="16" t="s">
        <v>40</v>
      </c>
      <c r="P39" s="16" t="s">
        <v>277</v>
      </c>
      <c r="Q39" s="16" t="s">
        <v>225</v>
      </c>
    </row>
    <row r="40" spans="1:17" ht="15.75" customHeight="1" x14ac:dyDescent="0.3">
      <c r="A40" s="16">
        <v>437</v>
      </c>
      <c r="B40" s="16">
        <v>2014</v>
      </c>
      <c r="C40" s="16" t="s">
        <v>74</v>
      </c>
      <c r="D40" s="17">
        <v>41773</v>
      </c>
      <c r="E40" s="16" t="s">
        <v>272</v>
      </c>
      <c r="F40" s="16" t="s">
        <v>45</v>
      </c>
      <c r="G40" s="16" t="s">
        <v>45</v>
      </c>
      <c r="H40" s="16" t="s">
        <v>37</v>
      </c>
      <c r="I40" s="16" t="s">
        <v>38</v>
      </c>
      <c r="J40" s="16">
        <v>0</v>
      </c>
      <c r="K40" s="16" t="s">
        <v>45</v>
      </c>
      <c r="L40" s="16">
        <v>0</v>
      </c>
      <c r="M40" s="16">
        <v>6</v>
      </c>
      <c r="N40" s="16" t="s">
        <v>238</v>
      </c>
      <c r="O40" s="16" t="s">
        <v>76</v>
      </c>
      <c r="P40" s="16" t="s">
        <v>250</v>
      </c>
      <c r="Q40" s="16" t="s">
        <v>311</v>
      </c>
    </row>
    <row r="41" spans="1:17" ht="15.75" customHeight="1" x14ac:dyDescent="0.3">
      <c r="A41" s="16">
        <v>438</v>
      </c>
      <c r="B41" s="16">
        <v>2014</v>
      </c>
      <c r="C41" s="16" t="s">
        <v>182</v>
      </c>
      <c r="D41" s="17">
        <v>41773</v>
      </c>
      <c r="E41" s="16" t="s">
        <v>59</v>
      </c>
      <c r="F41" s="16" t="s">
        <v>35</v>
      </c>
      <c r="G41" s="16" t="s">
        <v>35</v>
      </c>
      <c r="H41" s="16" t="s">
        <v>37</v>
      </c>
      <c r="I41" s="16" t="s">
        <v>38</v>
      </c>
      <c r="J41" s="16">
        <v>0</v>
      </c>
      <c r="K41" s="16" t="s">
        <v>35</v>
      </c>
      <c r="L41" s="16">
        <v>0</v>
      </c>
      <c r="M41" s="16">
        <v>6</v>
      </c>
      <c r="N41" s="16" t="s">
        <v>187</v>
      </c>
      <c r="O41" s="16" t="s">
        <v>184</v>
      </c>
      <c r="P41" s="16" t="s">
        <v>245</v>
      </c>
      <c r="Q41" s="16" t="s">
        <v>288</v>
      </c>
    </row>
    <row r="42" spans="1:17" ht="15.75" customHeight="1" x14ac:dyDescent="0.3">
      <c r="A42" s="16">
        <v>439</v>
      </c>
      <c r="B42" s="16">
        <v>2014</v>
      </c>
      <c r="C42" s="16" t="s">
        <v>179</v>
      </c>
      <c r="D42" s="17">
        <v>41774</v>
      </c>
      <c r="E42" s="16" t="s">
        <v>52</v>
      </c>
      <c r="F42" s="16" t="s">
        <v>53</v>
      </c>
      <c r="G42" s="16" t="s">
        <v>53</v>
      </c>
      <c r="H42" s="16" t="s">
        <v>37</v>
      </c>
      <c r="I42" s="16" t="s">
        <v>38</v>
      </c>
      <c r="J42" s="16">
        <v>0</v>
      </c>
      <c r="K42" s="16" t="s">
        <v>52</v>
      </c>
      <c r="L42" s="16">
        <v>62</v>
      </c>
      <c r="M42" s="16">
        <v>0</v>
      </c>
      <c r="N42" s="16" t="s">
        <v>246</v>
      </c>
      <c r="O42" s="16" t="s">
        <v>180</v>
      </c>
      <c r="P42" s="16" t="s">
        <v>152</v>
      </c>
      <c r="Q42" s="16" t="s">
        <v>225</v>
      </c>
    </row>
    <row r="43" spans="1:17" ht="15.75" customHeight="1" x14ac:dyDescent="0.3">
      <c r="A43" s="16">
        <v>440</v>
      </c>
      <c r="B43" s="16">
        <v>2014</v>
      </c>
      <c r="C43" s="16" t="s">
        <v>291</v>
      </c>
      <c r="D43" s="17">
        <v>41777</v>
      </c>
      <c r="E43" s="16" t="s">
        <v>44</v>
      </c>
      <c r="F43" s="16" t="s">
        <v>36</v>
      </c>
      <c r="G43" s="16" t="s">
        <v>44</v>
      </c>
      <c r="H43" s="16" t="s">
        <v>46</v>
      </c>
      <c r="I43" s="16" t="s">
        <v>38</v>
      </c>
      <c r="J43" s="16">
        <v>0</v>
      </c>
      <c r="K43" s="16" t="s">
        <v>36</v>
      </c>
      <c r="L43" s="16">
        <v>0</v>
      </c>
      <c r="M43" s="16">
        <v>5</v>
      </c>
      <c r="N43" s="16" t="s">
        <v>134</v>
      </c>
      <c r="O43" s="16" t="s">
        <v>292</v>
      </c>
      <c r="P43" s="16" t="s">
        <v>255</v>
      </c>
      <c r="Q43" s="16" t="s">
        <v>265</v>
      </c>
    </row>
    <row r="44" spans="1:17" ht="15.75" customHeight="1" x14ac:dyDescent="0.3">
      <c r="A44" s="16">
        <v>441</v>
      </c>
      <c r="B44" s="16">
        <v>2014</v>
      </c>
      <c r="C44" s="16" t="s">
        <v>74</v>
      </c>
      <c r="D44" s="17">
        <v>41777</v>
      </c>
      <c r="E44" s="16" t="s">
        <v>272</v>
      </c>
      <c r="F44" s="16" t="s">
        <v>35</v>
      </c>
      <c r="G44" s="16" t="s">
        <v>272</v>
      </c>
      <c r="H44" s="16" t="s">
        <v>46</v>
      </c>
      <c r="I44" s="16" t="s">
        <v>38</v>
      </c>
      <c r="J44" s="16">
        <v>0</v>
      </c>
      <c r="K44" s="16" t="s">
        <v>35</v>
      </c>
      <c r="L44" s="16">
        <v>0</v>
      </c>
      <c r="M44" s="16">
        <v>7</v>
      </c>
      <c r="N44" s="16" t="s">
        <v>270</v>
      </c>
      <c r="O44" s="16" t="s">
        <v>76</v>
      </c>
      <c r="P44" s="16" t="s">
        <v>288</v>
      </c>
      <c r="Q44" s="16" t="s">
        <v>281</v>
      </c>
    </row>
    <row r="45" spans="1:17" ht="15.75" customHeight="1" x14ac:dyDescent="0.3">
      <c r="A45" s="16">
        <v>442</v>
      </c>
      <c r="B45" s="16">
        <v>2014</v>
      </c>
      <c r="C45" s="16" t="s">
        <v>179</v>
      </c>
      <c r="D45" s="17">
        <v>41778</v>
      </c>
      <c r="E45" s="16" t="s">
        <v>59</v>
      </c>
      <c r="F45" s="16" t="s">
        <v>52</v>
      </c>
      <c r="G45" s="16" t="s">
        <v>59</v>
      </c>
      <c r="H45" s="16" t="s">
        <v>46</v>
      </c>
      <c r="I45" s="16" t="s">
        <v>38</v>
      </c>
      <c r="J45" s="16">
        <v>0</v>
      </c>
      <c r="K45" s="16" t="s">
        <v>59</v>
      </c>
      <c r="L45" s="16">
        <v>25</v>
      </c>
      <c r="M45" s="16">
        <v>0</v>
      </c>
      <c r="N45" s="16" t="s">
        <v>47</v>
      </c>
      <c r="O45" s="16" t="s">
        <v>180</v>
      </c>
      <c r="P45" s="16" t="s">
        <v>152</v>
      </c>
      <c r="Q45" s="16" t="s">
        <v>225</v>
      </c>
    </row>
    <row r="46" spans="1:17" ht="15.75" customHeight="1" x14ac:dyDescent="0.3">
      <c r="A46" s="16">
        <v>443</v>
      </c>
      <c r="B46" s="16">
        <v>2014</v>
      </c>
      <c r="C46" s="16" t="s">
        <v>51</v>
      </c>
      <c r="D46" s="17">
        <v>41778</v>
      </c>
      <c r="E46" s="16" t="s">
        <v>53</v>
      </c>
      <c r="F46" s="16" t="s">
        <v>45</v>
      </c>
      <c r="G46" s="16" t="s">
        <v>45</v>
      </c>
      <c r="H46" s="16" t="s">
        <v>37</v>
      </c>
      <c r="I46" s="16" t="s">
        <v>38</v>
      </c>
      <c r="J46" s="16">
        <v>0</v>
      </c>
      <c r="K46" s="16" t="s">
        <v>45</v>
      </c>
      <c r="L46" s="16">
        <v>0</v>
      </c>
      <c r="M46" s="16">
        <v>4</v>
      </c>
      <c r="N46" s="16" t="s">
        <v>312</v>
      </c>
      <c r="O46" s="16" t="s">
        <v>55</v>
      </c>
      <c r="P46" s="16" t="s">
        <v>139</v>
      </c>
      <c r="Q46" s="16" t="s">
        <v>311</v>
      </c>
    </row>
    <row r="47" spans="1:17" ht="15.75" customHeight="1" x14ac:dyDescent="0.3">
      <c r="A47" s="16">
        <v>444</v>
      </c>
      <c r="B47" s="16">
        <v>2014</v>
      </c>
      <c r="C47" s="16" t="s">
        <v>74</v>
      </c>
      <c r="D47" s="17">
        <v>41779</v>
      </c>
      <c r="E47" s="16" t="s">
        <v>36</v>
      </c>
      <c r="F47" s="16" t="s">
        <v>272</v>
      </c>
      <c r="G47" s="16" t="s">
        <v>36</v>
      </c>
      <c r="H47" s="16" t="s">
        <v>46</v>
      </c>
      <c r="I47" s="16" t="s">
        <v>38</v>
      </c>
      <c r="J47" s="16">
        <v>0</v>
      </c>
      <c r="K47" s="16" t="s">
        <v>272</v>
      </c>
      <c r="L47" s="16">
        <v>0</v>
      </c>
      <c r="M47" s="16">
        <v>7</v>
      </c>
      <c r="N47" s="16" t="s">
        <v>191</v>
      </c>
      <c r="O47" s="16" t="s">
        <v>76</v>
      </c>
      <c r="P47" s="16" t="s">
        <v>245</v>
      </c>
      <c r="Q47" s="16" t="s">
        <v>288</v>
      </c>
    </row>
    <row r="48" spans="1:17" ht="15.75" customHeight="1" x14ac:dyDescent="0.3">
      <c r="A48" s="16">
        <v>445</v>
      </c>
      <c r="B48" s="16">
        <v>2014</v>
      </c>
      <c r="C48" s="16" t="s">
        <v>64</v>
      </c>
      <c r="D48" s="17">
        <v>41779</v>
      </c>
      <c r="E48" s="16" t="s">
        <v>44</v>
      </c>
      <c r="F48" s="16" t="s">
        <v>35</v>
      </c>
      <c r="G48" s="16" t="s">
        <v>35</v>
      </c>
      <c r="H48" s="16" t="s">
        <v>37</v>
      </c>
      <c r="I48" s="16" t="s">
        <v>38</v>
      </c>
      <c r="J48" s="16">
        <v>0</v>
      </c>
      <c r="K48" s="16" t="s">
        <v>35</v>
      </c>
      <c r="L48" s="16">
        <v>0</v>
      </c>
      <c r="M48" s="16">
        <v>8</v>
      </c>
      <c r="N48" s="16" t="s">
        <v>187</v>
      </c>
      <c r="O48" s="16" t="s">
        <v>67</v>
      </c>
      <c r="P48" s="16" t="s">
        <v>310</v>
      </c>
      <c r="Q48" s="16" t="s">
        <v>265</v>
      </c>
    </row>
    <row r="49" spans="1:17" ht="15.75" customHeight="1" x14ac:dyDescent="0.3">
      <c r="A49" s="16">
        <v>446</v>
      </c>
      <c r="B49" s="16">
        <v>2014</v>
      </c>
      <c r="C49" s="16" t="s">
        <v>43</v>
      </c>
      <c r="D49" s="17">
        <v>41780</v>
      </c>
      <c r="E49" s="16" t="s">
        <v>45</v>
      </c>
      <c r="F49" s="16" t="s">
        <v>59</v>
      </c>
      <c r="G49" s="16" t="s">
        <v>59</v>
      </c>
      <c r="H49" s="16" t="s">
        <v>37</v>
      </c>
      <c r="I49" s="16" t="s">
        <v>38</v>
      </c>
      <c r="J49" s="16">
        <v>0</v>
      </c>
      <c r="K49" s="16" t="s">
        <v>59</v>
      </c>
      <c r="L49" s="16">
        <v>0</v>
      </c>
      <c r="M49" s="16">
        <v>7</v>
      </c>
      <c r="N49" s="16" t="s">
        <v>313</v>
      </c>
      <c r="O49" s="16" t="s">
        <v>48</v>
      </c>
      <c r="P49" s="16" t="s">
        <v>139</v>
      </c>
      <c r="Q49" s="16" t="s">
        <v>250</v>
      </c>
    </row>
    <row r="50" spans="1:17" ht="15.75" customHeight="1" x14ac:dyDescent="0.3">
      <c r="A50" s="16">
        <v>447</v>
      </c>
      <c r="B50" s="16">
        <v>2014</v>
      </c>
      <c r="C50" s="16" t="s">
        <v>64</v>
      </c>
      <c r="D50" s="17">
        <v>41781</v>
      </c>
      <c r="E50" s="16" t="s">
        <v>35</v>
      </c>
      <c r="F50" s="16" t="s">
        <v>36</v>
      </c>
      <c r="G50" s="16" t="s">
        <v>36</v>
      </c>
      <c r="H50" s="16" t="s">
        <v>37</v>
      </c>
      <c r="I50" s="16" t="s">
        <v>38</v>
      </c>
      <c r="J50" s="16">
        <v>0</v>
      </c>
      <c r="K50" s="16" t="s">
        <v>35</v>
      </c>
      <c r="L50" s="16">
        <v>30</v>
      </c>
      <c r="M50" s="16">
        <v>0</v>
      </c>
      <c r="N50" s="16" t="s">
        <v>187</v>
      </c>
      <c r="O50" s="16" t="s">
        <v>67</v>
      </c>
      <c r="P50" s="16" t="s">
        <v>245</v>
      </c>
      <c r="Q50" s="16" t="s">
        <v>281</v>
      </c>
    </row>
    <row r="51" spans="1:17" ht="15.75" customHeight="1" x14ac:dyDescent="0.3">
      <c r="A51" s="16">
        <v>448</v>
      </c>
      <c r="B51" s="16">
        <v>2014</v>
      </c>
      <c r="C51" s="16" t="s">
        <v>291</v>
      </c>
      <c r="D51" s="17">
        <v>41781</v>
      </c>
      <c r="E51" s="16" t="s">
        <v>44</v>
      </c>
      <c r="F51" s="16" t="s">
        <v>272</v>
      </c>
      <c r="G51" s="16" t="s">
        <v>272</v>
      </c>
      <c r="H51" s="16" t="s">
        <v>37</v>
      </c>
      <c r="I51" s="16" t="s">
        <v>38</v>
      </c>
      <c r="J51" s="16">
        <v>0</v>
      </c>
      <c r="K51" s="16" t="s">
        <v>272</v>
      </c>
      <c r="L51" s="16">
        <v>0</v>
      </c>
      <c r="M51" s="16">
        <v>6</v>
      </c>
      <c r="N51" s="16" t="s">
        <v>191</v>
      </c>
      <c r="O51" s="16" t="s">
        <v>292</v>
      </c>
      <c r="P51" s="16" t="s">
        <v>255</v>
      </c>
      <c r="Q51" s="16" t="s">
        <v>265</v>
      </c>
    </row>
    <row r="52" spans="1:17" ht="15.75" customHeight="1" x14ac:dyDescent="0.3">
      <c r="A52" s="16">
        <v>449</v>
      </c>
      <c r="B52" s="16">
        <v>2014</v>
      </c>
      <c r="C52" s="16" t="s">
        <v>58</v>
      </c>
      <c r="D52" s="17">
        <v>41782</v>
      </c>
      <c r="E52" s="16" t="s">
        <v>59</v>
      </c>
      <c r="F52" s="16" t="s">
        <v>53</v>
      </c>
      <c r="G52" s="16" t="s">
        <v>53</v>
      </c>
      <c r="H52" s="16" t="s">
        <v>37</v>
      </c>
      <c r="I52" s="16" t="s">
        <v>38</v>
      </c>
      <c r="J52" s="16">
        <v>0</v>
      </c>
      <c r="K52" s="16" t="s">
        <v>59</v>
      </c>
      <c r="L52" s="16">
        <v>15</v>
      </c>
      <c r="M52" s="16">
        <v>0</v>
      </c>
      <c r="N52" s="16" t="s">
        <v>47</v>
      </c>
      <c r="O52" s="16" t="s">
        <v>61</v>
      </c>
      <c r="P52" s="16" t="s">
        <v>152</v>
      </c>
      <c r="Q52" s="16" t="s">
        <v>225</v>
      </c>
    </row>
    <row r="53" spans="1:17" ht="15.75" customHeight="1" x14ac:dyDescent="0.3">
      <c r="A53" s="16">
        <v>450</v>
      </c>
      <c r="B53" s="16">
        <v>2014</v>
      </c>
      <c r="C53" s="16" t="s">
        <v>43</v>
      </c>
      <c r="D53" s="17">
        <v>41782</v>
      </c>
      <c r="E53" s="16" t="s">
        <v>45</v>
      </c>
      <c r="F53" s="16" t="s">
        <v>52</v>
      </c>
      <c r="G53" s="16" t="s">
        <v>52</v>
      </c>
      <c r="H53" s="16" t="s">
        <v>37</v>
      </c>
      <c r="I53" s="16" t="s">
        <v>38</v>
      </c>
      <c r="J53" s="16">
        <v>0</v>
      </c>
      <c r="K53" s="16" t="s">
        <v>45</v>
      </c>
      <c r="L53" s="16">
        <v>16</v>
      </c>
      <c r="M53" s="16">
        <v>0</v>
      </c>
      <c r="N53" s="16" t="s">
        <v>94</v>
      </c>
      <c r="O53" s="16" t="s">
        <v>48</v>
      </c>
      <c r="P53" s="16" t="s">
        <v>139</v>
      </c>
      <c r="Q53" s="16" t="s">
        <v>311</v>
      </c>
    </row>
    <row r="54" spans="1:17" ht="15.75" customHeight="1" x14ac:dyDescent="0.3">
      <c r="A54" s="16">
        <v>451</v>
      </c>
      <c r="B54" s="16">
        <v>2014</v>
      </c>
      <c r="C54" s="16" t="s">
        <v>34</v>
      </c>
      <c r="D54" s="17">
        <v>41783</v>
      </c>
      <c r="E54" s="16" t="s">
        <v>36</v>
      </c>
      <c r="F54" s="16" t="s">
        <v>44</v>
      </c>
      <c r="G54" s="16" t="s">
        <v>44</v>
      </c>
      <c r="H54" s="16" t="s">
        <v>37</v>
      </c>
      <c r="I54" s="16" t="s">
        <v>38</v>
      </c>
      <c r="J54" s="16">
        <v>0</v>
      </c>
      <c r="K54" s="16" t="s">
        <v>44</v>
      </c>
      <c r="L54" s="16">
        <v>0</v>
      </c>
      <c r="M54" s="16">
        <v>8</v>
      </c>
      <c r="N54" s="16" t="s">
        <v>90</v>
      </c>
      <c r="O54" s="16" t="s">
        <v>40</v>
      </c>
      <c r="P54" s="16" t="s">
        <v>245</v>
      </c>
      <c r="Q54" s="16" t="s">
        <v>288</v>
      </c>
    </row>
    <row r="55" spans="1:17" ht="15.75" customHeight="1" x14ac:dyDescent="0.3">
      <c r="A55" s="16">
        <v>452</v>
      </c>
      <c r="B55" s="16">
        <v>2014</v>
      </c>
      <c r="C55" s="16" t="s">
        <v>64</v>
      </c>
      <c r="D55" s="17">
        <v>41783</v>
      </c>
      <c r="E55" s="16" t="s">
        <v>272</v>
      </c>
      <c r="F55" s="16" t="s">
        <v>35</v>
      </c>
      <c r="G55" s="16" t="s">
        <v>35</v>
      </c>
      <c r="H55" s="16" t="s">
        <v>37</v>
      </c>
      <c r="I55" s="16" t="s">
        <v>38</v>
      </c>
      <c r="J55" s="16">
        <v>0</v>
      </c>
      <c r="K55" s="16" t="s">
        <v>35</v>
      </c>
      <c r="L55" s="16">
        <v>0</v>
      </c>
      <c r="M55" s="16">
        <v>4</v>
      </c>
      <c r="N55" s="16" t="s">
        <v>82</v>
      </c>
      <c r="O55" s="16" t="s">
        <v>67</v>
      </c>
      <c r="P55" s="16" t="s">
        <v>310</v>
      </c>
      <c r="Q55" s="16" t="s">
        <v>255</v>
      </c>
    </row>
    <row r="56" spans="1:17" ht="15.75" customHeight="1" x14ac:dyDescent="0.3">
      <c r="A56" s="16">
        <v>453</v>
      </c>
      <c r="B56" s="16">
        <v>2014</v>
      </c>
      <c r="C56" s="16" t="s">
        <v>43</v>
      </c>
      <c r="D56" s="17">
        <v>41784</v>
      </c>
      <c r="E56" s="16" t="s">
        <v>53</v>
      </c>
      <c r="F56" s="16" t="s">
        <v>45</v>
      </c>
      <c r="G56" s="16" t="s">
        <v>45</v>
      </c>
      <c r="H56" s="16" t="s">
        <v>37</v>
      </c>
      <c r="I56" s="16" t="s">
        <v>38</v>
      </c>
      <c r="J56" s="16">
        <v>0</v>
      </c>
      <c r="K56" s="16" t="s">
        <v>45</v>
      </c>
      <c r="L56" s="16">
        <v>0</v>
      </c>
      <c r="M56" s="16">
        <v>7</v>
      </c>
      <c r="N56" s="16" t="s">
        <v>273</v>
      </c>
      <c r="O56" s="16" t="s">
        <v>48</v>
      </c>
      <c r="P56" s="16" t="s">
        <v>139</v>
      </c>
      <c r="Q56" s="16" t="s">
        <v>250</v>
      </c>
    </row>
    <row r="57" spans="1:17" ht="15.75" customHeight="1" x14ac:dyDescent="0.3">
      <c r="A57" s="16">
        <v>454</v>
      </c>
      <c r="B57" s="16">
        <v>2014</v>
      </c>
      <c r="C57" s="16" t="s">
        <v>58</v>
      </c>
      <c r="D57" s="17">
        <v>41784</v>
      </c>
      <c r="E57" s="16" t="s">
        <v>52</v>
      </c>
      <c r="F57" s="16" t="s">
        <v>59</v>
      </c>
      <c r="G57" s="16" t="s">
        <v>59</v>
      </c>
      <c r="H57" s="16" t="s">
        <v>37</v>
      </c>
      <c r="I57" s="16" t="s">
        <v>38</v>
      </c>
      <c r="J57" s="16">
        <v>0</v>
      </c>
      <c r="K57" s="16" t="s">
        <v>59</v>
      </c>
      <c r="L57" s="16">
        <v>0</v>
      </c>
      <c r="M57" s="16">
        <v>5</v>
      </c>
      <c r="N57" s="16" t="s">
        <v>308</v>
      </c>
      <c r="O57" s="16" t="s">
        <v>61</v>
      </c>
      <c r="P57" s="16" t="s">
        <v>277</v>
      </c>
      <c r="Q57" s="16" t="s">
        <v>225</v>
      </c>
    </row>
    <row r="58" spans="1:17" ht="15.75" customHeight="1" x14ac:dyDescent="0.3">
      <c r="A58" s="16">
        <v>455</v>
      </c>
      <c r="B58" s="16">
        <v>2014</v>
      </c>
      <c r="C58" s="16" t="s">
        <v>64</v>
      </c>
      <c r="D58" s="17">
        <v>41786</v>
      </c>
      <c r="E58" s="16" t="s">
        <v>35</v>
      </c>
      <c r="F58" s="16" t="s">
        <v>45</v>
      </c>
      <c r="G58" s="16" t="s">
        <v>45</v>
      </c>
      <c r="H58" s="16" t="s">
        <v>37</v>
      </c>
      <c r="I58" s="16" t="s">
        <v>38</v>
      </c>
      <c r="J58" s="16">
        <v>0</v>
      </c>
      <c r="K58" s="16" t="s">
        <v>35</v>
      </c>
      <c r="L58" s="16">
        <v>28</v>
      </c>
      <c r="M58" s="16">
        <v>0</v>
      </c>
      <c r="N58" s="16" t="s">
        <v>270</v>
      </c>
      <c r="O58" s="16" t="s">
        <v>67</v>
      </c>
      <c r="P58" s="16" t="s">
        <v>288</v>
      </c>
      <c r="Q58" s="16" t="s">
        <v>152</v>
      </c>
    </row>
    <row r="59" spans="1:17" ht="15.75" customHeight="1" x14ac:dyDescent="0.3">
      <c r="A59" s="16">
        <v>456</v>
      </c>
      <c r="B59" s="16">
        <v>2014</v>
      </c>
      <c r="C59" s="16" t="s">
        <v>58</v>
      </c>
      <c r="D59" s="17">
        <v>41787</v>
      </c>
      <c r="E59" s="16" t="s">
        <v>59</v>
      </c>
      <c r="F59" s="16" t="s">
        <v>44</v>
      </c>
      <c r="G59" s="16" t="s">
        <v>44</v>
      </c>
      <c r="H59" s="16" t="s">
        <v>37</v>
      </c>
      <c r="I59" s="16" t="s">
        <v>38</v>
      </c>
      <c r="J59" s="16">
        <v>0</v>
      </c>
      <c r="K59" s="16" t="s">
        <v>44</v>
      </c>
      <c r="L59" s="16">
        <v>0</v>
      </c>
      <c r="M59" s="16">
        <v>7</v>
      </c>
      <c r="N59" s="16" t="s">
        <v>118</v>
      </c>
      <c r="O59" s="16" t="s">
        <v>176</v>
      </c>
      <c r="P59" s="16" t="s">
        <v>250</v>
      </c>
      <c r="Q59" s="16" t="s">
        <v>255</v>
      </c>
    </row>
    <row r="60" spans="1:17" ht="15.75" customHeight="1" x14ac:dyDescent="0.3">
      <c r="A60" s="16">
        <v>457</v>
      </c>
      <c r="B60" s="16">
        <v>2014</v>
      </c>
      <c r="C60" s="16" t="s">
        <v>58</v>
      </c>
      <c r="D60" s="17">
        <v>41789</v>
      </c>
      <c r="E60" s="16" t="s">
        <v>45</v>
      </c>
      <c r="F60" s="16" t="s">
        <v>44</v>
      </c>
      <c r="G60" s="16" t="s">
        <v>44</v>
      </c>
      <c r="H60" s="16" t="s">
        <v>37</v>
      </c>
      <c r="I60" s="16" t="s">
        <v>38</v>
      </c>
      <c r="J60" s="16">
        <v>0</v>
      </c>
      <c r="K60" s="16" t="s">
        <v>45</v>
      </c>
      <c r="L60" s="16">
        <v>24</v>
      </c>
      <c r="M60" s="16">
        <v>0</v>
      </c>
      <c r="N60" s="16" t="s">
        <v>75</v>
      </c>
      <c r="O60" s="16" t="s">
        <v>61</v>
      </c>
      <c r="P60" s="16" t="s">
        <v>139</v>
      </c>
      <c r="Q60" s="16" t="s">
        <v>225</v>
      </c>
    </row>
    <row r="61" spans="1:17" ht="15.75" customHeight="1" x14ac:dyDescent="0.3">
      <c r="A61" s="16">
        <v>458</v>
      </c>
      <c r="B61" s="16">
        <v>2014</v>
      </c>
      <c r="C61" s="16" t="s">
        <v>34</v>
      </c>
      <c r="D61" s="17">
        <v>41791</v>
      </c>
      <c r="E61" s="16" t="s">
        <v>45</v>
      </c>
      <c r="F61" s="16" t="s">
        <v>35</v>
      </c>
      <c r="G61" s="16" t="s">
        <v>35</v>
      </c>
      <c r="H61" s="16" t="s">
        <v>37</v>
      </c>
      <c r="I61" s="16" t="s">
        <v>38</v>
      </c>
      <c r="J61" s="16">
        <v>0</v>
      </c>
      <c r="K61" s="16" t="s">
        <v>35</v>
      </c>
      <c r="L61" s="16">
        <v>0</v>
      </c>
      <c r="M61" s="16">
        <v>3</v>
      </c>
      <c r="N61" s="16" t="s">
        <v>174</v>
      </c>
      <c r="O61" s="16" t="s">
        <v>40</v>
      </c>
      <c r="P61" s="16" t="s">
        <v>139</v>
      </c>
      <c r="Q61" s="16" t="s">
        <v>255</v>
      </c>
    </row>
    <row r="62" spans="1:17" ht="15.75" customHeight="1" x14ac:dyDescent="0.3">
      <c r="A62" s="16">
        <v>459</v>
      </c>
      <c r="B62" s="16">
        <v>2015</v>
      </c>
      <c r="C62" s="16" t="s">
        <v>64</v>
      </c>
      <c r="D62" s="17">
        <v>42102</v>
      </c>
      <c r="E62" s="16" t="s">
        <v>59</v>
      </c>
      <c r="F62" s="16" t="s">
        <v>35</v>
      </c>
      <c r="G62" s="16" t="s">
        <v>35</v>
      </c>
      <c r="H62" s="16" t="s">
        <v>37</v>
      </c>
      <c r="I62" s="16" t="s">
        <v>38</v>
      </c>
      <c r="J62" s="16">
        <v>0</v>
      </c>
      <c r="K62" s="16" t="s">
        <v>35</v>
      </c>
      <c r="L62" s="16">
        <v>0</v>
      </c>
      <c r="M62" s="16">
        <v>7</v>
      </c>
      <c r="N62" s="16" t="s">
        <v>254</v>
      </c>
      <c r="O62" s="16" t="s">
        <v>67</v>
      </c>
      <c r="P62" s="16" t="s">
        <v>152</v>
      </c>
      <c r="Q62" s="16" t="s">
        <v>265</v>
      </c>
    </row>
    <row r="63" spans="1:17" ht="15.75" customHeight="1" x14ac:dyDescent="0.3">
      <c r="A63" s="16">
        <v>460</v>
      </c>
      <c r="B63" s="16">
        <v>2015</v>
      </c>
      <c r="C63" s="16" t="s">
        <v>79</v>
      </c>
      <c r="D63" s="17">
        <v>42103</v>
      </c>
      <c r="E63" s="16" t="s">
        <v>44</v>
      </c>
      <c r="F63" s="16" t="s">
        <v>53</v>
      </c>
      <c r="G63" s="16" t="s">
        <v>53</v>
      </c>
      <c r="H63" s="16" t="s">
        <v>37</v>
      </c>
      <c r="I63" s="16" t="s">
        <v>38</v>
      </c>
      <c r="J63" s="16">
        <v>0</v>
      </c>
      <c r="K63" s="16" t="s">
        <v>44</v>
      </c>
      <c r="L63" s="16">
        <v>1</v>
      </c>
      <c r="M63" s="16">
        <v>0</v>
      </c>
      <c r="N63" s="16" t="s">
        <v>101</v>
      </c>
      <c r="O63" s="16" t="s">
        <v>81</v>
      </c>
      <c r="P63" s="16" t="s">
        <v>297</v>
      </c>
      <c r="Q63" s="16" t="s">
        <v>250</v>
      </c>
    </row>
    <row r="64" spans="1:17" ht="15.75" customHeight="1" x14ac:dyDescent="0.3">
      <c r="A64" s="16">
        <v>461</v>
      </c>
      <c r="B64" s="16">
        <v>2015</v>
      </c>
      <c r="C64" s="16" t="s">
        <v>251</v>
      </c>
      <c r="D64" s="17">
        <v>42104</v>
      </c>
      <c r="E64" s="16" t="s">
        <v>52</v>
      </c>
      <c r="F64" s="16" t="s">
        <v>45</v>
      </c>
      <c r="G64" s="16" t="s">
        <v>45</v>
      </c>
      <c r="H64" s="16" t="s">
        <v>37</v>
      </c>
      <c r="I64" s="16" t="s">
        <v>38</v>
      </c>
      <c r="J64" s="16">
        <v>0</v>
      </c>
      <c r="K64" s="16" t="s">
        <v>52</v>
      </c>
      <c r="L64" s="16">
        <v>26</v>
      </c>
      <c r="M64" s="16">
        <v>0</v>
      </c>
      <c r="N64" s="16" t="s">
        <v>279</v>
      </c>
      <c r="O64" s="16" t="s">
        <v>314</v>
      </c>
      <c r="P64" s="16" t="s">
        <v>315</v>
      </c>
      <c r="Q64" s="16" t="s">
        <v>316</v>
      </c>
    </row>
    <row r="65" spans="1:17" ht="15.75" customHeight="1" x14ac:dyDescent="0.3">
      <c r="A65" s="16">
        <v>462</v>
      </c>
      <c r="B65" s="16">
        <v>2015</v>
      </c>
      <c r="C65" s="16" t="s">
        <v>79</v>
      </c>
      <c r="D65" s="17">
        <v>42105</v>
      </c>
      <c r="E65" s="16" t="s">
        <v>44</v>
      </c>
      <c r="F65" s="16" t="s">
        <v>272</v>
      </c>
      <c r="G65" s="16" t="s">
        <v>44</v>
      </c>
      <c r="H65" s="16" t="s">
        <v>46</v>
      </c>
      <c r="I65" s="16" t="s">
        <v>38</v>
      </c>
      <c r="J65" s="16">
        <v>0</v>
      </c>
      <c r="K65" s="16" t="s">
        <v>44</v>
      </c>
      <c r="L65" s="16">
        <v>45</v>
      </c>
      <c r="M65" s="16">
        <v>0</v>
      </c>
      <c r="N65" s="16" t="s">
        <v>39</v>
      </c>
      <c r="O65" s="16" t="s">
        <v>81</v>
      </c>
      <c r="P65" s="16" t="s">
        <v>297</v>
      </c>
      <c r="Q65" s="16" t="s">
        <v>250</v>
      </c>
    </row>
    <row r="66" spans="1:17" ht="15.75" customHeight="1" x14ac:dyDescent="0.3">
      <c r="A66" s="16">
        <v>463</v>
      </c>
      <c r="B66" s="16">
        <v>2015</v>
      </c>
      <c r="C66" s="16" t="s">
        <v>64</v>
      </c>
      <c r="D66" s="17">
        <v>42105</v>
      </c>
      <c r="E66" s="16" t="s">
        <v>35</v>
      </c>
      <c r="F66" s="16" t="s">
        <v>36</v>
      </c>
      <c r="G66" s="16" t="s">
        <v>36</v>
      </c>
      <c r="H66" s="16" t="s">
        <v>37</v>
      </c>
      <c r="I66" s="16" t="s">
        <v>38</v>
      </c>
      <c r="J66" s="16">
        <v>0</v>
      </c>
      <c r="K66" s="16" t="s">
        <v>36</v>
      </c>
      <c r="L66" s="16">
        <v>0</v>
      </c>
      <c r="M66" s="16">
        <v>3</v>
      </c>
      <c r="N66" s="16" t="s">
        <v>131</v>
      </c>
      <c r="O66" s="16" t="s">
        <v>67</v>
      </c>
      <c r="P66" s="16" t="s">
        <v>152</v>
      </c>
      <c r="Q66" s="16" t="s">
        <v>265</v>
      </c>
    </row>
    <row r="67" spans="1:17" ht="15.75" customHeight="1" x14ac:dyDescent="0.3">
      <c r="A67" s="16">
        <v>464</v>
      </c>
      <c r="B67" s="16">
        <v>2015</v>
      </c>
      <c r="C67" s="16" t="s">
        <v>51</v>
      </c>
      <c r="D67" s="17">
        <v>42106</v>
      </c>
      <c r="E67" s="16" t="s">
        <v>53</v>
      </c>
      <c r="F67" s="16" t="s">
        <v>52</v>
      </c>
      <c r="G67" s="16" t="s">
        <v>52</v>
      </c>
      <c r="H67" s="16" t="s">
        <v>37</v>
      </c>
      <c r="I67" s="16" t="s">
        <v>38</v>
      </c>
      <c r="J67" s="16">
        <v>0</v>
      </c>
      <c r="K67" s="16" t="s">
        <v>52</v>
      </c>
      <c r="L67" s="16">
        <v>0</v>
      </c>
      <c r="M67" s="16">
        <v>3</v>
      </c>
      <c r="N67" s="16" t="s">
        <v>317</v>
      </c>
      <c r="O67" s="16" t="s">
        <v>55</v>
      </c>
      <c r="P67" s="16" t="s">
        <v>315</v>
      </c>
      <c r="Q67" s="16" t="s">
        <v>316</v>
      </c>
    </row>
    <row r="68" spans="1:17" ht="15.75" customHeight="1" x14ac:dyDescent="0.3">
      <c r="A68" s="16">
        <v>465</v>
      </c>
      <c r="B68" s="16">
        <v>2015</v>
      </c>
      <c r="C68" s="16" t="s">
        <v>58</v>
      </c>
      <c r="D68" s="17">
        <v>42106</v>
      </c>
      <c r="E68" s="16" t="s">
        <v>45</v>
      </c>
      <c r="F68" s="16" t="s">
        <v>59</v>
      </c>
      <c r="G68" s="16" t="s">
        <v>59</v>
      </c>
      <c r="H68" s="16" t="s">
        <v>37</v>
      </c>
      <c r="I68" s="16" t="s">
        <v>38</v>
      </c>
      <c r="J68" s="16">
        <v>0</v>
      </c>
      <c r="K68" s="16" t="s">
        <v>45</v>
      </c>
      <c r="L68" s="16">
        <v>18</v>
      </c>
      <c r="M68" s="16">
        <v>0</v>
      </c>
      <c r="N68" s="16" t="s">
        <v>318</v>
      </c>
      <c r="O68" s="16" t="s">
        <v>61</v>
      </c>
      <c r="P68" s="16" t="s">
        <v>245</v>
      </c>
      <c r="Q68" s="16" t="s">
        <v>319</v>
      </c>
    </row>
    <row r="69" spans="1:17" ht="15.75" customHeight="1" x14ac:dyDescent="0.3">
      <c r="A69" s="16">
        <v>466</v>
      </c>
      <c r="B69" s="16">
        <v>2015</v>
      </c>
      <c r="C69" s="16" t="s">
        <v>34</v>
      </c>
      <c r="D69" s="17">
        <v>42107</v>
      </c>
      <c r="E69" s="16" t="s">
        <v>36</v>
      </c>
      <c r="F69" s="16" t="s">
        <v>272</v>
      </c>
      <c r="G69" s="16" t="s">
        <v>272</v>
      </c>
      <c r="H69" s="16" t="s">
        <v>37</v>
      </c>
      <c r="I69" s="16" t="s">
        <v>38</v>
      </c>
      <c r="J69" s="16">
        <v>0</v>
      </c>
      <c r="K69" s="16" t="s">
        <v>272</v>
      </c>
      <c r="L69" s="16">
        <v>0</v>
      </c>
      <c r="M69" s="16">
        <v>8</v>
      </c>
      <c r="N69" s="16" t="s">
        <v>191</v>
      </c>
      <c r="O69" s="16" t="s">
        <v>40</v>
      </c>
      <c r="P69" s="16" t="s">
        <v>310</v>
      </c>
      <c r="Q69" s="16" t="s">
        <v>297</v>
      </c>
    </row>
    <row r="70" spans="1:17" ht="15.75" customHeight="1" x14ac:dyDescent="0.3">
      <c r="A70" s="16">
        <v>467</v>
      </c>
      <c r="B70" s="16">
        <v>2015</v>
      </c>
      <c r="C70" s="16" t="s">
        <v>179</v>
      </c>
      <c r="D70" s="17">
        <v>42108</v>
      </c>
      <c r="E70" s="16" t="s">
        <v>59</v>
      </c>
      <c r="F70" s="16" t="s">
        <v>52</v>
      </c>
      <c r="G70" s="16" t="s">
        <v>59</v>
      </c>
      <c r="H70" s="16" t="s">
        <v>46</v>
      </c>
      <c r="I70" s="16" t="s">
        <v>38</v>
      </c>
      <c r="J70" s="16">
        <v>0</v>
      </c>
      <c r="K70" s="16" t="s">
        <v>52</v>
      </c>
      <c r="L70" s="16">
        <v>0</v>
      </c>
      <c r="M70" s="16">
        <v>7</v>
      </c>
      <c r="N70" s="16" t="s">
        <v>244</v>
      </c>
      <c r="O70" s="16" t="s">
        <v>180</v>
      </c>
      <c r="P70" s="16" t="s">
        <v>245</v>
      </c>
      <c r="Q70" s="16" t="s">
        <v>315</v>
      </c>
    </row>
    <row r="71" spans="1:17" ht="15.75" customHeight="1" x14ac:dyDescent="0.3">
      <c r="A71" s="16">
        <v>468</v>
      </c>
      <c r="B71" s="16">
        <v>2015</v>
      </c>
      <c r="C71" s="16" t="s">
        <v>64</v>
      </c>
      <c r="D71" s="17">
        <v>42124</v>
      </c>
      <c r="E71" s="16" t="s">
        <v>44</v>
      </c>
      <c r="F71" s="16" t="s">
        <v>35</v>
      </c>
      <c r="G71" s="16" t="s">
        <v>35</v>
      </c>
      <c r="H71" s="16" t="s">
        <v>37</v>
      </c>
      <c r="I71" s="16" t="s">
        <v>38</v>
      </c>
      <c r="J71" s="16">
        <v>0</v>
      </c>
      <c r="K71" s="16" t="s">
        <v>35</v>
      </c>
      <c r="L71" s="16">
        <v>0</v>
      </c>
      <c r="M71" s="16">
        <v>7</v>
      </c>
      <c r="N71" s="16" t="s">
        <v>320</v>
      </c>
      <c r="O71" s="16" t="s">
        <v>67</v>
      </c>
      <c r="P71" s="16" t="s">
        <v>245</v>
      </c>
      <c r="Q71" s="16" t="s">
        <v>133</v>
      </c>
    </row>
    <row r="72" spans="1:17" ht="15.75" customHeight="1" x14ac:dyDescent="0.3">
      <c r="A72" s="16">
        <v>469</v>
      </c>
      <c r="B72" s="16">
        <v>2015</v>
      </c>
      <c r="C72" s="16" t="s">
        <v>251</v>
      </c>
      <c r="D72" s="17">
        <v>42109</v>
      </c>
      <c r="E72" s="16" t="s">
        <v>45</v>
      </c>
      <c r="F72" s="16" t="s">
        <v>53</v>
      </c>
      <c r="G72" s="16" t="s">
        <v>45</v>
      </c>
      <c r="H72" s="16" t="s">
        <v>46</v>
      </c>
      <c r="I72" s="16" t="s">
        <v>38</v>
      </c>
      <c r="J72" s="16">
        <v>0</v>
      </c>
      <c r="K72" s="16" t="s">
        <v>53</v>
      </c>
      <c r="L72" s="16">
        <v>0</v>
      </c>
      <c r="M72" s="16">
        <v>5</v>
      </c>
      <c r="N72" s="16" t="s">
        <v>321</v>
      </c>
      <c r="O72" s="16" t="s">
        <v>314</v>
      </c>
      <c r="P72" s="16" t="s">
        <v>316</v>
      </c>
      <c r="Q72" s="16" t="s">
        <v>277</v>
      </c>
    </row>
    <row r="73" spans="1:17" ht="15.75" customHeight="1" x14ac:dyDescent="0.3">
      <c r="A73" s="16">
        <v>470</v>
      </c>
      <c r="B73" s="16">
        <v>2015</v>
      </c>
      <c r="C73" s="16" t="s">
        <v>247</v>
      </c>
      <c r="D73" s="17">
        <v>42110</v>
      </c>
      <c r="E73" s="16" t="s">
        <v>272</v>
      </c>
      <c r="F73" s="16" t="s">
        <v>52</v>
      </c>
      <c r="G73" s="16" t="s">
        <v>52</v>
      </c>
      <c r="H73" s="16" t="s">
        <v>37</v>
      </c>
      <c r="I73" s="16" t="s">
        <v>38</v>
      </c>
      <c r="J73" s="16">
        <v>0</v>
      </c>
      <c r="K73" s="16" t="s">
        <v>52</v>
      </c>
      <c r="L73" s="16">
        <v>0</v>
      </c>
      <c r="M73" s="16">
        <v>6</v>
      </c>
      <c r="N73" s="16" t="s">
        <v>246</v>
      </c>
      <c r="O73" s="16" t="s">
        <v>249</v>
      </c>
      <c r="P73" s="16" t="s">
        <v>311</v>
      </c>
      <c r="Q73" s="16" t="s">
        <v>152</v>
      </c>
    </row>
    <row r="74" spans="1:17" ht="15.75" customHeight="1" x14ac:dyDescent="0.3">
      <c r="A74" s="16">
        <v>471</v>
      </c>
      <c r="B74" s="16">
        <v>2015</v>
      </c>
      <c r="C74" s="16" t="s">
        <v>58</v>
      </c>
      <c r="D74" s="17">
        <v>42111</v>
      </c>
      <c r="E74" s="16" t="s">
        <v>59</v>
      </c>
      <c r="F74" s="16" t="s">
        <v>44</v>
      </c>
      <c r="G74" s="16" t="s">
        <v>59</v>
      </c>
      <c r="H74" s="16" t="s">
        <v>46</v>
      </c>
      <c r="I74" s="16" t="s">
        <v>38</v>
      </c>
      <c r="J74" s="16">
        <v>0</v>
      </c>
      <c r="K74" s="16" t="s">
        <v>44</v>
      </c>
      <c r="L74" s="16">
        <v>0</v>
      </c>
      <c r="M74" s="16">
        <v>6</v>
      </c>
      <c r="N74" s="16" t="s">
        <v>101</v>
      </c>
      <c r="O74" s="16" t="s">
        <v>61</v>
      </c>
      <c r="P74" s="16" t="s">
        <v>245</v>
      </c>
      <c r="Q74" s="16" t="s">
        <v>133</v>
      </c>
    </row>
    <row r="75" spans="1:17" ht="15.75" customHeight="1" x14ac:dyDescent="0.3">
      <c r="A75" s="16">
        <v>472</v>
      </c>
      <c r="B75" s="16">
        <v>2015</v>
      </c>
      <c r="C75" s="16" t="s">
        <v>247</v>
      </c>
      <c r="D75" s="17">
        <v>42112</v>
      </c>
      <c r="E75" s="16" t="s">
        <v>53</v>
      </c>
      <c r="F75" s="16" t="s">
        <v>272</v>
      </c>
      <c r="G75" s="16" t="s">
        <v>53</v>
      </c>
      <c r="H75" s="16" t="s">
        <v>46</v>
      </c>
      <c r="I75" s="16" t="s">
        <v>38</v>
      </c>
      <c r="J75" s="16">
        <v>0</v>
      </c>
      <c r="K75" s="16" t="s">
        <v>53</v>
      </c>
      <c r="L75" s="16">
        <v>4</v>
      </c>
      <c r="M75" s="16">
        <v>0</v>
      </c>
      <c r="N75" s="16" t="s">
        <v>148</v>
      </c>
      <c r="O75" s="16" t="s">
        <v>249</v>
      </c>
      <c r="P75" s="16" t="s">
        <v>311</v>
      </c>
      <c r="Q75" s="16" t="s">
        <v>152</v>
      </c>
    </row>
    <row r="76" spans="1:17" ht="15.75" customHeight="1" x14ac:dyDescent="0.3">
      <c r="A76" s="16">
        <v>473</v>
      </c>
      <c r="B76" s="16">
        <v>2015</v>
      </c>
      <c r="C76" s="16" t="s">
        <v>251</v>
      </c>
      <c r="D76" s="17">
        <v>42112</v>
      </c>
      <c r="E76" s="16" t="s">
        <v>45</v>
      </c>
      <c r="F76" s="16" t="s">
        <v>35</v>
      </c>
      <c r="G76" s="16" t="s">
        <v>35</v>
      </c>
      <c r="H76" s="16" t="s">
        <v>37</v>
      </c>
      <c r="I76" s="16" t="s">
        <v>38</v>
      </c>
      <c r="J76" s="16">
        <v>0</v>
      </c>
      <c r="K76" s="16" t="s">
        <v>35</v>
      </c>
      <c r="L76" s="16">
        <v>0</v>
      </c>
      <c r="M76" s="16">
        <v>4</v>
      </c>
      <c r="N76" s="16" t="s">
        <v>320</v>
      </c>
      <c r="O76" s="16" t="s">
        <v>314</v>
      </c>
      <c r="P76" s="16" t="s">
        <v>315</v>
      </c>
      <c r="Q76" s="16" t="s">
        <v>281</v>
      </c>
    </row>
    <row r="77" spans="1:17" ht="15.75" customHeight="1" x14ac:dyDescent="0.3">
      <c r="A77" s="16">
        <v>474</v>
      </c>
      <c r="B77" s="16">
        <v>2015</v>
      </c>
      <c r="C77" s="16" t="s">
        <v>179</v>
      </c>
      <c r="D77" s="17">
        <v>42113</v>
      </c>
      <c r="E77" s="16" t="s">
        <v>44</v>
      </c>
      <c r="F77" s="16" t="s">
        <v>52</v>
      </c>
      <c r="G77" s="16" t="s">
        <v>44</v>
      </c>
      <c r="H77" s="16" t="s">
        <v>46</v>
      </c>
      <c r="I77" s="16" t="s">
        <v>38</v>
      </c>
      <c r="J77" s="16">
        <v>0</v>
      </c>
      <c r="K77" s="16" t="s">
        <v>52</v>
      </c>
      <c r="L77" s="16">
        <v>0</v>
      </c>
      <c r="M77" s="16">
        <v>8</v>
      </c>
      <c r="N77" s="16" t="s">
        <v>246</v>
      </c>
      <c r="O77" s="16" t="s">
        <v>180</v>
      </c>
      <c r="P77" s="16" t="s">
        <v>245</v>
      </c>
      <c r="Q77" s="16" t="s">
        <v>133</v>
      </c>
    </row>
    <row r="78" spans="1:17" ht="15.75" customHeight="1" x14ac:dyDescent="0.3">
      <c r="A78" s="16">
        <v>475</v>
      </c>
      <c r="B78" s="16">
        <v>2015</v>
      </c>
      <c r="C78" s="16" t="s">
        <v>34</v>
      </c>
      <c r="D78" s="17">
        <v>42113</v>
      </c>
      <c r="E78" s="16" t="s">
        <v>59</v>
      </c>
      <c r="F78" s="16" t="s">
        <v>36</v>
      </c>
      <c r="G78" s="16" t="s">
        <v>36</v>
      </c>
      <c r="H78" s="16" t="s">
        <v>37</v>
      </c>
      <c r="I78" s="16" t="s">
        <v>38</v>
      </c>
      <c r="J78" s="16">
        <v>0</v>
      </c>
      <c r="K78" s="16" t="s">
        <v>59</v>
      </c>
      <c r="L78" s="16">
        <v>18</v>
      </c>
      <c r="M78" s="16">
        <v>0</v>
      </c>
      <c r="N78" s="16" t="s">
        <v>166</v>
      </c>
      <c r="O78" s="16" t="s">
        <v>40</v>
      </c>
      <c r="P78" s="16" t="s">
        <v>297</v>
      </c>
      <c r="Q78" s="16" t="s">
        <v>250</v>
      </c>
    </row>
    <row r="79" spans="1:17" ht="15.75" customHeight="1" x14ac:dyDescent="0.3">
      <c r="A79" s="16">
        <v>476</v>
      </c>
      <c r="B79" s="16">
        <v>2015</v>
      </c>
      <c r="C79" s="16" t="s">
        <v>51</v>
      </c>
      <c r="D79" s="17">
        <v>42114</v>
      </c>
      <c r="E79" s="16" t="s">
        <v>53</v>
      </c>
      <c r="F79" s="16" t="s">
        <v>35</v>
      </c>
      <c r="G79" s="16" t="s">
        <v>35</v>
      </c>
      <c r="H79" s="16" t="s">
        <v>37</v>
      </c>
      <c r="I79" s="16" t="s">
        <v>38</v>
      </c>
      <c r="J79" s="16">
        <v>0</v>
      </c>
      <c r="K79" s="16" t="s">
        <v>35</v>
      </c>
      <c r="L79" s="16">
        <v>0</v>
      </c>
      <c r="M79" s="16">
        <v>6</v>
      </c>
      <c r="N79" s="16" t="s">
        <v>270</v>
      </c>
      <c r="O79" s="16" t="s">
        <v>55</v>
      </c>
      <c r="P79" s="16" t="s">
        <v>315</v>
      </c>
      <c r="Q79" s="16" t="s">
        <v>316</v>
      </c>
    </row>
    <row r="80" spans="1:17" ht="15.75" customHeight="1" x14ac:dyDescent="0.3">
      <c r="A80" s="16">
        <v>477</v>
      </c>
      <c r="B80" s="16">
        <v>2015</v>
      </c>
      <c r="C80" s="16" t="s">
        <v>179</v>
      </c>
      <c r="D80" s="17">
        <v>42115</v>
      </c>
      <c r="E80" s="16" t="s">
        <v>52</v>
      </c>
      <c r="F80" s="16" t="s">
        <v>45</v>
      </c>
      <c r="G80" s="16" t="s">
        <v>45</v>
      </c>
      <c r="H80" s="16" t="s">
        <v>37</v>
      </c>
      <c r="I80" s="16" t="s">
        <v>135</v>
      </c>
      <c r="J80" s="16">
        <v>0</v>
      </c>
      <c r="K80" s="16" t="s">
        <v>45</v>
      </c>
      <c r="L80" s="16">
        <v>0</v>
      </c>
      <c r="M80" s="16">
        <v>0</v>
      </c>
      <c r="N80" s="16" t="s">
        <v>94</v>
      </c>
      <c r="O80" s="16" t="s">
        <v>180</v>
      </c>
      <c r="P80" s="16" t="s">
        <v>133</v>
      </c>
      <c r="Q80" s="16" t="s">
        <v>152</v>
      </c>
    </row>
    <row r="81" spans="1:17" ht="15.75" customHeight="1" x14ac:dyDescent="0.3">
      <c r="A81" s="16">
        <v>478</v>
      </c>
      <c r="B81" s="16">
        <v>2015</v>
      </c>
      <c r="C81" s="16" t="s">
        <v>247</v>
      </c>
      <c r="D81" s="17">
        <v>42116</v>
      </c>
      <c r="E81" s="16" t="s">
        <v>272</v>
      </c>
      <c r="F81" s="16" t="s">
        <v>35</v>
      </c>
      <c r="G81" s="16" t="s">
        <v>35</v>
      </c>
      <c r="H81" s="16" t="s">
        <v>37</v>
      </c>
      <c r="I81" s="16" t="s">
        <v>38</v>
      </c>
      <c r="J81" s="16">
        <v>1</v>
      </c>
      <c r="K81" s="16" t="s">
        <v>272</v>
      </c>
      <c r="L81" s="16">
        <v>16</v>
      </c>
      <c r="M81" s="16">
        <v>0</v>
      </c>
      <c r="N81" s="16" t="s">
        <v>191</v>
      </c>
      <c r="O81" s="16" t="s">
        <v>249</v>
      </c>
      <c r="P81" s="16" t="s">
        <v>297</v>
      </c>
      <c r="Q81" s="16" t="s">
        <v>250</v>
      </c>
    </row>
    <row r="82" spans="1:17" ht="15.75" customHeight="1" x14ac:dyDescent="0.3">
      <c r="A82" s="16">
        <v>479</v>
      </c>
      <c r="B82" s="16">
        <v>2015</v>
      </c>
      <c r="C82" s="16" t="s">
        <v>34</v>
      </c>
      <c r="D82" s="17">
        <v>42116</v>
      </c>
      <c r="E82" s="16" t="s">
        <v>44</v>
      </c>
      <c r="F82" s="16" t="s">
        <v>36</v>
      </c>
      <c r="G82" s="16" t="s">
        <v>36</v>
      </c>
      <c r="H82" s="16" t="s">
        <v>37</v>
      </c>
      <c r="I82" s="16" t="s">
        <v>38</v>
      </c>
      <c r="J82" s="16">
        <v>0</v>
      </c>
      <c r="K82" s="16" t="s">
        <v>44</v>
      </c>
      <c r="L82" s="16">
        <v>27</v>
      </c>
      <c r="M82" s="16">
        <v>0</v>
      </c>
      <c r="N82" s="16" t="s">
        <v>118</v>
      </c>
      <c r="O82" s="16" t="s">
        <v>40</v>
      </c>
      <c r="P82" s="16" t="s">
        <v>243</v>
      </c>
      <c r="Q82" s="16" t="s">
        <v>265</v>
      </c>
    </row>
    <row r="83" spans="1:17" ht="15.75" customHeight="1" x14ac:dyDescent="0.3">
      <c r="A83" s="16">
        <v>480</v>
      </c>
      <c r="B83" s="16">
        <v>2015</v>
      </c>
      <c r="C83" s="16" t="s">
        <v>51</v>
      </c>
      <c r="D83" s="17">
        <v>42117</v>
      </c>
      <c r="E83" s="16" t="s">
        <v>53</v>
      </c>
      <c r="F83" s="16" t="s">
        <v>59</v>
      </c>
      <c r="G83" s="16" t="s">
        <v>59</v>
      </c>
      <c r="H83" s="16" t="s">
        <v>37</v>
      </c>
      <c r="I83" s="16" t="s">
        <v>38</v>
      </c>
      <c r="J83" s="16">
        <v>0</v>
      </c>
      <c r="K83" s="16" t="s">
        <v>53</v>
      </c>
      <c r="L83" s="16">
        <v>37</v>
      </c>
      <c r="M83" s="16">
        <v>0</v>
      </c>
      <c r="N83" s="16" t="s">
        <v>322</v>
      </c>
      <c r="O83" s="16" t="s">
        <v>55</v>
      </c>
      <c r="P83" s="16" t="s">
        <v>315</v>
      </c>
      <c r="Q83" s="16" t="s">
        <v>281</v>
      </c>
    </row>
    <row r="84" spans="1:17" ht="15.75" customHeight="1" x14ac:dyDescent="0.3">
      <c r="A84" s="16">
        <v>481</v>
      </c>
      <c r="B84" s="16">
        <v>2015</v>
      </c>
      <c r="C84" s="16" t="s">
        <v>179</v>
      </c>
      <c r="D84" s="17">
        <v>42118</v>
      </c>
      <c r="E84" s="16" t="s">
        <v>52</v>
      </c>
      <c r="F84" s="16" t="s">
        <v>36</v>
      </c>
      <c r="G84" s="16" t="s">
        <v>36</v>
      </c>
      <c r="H84" s="16" t="s">
        <v>37</v>
      </c>
      <c r="I84" s="16" t="s">
        <v>38</v>
      </c>
      <c r="J84" s="16">
        <v>0</v>
      </c>
      <c r="K84" s="16" t="s">
        <v>36</v>
      </c>
      <c r="L84" s="16">
        <v>0</v>
      </c>
      <c r="M84" s="16">
        <v>9</v>
      </c>
      <c r="N84" s="16" t="s">
        <v>323</v>
      </c>
      <c r="O84" s="16" t="s">
        <v>180</v>
      </c>
      <c r="P84" s="16" t="s">
        <v>133</v>
      </c>
      <c r="Q84" s="16" t="s">
        <v>152</v>
      </c>
    </row>
    <row r="85" spans="1:17" ht="15.75" customHeight="1" x14ac:dyDescent="0.3">
      <c r="A85" s="16">
        <v>482</v>
      </c>
      <c r="B85" s="16">
        <v>2015</v>
      </c>
      <c r="C85" s="16" t="s">
        <v>58</v>
      </c>
      <c r="D85" s="17">
        <v>42119</v>
      </c>
      <c r="E85" s="16" t="s">
        <v>59</v>
      </c>
      <c r="F85" s="16" t="s">
        <v>272</v>
      </c>
      <c r="G85" s="16" t="s">
        <v>59</v>
      </c>
      <c r="H85" s="16" t="s">
        <v>46</v>
      </c>
      <c r="I85" s="16" t="s">
        <v>38</v>
      </c>
      <c r="J85" s="16">
        <v>0</v>
      </c>
      <c r="K85" s="16" t="s">
        <v>59</v>
      </c>
      <c r="L85" s="16">
        <v>20</v>
      </c>
      <c r="M85" s="16">
        <v>0</v>
      </c>
      <c r="N85" s="16" t="s">
        <v>192</v>
      </c>
      <c r="O85" s="16" t="s">
        <v>61</v>
      </c>
      <c r="P85" s="16" t="s">
        <v>139</v>
      </c>
      <c r="Q85" s="16" t="s">
        <v>316</v>
      </c>
    </row>
    <row r="86" spans="1:17" ht="15.75" customHeight="1" x14ac:dyDescent="0.3">
      <c r="A86" s="16">
        <v>483</v>
      </c>
      <c r="B86" s="16">
        <v>2015</v>
      </c>
      <c r="C86" s="16" t="s">
        <v>79</v>
      </c>
      <c r="D86" s="17">
        <v>42119</v>
      </c>
      <c r="E86" s="16" t="s">
        <v>44</v>
      </c>
      <c r="F86" s="16" t="s">
        <v>45</v>
      </c>
      <c r="G86" s="16" t="s">
        <v>44</v>
      </c>
      <c r="H86" s="16" t="s">
        <v>46</v>
      </c>
      <c r="I86" s="16" t="s">
        <v>38</v>
      </c>
      <c r="J86" s="16">
        <v>0</v>
      </c>
      <c r="K86" s="16" t="s">
        <v>44</v>
      </c>
      <c r="L86" s="16">
        <v>97</v>
      </c>
      <c r="M86" s="16">
        <v>0</v>
      </c>
      <c r="N86" s="16" t="s">
        <v>39</v>
      </c>
      <c r="O86" s="16" t="s">
        <v>81</v>
      </c>
      <c r="P86" s="16" t="s">
        <v>243</v>
      </c>
      <c r="Q86" s="16" t="s">
        <v>265</v>
      </c>
    </row>
    <row r="87" spans="1:17" ht="15.75" customHeight="1" x14ac:dyDescent="0.3">
      <c r="A87" s="16">
        <v>484</v>
      </c>
      <c r="B87" s="16">
        <v>2015</v>
      </c>
      <c r="C87" s="16" t="s">
        <v>51</v>
      </c>
      <c r="D87" s="17">
        <v>42120</v>
      </c>
      <c r="E87" s="16" t="s">
        <v>53</v>
      </c>
      <c r="F87" s="16" t="s">
        <v>36</v>
      </c>
      <c r="G87" s="16" t="s">
        <v>36</v>
      </c>
      <c r="H87" s="16" t="s">
        <v>37</v>
      </c>
      <c r="I87" s="16" t="s">
        <v>38</v>
      </c>
      <c r="J87" s="16">
        <v>0</v>
      </c>
      <c r="K87" s="16" t="s">
        <v>36</v>
      </c>
      <c r="L87" s="16">
        <v>0</v>
      </c>
      <c r="M87" s="16">
        <v>10</v>
      </c>
      <c r="N87" s="16" t="s">
        <v>324</v>
      </c>
      <c r="O87" s="16" t="s">
        <v>55</v>
      </c>
      <c r="P87" s="16" t="s">
        <v>133</v>
      </c>
      <c r="Q87" s="16" t="s">
        <v>152</v>
      </c>
    </row>
    <row r="88" spans="1:17" ht="15.75" customHeight="1" x14ac:dyDescent="0.3">
      <c r="A88" s="16">
        <v>485</v>
      </c>
      <c r="B88" s="16">
        <v>2015</v>
      </c>
      <c r="C88" s="16" t="s">
        <v>43</v>
      </c>
      <c r="D88" s="17">
        <v>42121</v>
      </c>
      <c r="E88" s="16" t="s">
        <v>272</v>
      </c>
      <c r="F88" s="16" t="s">
        <v>45</v>
      </c>
      <c r="G88" s="16" t="s">
        <v>45</v>
      </c>
      <c r="H88" s="16" t="s">
        <v>37</v>
      </c>
      <c r="I88" s="16" t="s">
        <v>38</v>
      </c>
      <c r="J88" s="16">
        <v>0</v>
      </c>
      <c r="K88" s="16" t="s">
        <v>272</v>
      </c>
      <c r="L88" s="16">
        <v>20</v>
      </c>
      <c r="M88" s="16">
        <v>0</v>
      </c>
      <c r="N88" s="16" t="s">
        <v>325</v>
      </c>
      <c r="O88" s="16" t="s">
        <v>48</v>
      </c>
      <c r="P88" s="16" t="s">
        <v>139</v>
      </c>
      <c r="Q88" s="16" t="s">
        <v>316</v>
      </c>
    </row>
    <row r="89" spans="1:17" ht="15.75" customHeight="1" x14ac:dyDescent="0.3">
      <c r="A89" s="16">
        <v>486</v>
      </c>
      <c r="B89" s="16">
        <v>2015</v>
      </c>
      <c r="C89" s="16" t="s">
        <v>64</v>
      </c>
      <c r="D89" s="17">
        <v>42131</v>
      </c>
      <c r="E89" s="16" t="s">
        <v>35</v>
      </c>
      <c r="F89" s="16" t="s">
        <v>53</v>
      </c>
      <c r="G89" s="16" t="s">
        <v>35</v>
      </c>
      <c r="H89" s="16" t="s">
        <v>46</v>
      </c>
      <c r="I89" s="16" t="s">
        <v>38</v>
      </c>
      <c r="J89" s="16">
        <v>0</v>
      </c>
      <c r="K89" s="16" t="s">
        <v>35</v>
      </c>
      <c r="L89" s="16">
        <v>13</v>
      </c>
      <c r="M89" s="16">
        <v>0</v>
      </c>
      <c r="N89" s="16" t="s">
        <v>202</v>
      </c>
      <c r="O89" s="16" t="s">
        <v>67</v>
      </c>
      <c r="P89" s="16" t="s">
        <v>245</v>
      </c>
      <c r="Q89" s="16" t="s">
        <v>133</v>
      </c>
    </row>
    <row r="90" spans="1:17" ht="15.75" customHeight="1" x14ac:dyDescent="0.3">
      <c r="A90" s="16">
        <v>487</v>
      </c>
      <c r="B90" s="16">
        <v>2015</v>
      </c>
      <c r="C90" s="16" t="s">
        <v>34</v>
      </c>
      <c r="D90" s="17">
        <v>42123</v>
      </c>
      <c r="E90" s="16" t="s">
        <v>36</v>
      </c>
      <c r="F90" s="16" t="s">
        <v>52</v>
      </c>
      <c r="G90" s="16" t="s">
        <v>52</v>
      </c>
      <c r="H90" s="16" t="s">
        <v>37</v>
      </c>
      <c r="I90" s="16" t="s">
        <v>240</v>
      </c>
      <c r="J90" s="16">
        <v>0</v>
      </c>
      <c r="L90" s="16">
        <v>0</v>
      </c>
      <c r="M90" s="16">
        <v>0</v>
      </c>
      <c r="O90" s="16" t="s">
        <v>40</v>
      </c>
      <c r="P90" s="16" t="s">
        <v>243</v>
      </c>
      <c r="Q90" s="16" t="s">
        <v>311</v>
      </c>
    </row>
    <row r="91" spans="1:17" ht="15.75" customHeight="1" x14ac:dyDescent="0.3">
      <c r="A91" s="16">
        <v>488</v>
      </c>
      <c r="B91" s="16">
        <v>2015</v>
      </c>
      <c r="C91" s="16" t="s">
        <v>79</v>
      </c>
      <c r="D91" s="17">
        <v>42122</v>
      </c>
      <c r="E91" s="16" t="s">
        <v>44</v>
      </c>
      <c r="F91" s="16" t="s">
        <v>35</v>
      </c>
      <c r="G91" s="16" t="s">
        <v>35</v>
      </c>
      <c r="H91" s="16" t="s">
        <v>37</v>
      </c>
      <c r="I91" s="16" t="s">
        <v>38</v>
      </c>
      <c r="J91" s="16">
        <v>0</v>
      </c>
      <c r="K91" s="16" t="s">
        <v>44</v>
      </c>
      <c r="L91" s="16">
        <v>2</v>
      </c>
      <c r="M91" s="16">
        <v>0</v>
      </c>
      <c r="N91" s="16" t="s">
        <v>110</v>
      </c>
      <c r="O91" s="16" t="s">
        <v>81</v>
      </c>
      <c r="P91" s="16" t="s">
        <v>310</v>
      </c>
      <c r="Q91" s="16" t="s">
        <v>250</v>
      </c>
    </row>
    <row r="92" spans="1:17" ht="15.75" customHeight="1" x14ac:dyDescent="0.3">
      <c r="A92" s="16">
        <v>489</v>
      </c>
      <c r="B92" s="16">
        <v>2015</v>
      </c>
      <c r="C92" s="16" t="s">
        <v>51</v>
      </c>
      <c r="D92" s="17">
        <v>42125</v>
      </c>
      <c r="E92" s="16" t="s">
        <v>45</v>
      </c>
      <c r="F92" s="16" t="s">
        <v>53</v>
      </c>
      <c r="G92" s="16" t="s">
        <v>53</v>
      </c>
      <c r="H92" s="16" t="s">
        <v>37</v>
      </c>
      <c r="I92" s="16" t="s">
        <v>38</v>
      </c>
      <c r="J92" s="16">
        <v>0</v>
      </c>
      <c r="K92" s="16" t="s">
        <v>53</v>
      </c>
      <c r="L92" s="16">
        <v>0</v>
      </c>
      <c r="M92" s="16">
        <v>9</v>
      </c>
      <c r="N92" s="16" t="s">
        <v>326</v>
      </c>
      <c r="O92" s="16" t="s">
        <v>55</v>
      </c>
      <c r="P92" s="16" t="s">
        <v>297</v>
      </c>
      <c r="Q92" s="16" t="s">
        <v>152</v>
      </c>
    </row>
    <row r="93" spans="1:17" ht="15.75" customHeight="1" x14ac:dyDescent="0.3">
      <c r="A93" s="16">
        <v>490</v>
      </c>
      <c r="B93" s="16">
        <v>2015</v>
      </c>
      <c r="C93" s="16" t="s">
        <v>58</v>
      </c>
      <c r="D93" s="17">
        <v>42125</v>
      </c>
      <c r="E93" s="16" t="s">
        <v>59</v>
      </c>
      <c r="F93" s="16" t="s">
        <v>52</v>
      </c>
      <c r="G93" s="16" t="s">
        <v>52</v>
      </c>
      <c r="H93" s="16" t="s">
        <v>37</v>
      </c>
      <c r="I93" s="16" t="s">
        <v>38</v>
      </c>
      <c r="J93" s="16">
        <v>0</v>
      </c>
      <c r="K93" s="16" t="s">
        <v>59</v>
      </c>
      <c r="L93" s="16">
        <v>8</v>
      </c>
      <c r="M93" s="16">
        <v>0</v>
      </c>
      <c r="N93" s="16" t="s">
        <v>195</v>
      </c>
      <c r="O93" s="16" t="s">
        <v>61</v>
      </c>
      <c r="P93" s="16" t="s">
        <v>139</v>
      </c>
      <c r="Q93" s="16" t="s">
        <v>281</v>
      </c>
    </row>
    <row r="94" spans="1:17" ht="15.75" customHeight="1" x14ac:dyDescent="0.3">
      <c r="A94" s="16">
        <v>491</v>
      </c>
      <c r="B94" s="16">
        <v>2015</v>
      </c>
      <c r="C94" s="16" t="s">
        <v>34</v>
      </c>
      <c r="D94" s="17">
        <v>42126</v>
      </c>
      <c r="E94" s="16" t="s">
        <v>35</v>
      </c>
      <c r="F94" s="16" t="s">
        <v>36</v>
      </c>
      <c r="G94" s="16" t="s">
        <v>36</v>
      </c>
      <c r="H94" s="16" t="s">
        <v>37</v>
      </c>
      <c r="I94" s="16" t="s">
        <v>38</v>
      </c>
      <c r="J94" s="16">
        <v>0</v>
      </c>
      <c r="K94" s="16" t="s">
        <v>36</v>
      </c>
      <c r="L94" s="16">
        <v>0</v>
      </c>
      <c r="M94" s="16">
        <v>7</v>
      </c>
      <c r="N94" s="16" t="s">
        <v>264</v>
      </c>
      <c r="O94" s="16" t="s">
        <v>40</v>
      </c>
      <c r="P94" s="16" t="s">
        <v>243</v>
      </c>
      <c r="Q94" s="16" t="s">
        <v>311</v>
      </c>
    </row>
    <row r="95" spans="1:17" ht="15.75" customHeight="1" x14ac:dyDescent="0.3">
      <c r="A95" s="16">
        <v>492</v>
      </c>
      <c r="B95" s="16">
        <v>2015</v>
      </c>
      <c r="C95" s="16" t="s">
        <v>74</v>
      </c>
      <c r="D95" s="17">
        <v>42126</v>
      </c>
      <c r="E95" s="16" t="s">
        <v>272</v>
      </c>
      <c r="F95" s="16" t="s">
        <v>44</v>
      </c>
      <c r="G95" s="16" t="s">
        <v>44</v>
      </c>
      <c r="H95" s="16" t="s">
        <v>37</v>
      </c>
      <c r="I95" s="16" t="s">
        <v>38</v>
      </c>
      <c r="J95" s="16">
        <v>0</v>
      </c>
      <c r="K95" s="16" t="s">
        <v>272</v>
      </c>
      <c r="L95" s="16">
        <v>22</v>
      </c>
      <c r="M95" s="16">
        <v>0</v>
      </c>
      <c r="N95" s="16" t="s">
        <v>191</v>
      </c>
      <c r="O95" s="16" t="s">
        <v>76</v>
      </c>
      <c r="P95" s="16" t="s">
        <v>245</v>
      </c>
      <c r="Q95" s="16" t="s">
        <v>319</v>
      </c>
    </row>
    <row r="96" spans="1:17" ht="15.75" customHeight="1" x14ac:dyDescent="0.3">
      <c r="A96" s="16">
        <v>493</v>
      </c>
      <c r="B96" s="16">
        <v>2015</v>
      </c>
      <c r="C96" s="16" t="s">
        <v>43</v>
      </c>
      <c r="D96" s="17">
        <v>42127</v>
      </c>
      <c r="E96" s="16" t="s">
        <v>59</v>
      </c>
      <c r="F96" s="16" t="s">
        <v>45</v>
      </c>
      <c r="G96" s="16" t="s">
        <v>59</v>
      </c>
      <c r="H96" s="16" t="s">
        <v>46</v>
      </c>
      <c r="I96" s="16" t="s">
        <v>38</v>
      </c>
      <c r="J96" s="16">
        <v>0</v>
      </c>
      <c r="K96" s="16" t="s">
        <v>59</v>
      </c>
      <c r="L96" s="16">
        <v>23</v>
      </c>
      <c r="M96" s="16">
        <v>0</v>
      </c>
      <c r="N96" s="16" t="s">
        <v>313</v>
      </c>
      <c r="O96" s="16" t="s">
        <v>48</v>
      </c>
      <c r="P96" s="16" t="s">
        <v>297</v>
      </c>
      <c r="Q96" s="16" t="s">
        <v>250</v>
      </c>
    </row>
    <row r="97" spans="1:17" ht="15.75" customHeight="1" x14ac:dyDescent="0.3">
      <c r="A97" s="16">
        <v>494</v>
      </c>
      <c r="B97" s="16">
        <v>2015</v>
      </c>
      <c r="C97" s="16" t="s">
        <v>58</v>
      </c>
      <c r="D97" s="17">
        <v>42127</v>
      </c>
      <c r="E97" s="16" t="s">
        <v>52</v>
      </c>
      <c r="F97" s="16" t="s">
        <v>53</v>
      </c>
      <c r="G97" s="16" t="s">
        <v>53</v>
      </c>
      <c r="H97" s="16" t="s">
        <v>37</v>
      </c>
      <c r="I97" s="16" t="s">
        <v>38</v>
      </c>
      <c r="J97" s="16">
        <v>0</v>
      </c>
      <c r="K97" s="16" t="s">
        <v>52</v>
      </c>
      <c r="L97" s="16">
        <v>14</v>
      </c>
      <c r="M97" s="16">
        <v>0</v>
      </c>
      <c r="N97" s="16" t="s">
        <v>246</v>
      </c>
      <c r="O97" s="16" t="s">
        <v>176</v>
      </c>
      <c r="P97" s="16" t="s">
        <v>139</v>
      </c>
      <c r="Q97" s="16" t="s">
        <v>316</v>
      </c>
    </row>
    <row r="98" spans="1:17" ht="15.75" customHeight="1" x14ac:dyDescent="0.3">
      <c r="A98" s="16">
        <v>495</v>
      </c>
      <c r="B98" s="16">
        <v>2015</v>
      </c>
      <c r="C98" s="16" t="s">
        <v>79</v>
      </c>
      <c r="D98" s="17">
        <v>42128</v>
      </c>
      <c r="E98" s="16" t="s">
        <v>44</v>
      </c>
      <c r="F98" s="16" t="s">
        <v>36</v>
      </c>
      <c r="G98" s="16" t="s">
        <v>44</v>
      </c>
      <c r="H98" s="16" t="s">
        <v>46</v>
      </c>
      <c r="I98" s="16" t="s">
        <v>38</v>
      </c>
      <c r="J98" s="16">
        <v>0</v>
      </c>
      <c r="K98" s="16" t="s">
        <v>44</v>
      </c>
      <c r="L98" s="16">
        <v>24</v>
      </c>
      <c r="M98" s="16">
        <v>0</v>
      </c>
      <c r="N98" s="16" t="s">
        <v>118</v>
      </c>
      <c r="O98" s="16" t="s">
        <v>81</v>
      </c>
      <c r="P98" s="16" t="s">
        <v>265</v>
      </c>
      <c r="Q98" s="16" t="s">
        <v>277</v>
      </c>
    </row>
    <row r="99" spans="1:17" ht="15.75" customHeight="1" x14ac:dyDescent="0.3">
      <c r="A99" s="16">
        <v>496</v>
      </c>
      <c r="B99" s="16">
        <v>2015</v>
      </c>
      <c r="C99" s="16" t="s">
        <v>64</v>
      </c>
      <c r="D99" s="17">
        <v>42128</v>
      </c>
      <c r="E99" s="16" t="s">
        <v>35</v>
      </c>
      <c r="F99" s="16" t="s">
        <v>272</v>
      </c>
      <c r="G99" s="16" t="s">
        <v>272</v>
      </c>
      <c r="H99" s="16" t="s">
        <v>37</v>
      </c>
      <c r="I99" s="16" t="s">
        <v>38</v>
      </c>
      <c r="J99" s="16">
        <v>0</v>
      </c>
      <c r="K99" s="16" t="s">
        <v>35</v>
      </c>
      <c r="L99" s="16">
        <v>35</v>
      </c>
      <c r="M99" s="16">
        <v>0</v>
      </c>
      <c r="N99" s="16" t="s">
        <v>270</v>
      </c>
      <c r="O99" s="16" t="s">
        <v>67</v>
      </c>
      <c r="P99" s="16" t="s">
        <v>245</v>
      </c>
      <c r="Q99" s="16" t="s">
        <v>133</v>
      </c>
    </row>
    <row r="100" spans="1:17" ht="15.75" customHeight="1" x14ac:dyDescent="0.3">
      <c r="A100" s="16">
        <v>497</v>
      </c>
      <c r="B100" s="16">
        <v>2015</v>
      </c>
      <c r="C100" s="16" t="s">
        <v>58</v>
      </c>
      <c r="D100" s="17">
        <v>42129</v>
      </c>
      <c r="E100" s="16" t="s">
        <v>53</v>
      </c>
      <c r="F100" s="16" t="s">
        <v>59</v>
      </c>
      <c r="G100" s="16" t="s">
        <v>53</v>
      </c>
      <c r="H100" s="16" t="s">
        <v>46</v>
      </c>
      <c r="I100" s="16" t="s">
        <v>38</v>
      </c>
      <c r="J100" s="16">
        <v>0</v>
      </c>
      <c r="K100" s="16" t="s">
        <v>59</v>
      </c>
      <c r="L100" s="16">
        <v>0</v>
      </c>
      <c r="M100" s="16">
        <v>5</v>
      </c>
      <c r="N100" s="16" t="s">
        <v>166</v>
      </c>
      <c r="O100" s="16" t="s">
        <v>61</v>
      </c>
      <c r="P100" s="16" t="s">
        <v>139</v>
      </c>
      <c r="Q100" s="16" t="s">
        <v>316</v>
      </c>
    </row>
    <row r="101" spans="1:17" ht="15.75" customHeight="1" x14ac:dyDescent="0.3">
      <c r="A101" s="16">
        <v>498</v>
      </c>
      <c r="B101" s="16">
        <v>2015</v>
      </c>
      <c r="C101" s="16" t="s">
        <v>34</v>
      </c>
      <c r="D101" s="17">
        <v>42130</v>
      </c>
      <c r="E101" s="16" t="s">
        <v>36</v>
      </c>
      <c r="F101" s="16" t="s">
        <v>45</v>
      </c>
      <c r="G101" s="16" t="s">
        <v>45</v>
      </c>
      <c r="H101" s="16" t="s">
        <v>37</v>
      </c>
      <c r="I101" s="16" t="s">
        <v>38</v>
      </c>
      <c r="J101" s="16">
        <v>0</v>
      </c>
      <c r="K101" s="16" t="s">
        <v>36</v>
      </c>
      <c r="L101" s="16">
        <v>138</v>
      </c>
      <c r="M101" s="16">
        <v>0</v>
      </c>
      <c r="N101" s="16" t="s">
        <v>131</v>
      </c>
      <c r="O101" s="16" t="s">
        <v>40</v>
      </c>
      <c r="P101" s="16" t="s">
        <v>297</v>
      </c>
      <c r="Q101" s="16" t="s">
        <v>250</v>
      </c>
    </row>
    <row r="102" spans="1:17" ht="15.75" customHeight="1" x14ac:dyDescent="0.3">
      <c r="A102" s="16">
        <v>499</v>
      </c>
      <c r="B102" s="16">
        <v>2015</v>
      </c>
      <c r="C102" s="16" t="s">
        <v>58</v>
      </c>
      <c r="D102" s="17">
        <v>42131</v>
      </c>
      <c r="E102" s="16" t="s">
        <v>272</v>
      </c>
      <c r="F102" s="16" t="s">
        <v>52</v>
      </c>
      <c r="G102" s="16" t="s">
        <v>52</v>
      </c>
      <c r="H102" s="16" t="s">
        <v>37</v>
      </c>
      <c r="I102" s="16" t="s">
        <v>38</v>
      </c>
      <c r="J102" s="16">
        <v>0</v>
      </c>
      <c r="K102" s="16" t="s">
        <v>272</v>
      </c>
      <c r="L102" s="16">
        <v>7</v>
      </c>
      <c r="M102" s="16">
        <v>0</v>
      </c>
      <c r="N102" s="16" t="s">
        <v>327</v>
      </c>
      <c r="O102" s="16" t="s">
        <v>176</v>
      </c>
      <c r="P102" s="16" t="s">
        <v>243</v>
      </c>
      <c r="Q102" s="16" t="s">
        <v>265</v>
      </c>
    </row>
    <row r="103" spans="1:17" ht="15.75" customHeight="1" x14ac:dyDescent="0.3">
      <c r="A103" s="16">
        <v>500</v>
      </c>
      <c r="B103" s="16">
        <v>2015</v>
      </c>
      <c r="C103" s="16" t="s">
        <v>79</v>
      </c>
      <c r="D103" s="17">
        <v>42132</v>
      </c>
      <c r="E103" s="16" t="s">
        <v>44</v>
      </c>
      <c r="F103" s="16" t="s">
        <v>59</v>
      </c>
      <c r="G103" s="16" t="s">
        <v>44</v>
      </c>
      <c r="H103" s="16" t="s">
        <v>46</v>
      </c>
      <c r="I103" s="16" t="s">
        <v>38</v>
      </c>
      <c r="J103" s="16">
        <v>0</v>
      </c>
      <c r="K103" s="16" t="s">
        <v>59</v>
      </c>
      <c r="L103" s="16">
        <v>0</v>
      </c>
      <c r="M103" s="16">
        <v>6</v>
      </c>
      <c r="N103" s="16" t="s">
        <v>328</v>
      </c>
      <c r="O103" s="16" t="s">
        <v>81</v>
      </c>
      <c r="P103" s="16" t="s">
        <v>316</v>
      </c>
      <c r="Q103" s="16" t="s">
        <v>281</v>
      </c>
    </row>
    <row r="104" spans="1:17" ht="15.75" customHeight="1" x14ac:dyDescent="0.3">
      <c r="A104" s="16">
        <v>501</v>
      </c>
      <c r="B104" s="16">
        <v>2015</v>
      </c>
      <c r="C104" s="16" t="s">
        <v>64</v>
      </c>
      <c r="D104" s="17">
        <v>42133</v>
      </c>
      <c r="E104" s="16" t="s">
        <v>45</v>
      </c>
      <c r="F104" s="16" t="s">
        <v>35</v>
      </c>
      <c r="G104" s="16" t="s">
        <v>45</v>
      </c>
      <c r="H104" s="16" t="s">
        <v>46</v>
      </c>
      <c r="I104" s="16" t="s">
        <v>38</v>
      </c>
      <c r="J104" s="16">
        <v>0</v>
      </c>
      <c r="K104" s="16" t="s">
        <v>35</v>
      </c>
      <c r="L104" s="16">
        <v>0</v>
      </c>
      <c r="M104" s="16">
        <v>1</v>
      </c>
      <c r="N104" s="16" t="s">
        <v>320</v>
      </c>
      <c r="O104" s="16" t="s">
        <v>67</v>
      </c>
      <c r="P104" s="16" t="s">
        <v>245</v>
      </c>
      <c r="Q104" s="16" t="s">
        <v>139</v>
      </c>
    </row>
    <row r="105" spans="1:17" ht="15.75" customHeight="1" x14ac:dyDescent="0.3">
      <c r="A105" s="16">
        <v>502</v>
      </c>
      <c r="B105" s="16">
        <v>2015</v>
      </c>
      <c r="C105" s="16" t="s">
        <v>283</v>
      </c>
      <c r="D105" s="17">
        <v>42133</v>
      </c>
      <c r="E105" s="16" t="s">
        <v>272</v>
      </c>
      <c r="F105" s="16" t="s">
        <v>53</v>
      </c>
      <c r="G105" s="16" t="s">
        <v>272</v>
      </c>
      <c r="H105" s="16" t="s">
        <v>46</v>
      </c>
      <c r="I105" s="16" t="s">
        <v>38</v>
      </c>
      <c r="J105" s="16">
        <v>0</v>
      </c>
      <c r="K105" s="16" t="s">
        <v>272</v>
      </c>
      <c r="L105" s="16">
        <v>6</v>
      </c>
      <c r="M105" s="16">
        <v>0</v>
      </c>
      <c r="N105" s="16" t="s">
        <v>329</v>
      </c>
      <c r="O105" s="16" t="s">
        <v>284</v>
      </c>
      <c r="P105" s="16" t="s">
        <v>250</v>
      </c>
      <c r="Q105" s="16" t="s">
        <v>152</v>
      </c>
    </row>
    <row r="106" spans="1:17" ht="15.75" customHeight="1" x14ac:dyDescent="0.3">
      <c r="A106" s="16">
        <v>503</v>
      </c>
      <c r="B106" s="16">
        <v>2015</v>
      </c>
      <c r="C106" s="16" t="s">
        <v>58</v>
      </c>
      <c r="D106" s="17">
        <v>42134</v>
      </c>
      <c r="E106" s="16" t="s">
        <v>36</v>
      </c>
      <c r="F106" s="16" t="s">
        <v>59</v>
      </c>
      <c r="G106" s="16" t="s">
        <v>36</v>
      </c>
      <c r="H106" s="16" t="s">
        <v>46</v>
      </c>
      <c r="I106" s="16" t="s">
        <v>38</v>
      </c>
      <c r="J106" s="16">
        <v>0</v>
      </c>
      <c r="K106" s="16" t="s">
        <v>36</v>
      </c>
      <c r="L106" s="16">
        <v>39</v>
      </c>
      <c r="M106" s="16">
        <v>0</v>
      </c>
      <c r="N106" s="16" t="s">
        <v>134</v>
      </c>
      <c r="O106" s="16" t="s">
        <v>61</v>
      </c>
      <c r="P106" s="16" t="s">
        <v>243</v>
      </c>
      <c r="Q106" s="16" t="s">
        <v>265</v>
      </c>
    </row>
    <row r="107" spans="1:17" ht="15.75" customHeight="1" x14ac:dyDescent="0.3">
      <c r="A107" s="16">
        <v>504</v>
      </c>
      <c r="B107" s="16">
        <v>2015</v>
      </c>
      <c r="C107" s="16" t="s">
        <v>79</v>
      </c>
      <c r="D107" s="17">
        <v>42134</v>
      </c>
      <c r="E107" s="16" t="s">
        <v>44</v>
      </c>
      <c r="F107" s="16" t="s">
        <v>52</v>
      </c>
      <c r="G107" s="16" t="s">
        <v>44</v>
      </c>
      <c r="H107" s="16" t="s">
        <v>46</v>
      </c>
      <c r="I107" s="16" t="s">
        <v>38</v>
      </c>
      <c r="J107" s="16">
        <v>0</v>
      </c>
      <c r="K107" s="16" t="s">
        <v>44</v>
      </c>
      <c r="L107" s="16">
        <v>12</v>
      </c>
      <c r="M107" s="16">
        <v>0</v>
      </c>
      <c r="N107" s="16" t="s">
        <v>248</v>
      </c>
      <c r="O107" s="16" t="s">
        <v>81</v>
      </c>
      <c r="P107" s="16" t="s">
        <v>133</v>
      </c>
      <c r="Q107" s="16" t="s">
        <v>281</v>
      </c>
    </row>
    <row r="108" spans="1:17" ht="15.75" customHeight="1" x14ac:dyDescent="0.3">
      <c r="A108" s="16">
        <v>505</v>
      </c>
      <c r="B108" s="16">
        <v>2015</v>
      </c>
      <c r="C108" s="16" t="s">
        <v>74</v>
      </c>
      <c r="D108" s="17">
        <v>42135</v>
      </c>
      <c r="E108" s="16" t="s">
        <v>272</v>
      </c>
      <c r="F108" s="16" t="s">
        <v>45</v>
      </c>
      <c r="G108" s="16" t="s">
        <v>272</v>
      </c>
      <c r="H108" s="16" t="s">
        <v>46</v>
      </c>
      <c r="I108" s="16" t="s">
        <v>38</v>
      </c>
      <c r="J108" s="16">
        <v>0</v>
      </c>
      <c r="K108" s="16" t="s">
        <v>272</v>
      </c>
      <c r="L108" s="16">
        <v>5</v>
      </c>
      <c r="M108" s="16">
        <v>0</v>
      </c>
      <c r="N108" s="16" t="s">
        <v>191</v>
      </c>
      <c r="O108" s="16" t="s">
        <v>76</v>
      </c>
      <c r="P108" s="16" t="s">
        <v>245</v>
      </c>
      <c r="Q108" s="16" t="s">
        <v>139</v>
      </c>
    </row>
    <row r="109" spans="1:17" ht="15.75" customHeight="1" x14ac:dyDescent="0.3">
      <c r="A109" s="16">
        <v>506</v>
      </c>
      <c r="B109" s="16">
        <v>2015</v>
      </c>
      <c r="C109" s="16" t="s">
        <v>283</v>
      </c>
      <c r="D109" s="17">
        <v>42136</v>
      </c>
      <c r="E109" s="16" t="s">
        <v>44</v>
      </c>
      <c r="F109" s="16" t="s">
        <v>53</v>
      </c>
      <c r="G109" s="16" t="s">
        <v>44</v>
      </c>
      <c r="H109" s="16" t="s">
        <v>46</v>
      </c>
      <c r="I109" s="16" t="s">
        <v>38</v>
      </c>
      <c r="J109" s="16">
        <v>0</v>
      </c>
      <c r="K109" s="16" t="s">
        <v>53</v>
      </c>
      <c r="L109" s="16">
        <v>0</v>
      </c>
      <c r="M109" s="16">
        <v>6</v>
      </c>
      <c r="N109" s="16" t="s">
        <v>330</v>
      </c>
      <c r="O109" s="16" t="s">
        <v>284</v>
      </c>
      <c r="P109" s="16" t="s">
        <v>297</v>
      </c>
      <c r="Q109" s="16" t="s">
        <v>250</v>
      </c>
    </row>
    <row r="110" spans="1:17" ht="15.75" customHeight="1" x14ac:dyDescent="0.3">
      <c r="A110" s="16">
        <v>507</v>
      </c>
      <c r="B110" s="16">
        <v>2015</v>
      </c>
      <c r="C110" s="16" t="s">
        <v>43</v>
      </c>
      <c r="D110" s="17">
        <v>42137</v>
      </c>
      <c r="E110" s="16" t="s">
        <v>45</v>
      </c>
      <c r="F110" s="16" t="s">
        <v>36</v>
      </c>
      <c r="G110" s="16" t="s">
        <v>36</v>
      </c>
      <c r="H110" s="16" t="s">
        <v>37</v>
      </c>
      <c r="I110" s="16" t="s">
        <v>38</v>
      </c>
      <c r="J110" s="16">
        <v>0</v>
      </c>
      <c r="K110" s="16" t="s">
        <v>45</v>
      </c>
      <c r="L110" s="16">
        <v>22</v>
      </c>
      <c r="M110" s="16">
        <v>0</v>
      </c>
      <c r="N110" s="16" t="s">
        <v>312</v>
      </c>
      <c r="O110" s="16" t="s">
        <v>48</v>
      </c>
      <c r="P110" s="16" t="s">
        <v>243</v>
      </c>
      <c r="Q110" s="16" t="s">
        <v>265</v>
      </c>
    </row>
    <row r="111" spans="1:17" ht="15.75" customHeight="1" x14ac:dyDescent="0.3">
      <c r="A111" s="16">
        <v>508</v>
      </c>
      <c r="B111" s="16">
        <v>2015</v>
      </c>
      <c r="C111" s="16" t="s">
        <v>58</v>
      </c>
      <c r="D111" s="17">
        <v>42138</v>
      </c>
      <c r="E111" s="16" t="s">
        <v>59</v>
      </c>
      <c r="F111" s="16" t="s">
        <v>35</v>
      </c>
      <c r="G111" s="16" t="s">
        <v>35</v>
      </c>
      <c r="H111" s="16" t="s">
        <v>37</v>
      </c>
      <c r="I111" s="16" t="s">
        <v>38</v>
      </c>
      <c r="J111" s="16">
        <v>0</v>
      </c>
      <c r="K111" s="16" t="s">
        <v>59</v>
      </c>
      <c r="L111" s="16">
        <v>5</v>
      </c>
      <c r="M111" s="16">
        <v>0</v>
      </c>
      <c r="N111" s="16" t="s">
        <v>328</v>
      </c>
      <c r="O111" s="16" t="s">
        <v>61</v>
      </c>
      <c r="P111" s="16" t="s">
        <v>297</v>
      </c>
      <c r="Q111" s="16" t="s">
        <v>250</v>
      </c>
    </row>
    <row r="112" spans="1:17" ht="15.75" customHeight="1" x14ac:dyDescent="0.3">
      <c r="A112" s="16">
        <v>509</v>
      </c>
      <c r="B112" s="16">
        <v>2015</v>
      </c>
      <c r="C112" s="16" t="s">
        <v>74</v>
      </c>
      <c r="D112" s="17">
        <v>42139</v>
      </c>
      <c r="E112" s="16" t="s">
        <v>272</v>
      </c>
      <c r="F112" s="16" t="s">
        <v>36</v>
      </c>
      <c r="G112" s="16" t="s">
        <v>272</v>
      </c>
      <c r="H112" s="16" t="s">
        <v>46</v>
      </c>
      <c r="I112" s="16" t="s">
        <v>38</v>
      </c>
      <c r="J112" s="16">
        <v>1</v>
      </c>
      <c r="K112" s="16" t="s">
        <v>36</v>
      </c>
      <c r="L112" s="16">
        <v>0</v>
      </c>
      <c r="M112" s="16">
        <v>6</v>
      </c>
      <c r="N112" s="16" t="s">
        <v>227</v>
      </c>
      <c r="O112" s="16" t="s">
        <v>76</v>
      </c>
      <c r="P112" s="16" t="s">
        <v>245</v>
      </c>
      <c r="Q112" s="16" t="s">
        <v>139</v>
      </c>
    </row>
    <row r="113" spans="1:17" ht="15.75" customHeight="1" x14ac:dyDescent="0.3">
      <c r="A113" s="16">
        <v>510</v>
      </c>
      <c r="B113" s="16">
        <v>2015</v>
      </c>
      <c r="C113" s="16" t="s">
        <v>43</v>
      </c>
      <c r="D113" s="17">
        <v>42140</v>
      </c>
      <c r="E113" s="16" t="s">
        <v>45</v>
      </c>
      <c r="F113" s="16" t="s">
        <v>44</v>
      </c>
      <c r="G113" s="16" t="s">
        <v>45</v>
      </c>
      <c r="H113" s="16" t="s">
        <v>46</v>
      </c>
      <c r="I113" s="16" t="s">
        <v>38</v>
      </c>
      <c r="J113" s="16">
        <v>0</v>
      </c>
      <c r="K113" s="16" t="s">
        <v>44</v>
      </c>
      <c r="L113" s="16">
        <v>0</v>
      </c>
      <c r="M113" s="16">
        <v>7</v>
      </c>
      <c r="N113" s="16" t="s">
        <v>266</v>
      </c>
      <c r="O113" s="16" t="s">
        <v>48</v>
      </c>
      <c r="P113" s="16" t="s">
        <v>281</v>
      </c>
      <c r="Q113" s="16" t="s">
        <v>265</v>
      </c>
    </row>
    <row r="114" spans="1:17" ht="15.75" customHeight="1" x14ac:dyDescent="0.3">
      <c r="A114" s="16">
        <v>511</v>
      </c>
      <c r="B114" s="16">
        <v>2015</v>
      </c>
      <c r="C114" s="16" t="s">
        <v>58</v>
      </c>
      <c r="D114" s="17">
        <v>42140</v>
      </c>
      <c r="E114" s="16" t="s">
        <v>52</v>
      </c>
      <c r="F114" s="16" t="s">
        <v>35</v>
      </c>
      <c r="G114" s="16" t="s">
        <v>52</v>
      </c>
      <c r="H114" s="16" t="s">
        <v>46</v>
      </c>
      <c r="I114" s="16" t="s">
        <v>38</v>
      </c>
      <c r="J114" s="16">
        <v>0</v>
      </c>
      <c r="K114" s="16" t="s">
        <v>52</v>
      </c>
      <c r="L114" s="16">
        <v>9</v>
      </c>
      <c r="M114" s="16">
        <v>0</v>
      </c>
      <c r="N114" s="16" t="s">
        <v>71</v>
      </c>
      <c r="O114" s="16" t="s">
        <v>176</v>
      </c>
      <c r="P114" s="16" t="s">
        <v>310</v>
      </c>
      <c r="Q114" s="16" t="s">
        <v>297</v>
      </c>
    </row>
    <row r="115" spans="1:17" ht="15.75" customHeight="1" x14ac:dyDescent="0.3">
      <c r="A115" s="16">
        <v>512</v>
      </c>
      <c r="B115" s="16">
        <v>2015</v>
      </c>
      <c r="C115" s="16" t="s">
        <v>34</v>
      </c>
      <c r="D115" s="17">
        <v>42141</v>
      </c>
      <c r="E115" s="16" t="s">
        <v>53</v>
      </c>
      <c r="F115" s="16" t="s">
        <v>36</v>
      </c>
      <c r="G115" s="16" t="s">
        <v>36</v>
      </c>
      <c r="H115" s="16" t="s">
        <v>37</v>
      </c>
      <c r="I115" s="16" t="s">
        <v>240</v>
      </c>
      <c r="J115" s="16">
        <v>0</v>
      </c>
      <c r="L115" s="16">
        <v>0</v>
      </c>
      <c r="M115" s="16">
        <v>0</v>
      </c>
      <c r="O115" s="16" t="s">
        <v>40</v>
      </c>
      <c r="P115" s="16" t="s">
        <v>139</v>
      </c>
      <c r="Q115" s="16" t="s">
        <v>319</v>
      </c>
    </row>
    <row r="116" spans="1:17" ht="15.75" customHeight="1" x14ac:dyDescent="0.3">
      <c r="A116" s="16">
        <v>513</v>
      </c>
      <c r="B116" s="16">
        <v>2015</v>
      </c>
      <c r="C116" s="16" t="s">
        <v>74</v>
      </c>
      <c r="D116" s="17">
        <v>42141</v>
      </c>
      <c r="E116" s="16" t="s">
        <v>272</v>
      </c>
      <c r="F116" s="16" t="s">
        <v>59</v>
      </c>
      <c r="G116" s="16" t="s">
        <v>272</v>
      </c>
      <c r="H116" s="16" t="s">
        <v>46</v>
      </c>
      <c r="I116" s="16" t="s">
        <v>38</v>
      </c>
      <c r="J116" s="16">
        <v>0</v>
      </c>
      <c r="K116" s="16" t="s">
        <v>59</v>
      </c>
      <c r="L116" s="16">
        <v>0</v>
      </c>
      <c r="M116" s="16">
        <v>9</v>
      </c>
      <c r="N116" s="16" t="s">
        <v>331</v>
      </c>
      <c r="O116" s="16" t="s">
        <v>76</v>
      </c>
      <c r="P116" s="16" t="s">
        <v>316</v>
      </c>
      <c r="Q116" s="16" t="s">
        <v>277</v>
      </c>
    </row>
    <row r="117" spans="1:17" ht="15.75" customHeight="1" x14ac:dyDescent="0.3">
      <c r="A117" s="16">
        <v>514</v>
      </c>
      <c r="B117" s="16">
        <v>2015</v>
      </c>
      <c r="C117" s="16" t="s">
        <v>58</v>
      </c>
      <c r="D117" s="17">
        <v>42143</v>
      </c>
      <c r="E117" s="16" t="s">
        <v>59</v>
      </c>
      <c r="F117" s="16" t="s">
        <v>44</v>
      </c>
      <c r="G117" s="16" t="s">
        <v>59</v>
      </c>
      <c r="H117" s="16" t="s">
        <v>46</v>
      </c>
      <c r="I117" s="16" t="s">
        <v>38</v>
      </c>
      <c r="J117" s="16">
        <v>0</v>
      </c>
      <c r="K117" s="16" t="s">
        <v>59</v>
      </c>
      <c r="L117" s="16">
        <v>25</v>
      </c>
      <c r="M117" s="16">
        <v>0</v>
      </c>
      <c r="N117" s="16" t="s">
        <v>204</v>
      </c>
      <c r="O117" s="16" t="s">
        <v>61</v>
      </c>
      <c r="P117" s="16" t="s">
        <v>139</v>
      </c>
      <c r="Q117" s="16" t="s">
        <v>297</v>
      </c>
    </row>
    <row r="118" spans="1:17" ht="15.75" customHeight="1" x14ac:dyDescent="0.3">
      <c r="A118" s="16">
        <v>515</v>
      </c>
      <c r="B118" s="16">
        <v>2015</v>
      </c>
      <c r="C118" s="16" t="s">
        <v>251</v>
      </c>
      <c r="D118" s="17">
        <v>42144</v>
      </c>
      <c r="E118" s="16" t="s">
        <v>36</v>
      </c>
      <c r="F118" s="16" t="s">
        <v>52</v>
      </c>
      <c r="G118" s="16" t="s">
        <v>36</v>
      </c>
      <c r="H118" s="16" t="s">
        <v>46</v>
      </c>
      <c r="I118" s="16" t="s">
        <v>38</v>
      </c>
      <c r="J118" s="16">
        <v>0</v>
      </c>
      <c r="K118" s="16" t="s">
        <v>36</v>
      </c>
      <c r="L118" s="16">
        <v>71</v>
      </c>
      <c r="M118" s="16">
        <v>0</v>
      </c>
      <c r="N118" s="16" t="s">
        <v>134</v>
      </c>
      <c r="O118" s="16" t="s">
        <v>314</v>
      </c>
      <c r="P118" s="16" t="s">
        <v>245</v>
      </c>
      <c r="Q118" s="16" t="s">
        <v>265</v>
      </c>
    </row>
    <row r="119" spans="1:17" ht="15.75" customHeight="1" x14ac:dyDescent="0.3">
      <c r="A119" s="16">
        <v>516</v>
      </c>
      <c r="B119" s="16">
        <v>2015</v>
      </c>
      <c r="C119" s="16" t="s">
        <v>291</v>
      </c>
      <c r="D119" s="17">
        <v>42146</v>
      </c>
      <c r="E119" s="16" t="s">
        <v>36</v>
      </c>
      <c r="F119" s="16" t="s">
        <v>44</v>
      </c>
      <c r="G119" s="16" t="s">
        <v>44</v>
      </c>
      <c r="H119" s="16" t="s">
        <v>37</v>
      </c>
      <c r="I119" s="16" t="s">
        <v>38</v>
      </c>
      <c r="J119" s="16">
        <v>0</v>
      </c>
      <c r="K119" s="16" t="s">
        <v>44</v>
      </c>
      <c r="L119" s="16">
        <v>0</v>
      </c>
      <c r="M119" s="16">
        <v>3</v>
      </c>
      <c r="N119" s="16" t="s">
        <v>101</v>
      </c>
      <c r="O119" s="16" t="s">
        <v>292</v>
      </c>
      <c r="P119" s="16" t="s">
        <v>245</v>
      </c>
      <c r="Q119" s="16" t="s">
        <v>316</v>
      </c>
    </row>
    <row r="120" spans="1:17" ht="15.75" customHeight="1" x14ac:dyDescent="0.3">
      <c r="A120" s="16">
        <v>517</v>
      </c>
      <c r="B120" s="16">
        <v>2015</v>
      </c>
      <c r="C120" s="16" t="s">
        <v>64</v>
      </c>
      <c r="D120" s="17">
        <v>42148</v>
      </c>
      <c r="E120" s="16" t="s">
        <v>59</v>
      </c>
      <c r="F120" s="16" t="s">
        <v>44</v>
      </c>
      <c r="G120" s="16" t="s">
        <v>44</v>
      </c>
      <c r="H120" s="16" t="s">
        <v>37</v>
      </c>
      <c r="I120" s="16" t="s">
        <v>38</v>
      </c>
      <c r="J120" s="16">
        <v>0</v>
      </c>
      <c r="K120" s="16" t="s">
        <v>59</v>
      </c>
      <c r="L120" s="16">
        <v>41</v>
      </c>
      <c r="M120" s="16">
        <v>0</v>
      </c>
      <c r="N120" s="16" t="s">
        <v>159</v>
      </c>
      <c r="O120" s="16" t="s">
        <v>67</v>
      </c>
      <c r="P120" s="16" t="s">
        <v>139</v>
      </c>
      <c r="Q120" s="16" t="s">
        <v>297</v>
      </c>
    </row>
    <row r="121" spans="1:17" ht="15.75" customHeight="1" x14ac:dyDescent="0.3">
      <c r="A121" s="16">
        <v>518</v>
      </c>
      <c r="B121" s="16">
        <v>2016</v>
      </c>
      <c r="C121" s="16" t="s">
        <v>58</v>
      </c>
      <c r="D121" s="17">
        <v>42469</v>
      </c>
      <c r="E121" s="16" t="s">
        <v>59</v>
      </c>
      <c r="F121" s="16" t="s">
        <v>332</v>
      </c>
      <c r="G121" s="16" t="s">
        <v>59</v>
      </c>
      <c r="H121" s="16" t="s">
        <v>46</v>
      </c>
      <c r="I121" s="16" t="s">
        <v>38</v>
      </c>
      <c r="J121" s="16">
        <v>0</v>
      </c>
      <c r="K121" s="16" t="s">
        <v>332</v>
      </c>
      <c r="L121" s="16">
        <v>0</v>
      </c>
      <c r="M121" s="16">
        <v>9</v>
      </c>
      <c r="N121" s="16" t="s">
        <v>246</v>
      </c>
      <c r="O121" s="16" t="s">
        <v>61</v>
      </c>
      <c r="P121" s="16" t="s">
        <v>139</v>
      </c>
      <c r="Q121" s="16" t="s">
        <v>281</v>
      </c>
    </row>
    <row r="122" spans="1:17" ht="15.75" customHeight="1" x14ac:dyDescent="0.3">
      <c r="A122" s="16">
        <v>519</v>
      </c>
      <c r="B122" s="16">
        <v>2016</v>
      </c>
      <c r="C122" s="16" t="s">
        <v>64</v>
      </c>
      <c r="D122" s="17">
        <v>42470</v>
      </c>
      <c r="E122" s="16" t="s">
        <v>53</v>
      </c>
      <c r="F122" s="16" t="s">
        <v>35</v>
      </c>
      <c r="G122" s="16" t="s">
        <v>35</v>
      </c>
      <c r="H122" s="16" t="s">
        <v>37</v>
      </c>
      <c r="I122" s="16" t="s">
        <v>38</v>
      </c>
      <c r="J122" s="16">
        <v>0</v>
      </c>
      <c r="K122" s="16" t="s">
        <v>35</v>
      </c>
      <c r="L122" s="16">
        <v>0</v>
      </c>
      <c r="M122" s="16">
        <v>9</v>
      </c>
      <c r="N122" s="16" t="s">
        <v>320</v>
      </c>
      <c r="O122" s="16" t="s">
        <v>67</v>
      </c>
      <c r="P122" s="16" t="s">
        <v>152</v>
      </c>
      <c r="Q122" s="16" t="s">
        <v>265</v>
      </c>
    </row>
    <row r="123" spans="1:17" ht="15.75" customHeight="1" x14ac:dyDescent="0.3">
      <c r="A123" s="16">
        <v>520</v>
      </c>
      <c r="B123" s="16">
        <v>2016</v>
      </c>
      <c r="C123" s="16" t="s">
        <v>43</v>
      </c>
      <c r="D123" s="17">
        <v>42471</v>
      </c>
      <c r="E123" s="16" t="s">
        <v>45</v>
      </c>
      <c r="F123" s="16" t="s">
        <v>333</v>
      </c>
      <c r="G123" s="16" t="s">
        <v>333</v>
      </c>
      <c r="H123" s="16" t="s">
        <v>37</v>
      </c>
      <c r="I123" s="16" t="s">
        <v>38</v>
      </c>
      <c r="J123" s="16">
        <v>0</v>
      </c>
      <c r="K123" s="16" t="s">
        <v>333</v>
      </c>
      <c r="L123" s="16">
        <v>0</v>
      </c>
      <c r="M123" s="16">
        <v>5</v>
      </c>
      <c r="N123" s="16" t="s">
        <v>276</v>
      </c>
      <c r="O123" s="16" t="s">
        <v>334</v>
      </c>
      <c r="P123" s="16" t="s">
        <v>245</v>
      </c>
      <c r="Q123" s="16" t="s">
        <v>250</v>
      </c>
    </row>
    <row r="124" spans="1:17" ht="15.75" customHeight="1" x14ac:dyDescent="0.3">
      <c r="A124" s="16">
        <v>521</v>
      </c>
      <c r="B124" s="16">
        <v>2016</v>
      </c>
      <c r="C124" s="16" t="s">
        <v>34</v>
      </c>
      <c r="D124" s="17">
        <v>42472</v>
      </c>
      <c r="E124" s="16" t="s">
        <v>36</v>
      </c>
      <c r="F124" s="16" t="s">
        <v>272</v>
      </c>
      <c r="G124" s="16" t="s">
        <v>272</v>
      </c>
      <c r="H124" s="16" t="s">
        <v>37</v>
      </c>
      <c r="I124" s="16" t="s">
        <v>38</v>
      </c>
      <c r="J124" s="16">
        <v>0</v>
      </c>
      <c r="K124" s="16" t="s">
        <v>36</v>
      </c>
      <c r="L124" s="16">
        <v>45</v>
      </c>
      <c r="M124" s="16">
        <v>0</v>
      </c>
      <c r="N124" s="16" t="s">
        <v>134</v>
      </c>
      <c r="O124" s="16" t="s">
        <v>40</v>
      </c>
      <c r="P124" s="16" t="s">
        <v>139</v>
      </c>
      <c r="Q124" s="16" t="s">
        <v>335</v>
      </c>
    </row>
    <row r="125" spans="1:17" ht="15.75" customHeight="1" x14ac:dyDescent="0.3">
      <c r="A125" s="16">
        <v>522</v>
      </c>
      <c r="B125" s="16">
        <v>2016</v>
      </c>
      <c r="C125" s="16" t="s">
        <v>64</v>
      </c>
      <c r="D125" s="17">
        <v>42473</v>
      </c>
      <c r="E125" s="16" t="s">
        <v>35</v>
      </c>
      <c r="F125" s="16" t="s">
        <v>59</v>
      </c>
      <c r="G125" s="16" t="s">
        <v>59</v>
      </c>
      <c r="H125" s="16" t="s">
        <v>37</v>
      </c>
      <c r="I125" s="16" t="s">
        <v>38</v>
      </c>
      <c r="J125" s="16">
        <v>0</v>
      </c>
      <c r="K125" s="16" t="s">
        <v>59</v>
      </c>
      <c r="L125" s="16">
        <v>0</v>
      </c>
      <c r="M125" s="16">
        <v>6</v>
      </c>
      <c r="N125" s="16" t="s">
        <v>159</v>
      </c>
      <c r="O125" s="16" t="s">
        <v>67</v>
      </c>
      <c r="P125" s="16" t="s">
        <v>336</v>
      </c>
      <c r="Q125" s="16" t="s">
        <v>152</v>
      </c>
    </row>
    <row r="126" spans="1:17" ht="15.75" customHeight="1" x14ac:dyDescent="0.3">
      <c r="A126" s="16">
        <v>523</v>
      </c>
      <c r="B126" s="16">
        <v>2016</v>
      </c>
      <c r="C126" s="16" t="s">
        <v>337</v>
      </c>
      <c r="D126" s="17">
        <v>42474</v>
      </c>
      <c r="E126" s="16" t="s">
        <v>332</v>
      </c>
      <c r="F126" s="16" t="s">
        <v>333</v>
      </c>
      <c r="G126" s="16" t="s">
        <v>332</v>
      </c>
      <c r="H126" s="16" t="s">
        <v>46</v>
      </c>
      <c r="I126" s="16" t="s">
        <v>38</v>
      </c>
      <c r="J126" s="16">
        <v>0</v>
      </c>
      <c r="K126" s="16" t="s">
        <v>333</v>
      </c>
      <c r="L126" s="16">
        <v>0</v>
      </c>
      <c r="M126" s="16">
        <v>7</v>
      </c>
      <c r="N126" s="16" t="s">
        <v>276</v>
      </c>
      <c r="O126" s="16" t="s">
        <v>338</v>
      </c>
      <c r="P126" s="16" t="s">
        <v>250</v>
      </c>
      <c r="Q126" s="16" t="s">
        <v>281</v>
      </c>
    </row>
    <row r="127" spans="1:17" ht="15.75" customHeight="1" x14ac:dyDescent="0.3">
      <c r="A127" s="16">
        <v>524</v>
      </c>
      <c r="B127" s="16">
        <v>2016</v>
      </c>
      <c r="C127" s="16" t="s">
        <v>51</v>
      </c>
      <c r="D127" s="17">
        <v>42475</v>
      </c>
      <c r="E127" s="16" t="s">
        <v>45</v>
      </c>
      <c r="F127" s="16" t="s">
        <v>53</v>
      </c>
      <c r="G127" s="16" t="s">
        <v>53</v>
      </c>
      <c r="H127" s="16" t="s">
        <v>37</v>
      </c>
      <c r="I127" s="16" t="s">
        <v>38</v>
      </c>
      <c r="J127" s="16">
        <v>0</v>
      </c>
      <c r="K127" s="16" t="s">
        <v>53</v>
      </c>
      <c r="L127" s="16">
        <v>0</v>
      </c>
      <c r="M127" s="16">
        <v>8</v>
      </c>
      <c r="N127" s="16" t="s">
        <v>107</v>
      </c>
      <c r="O127" s="16" t="s">
        <v>55</v>
      </c>
      <c r="P127" s="16" t="s">
        <v>152</v>
      </c>
      <c r="Q127" s="16" t="s">
        <v>265</v>
      </c>
    </row>
    <row r="128" spans="1:17" ht="15.75" customHeight="1" x14ac:dyDescent="0.3">
      <c r="A128" s="16">
        <v>525</v>
      </c>
      <c r="B128" s="16">
        <v>2016</v>
      </c>
      <c r="C128" s="16" t="s">
        <v>74</v>
      </c>
      <c r="D128" s="17">
        <v>42476</v>
      </c>
      <c r="E128" s="16" t="s">
        <v>272</v>
      </c>
      <c r="F128" s="16" t="s">
        <v>35</v>
      </c>
      <c r="G128" s="16" t="s">
        <v>272</v>
      </c>
      <c r="H128" s="16" t="s">
        <v>46</v>
      </c>
      <c r="I128" s="16" t="s">
        <v>38</v>
      </c>
      <c r="J128" s="16">
        <v>0</v>
      </c>
      <c r="K128" s="16" t="s">
        <v>35</v>
      </c>
      <c r="L128" s="16">
        <v>0</v>
      </c>
      <c r="M128" s="16">
        <v>8</v>
      </c>
      <c r="N128" s="16" t="s">
        <v>158</v>
      </c>
      <c r="O128" s="16" t="s">
        <v>76</v>
      </c>
      <c r="P128" s="16" t="s">
        <v>245</v>
      </c>
      <c r="Q128" s="16" t="s">
        <v>281</v>
      </c>
    </row>
    <row r="129" spans="1:17" ht="15.75" customHeight="1" x14ac:dyDescent="0.3">
      <c r="A129" s="16">
        <v>526</v>
      </c>
      <c r="B129" s="16">
        <v>2016</v>
      </c>
      <c r="C129" s="16" t="s">
        <v>58</v>
      </c>
      <c r="D129" s="17">
        <v>42476</v>
      </c>
      <c r="E129" s="16" t="s">
        <v>59</v>
      </c>
      <c r="F129" s="16" t="s">
        <v>333</v>
      </c>
      <c r="G129" s="16" t="s">
        <v>333</v>
      </c>
      <c r="H129" s="16" t="s">
        <v>37</v>
      </c>
      <c r="I129" s="16" t="s">
        <v>38</v>
      </c>
      <c r="J129" s="16">
        <v>0</v>
      </c>
      <c r="K129" s="16" t="s">
        <v>333</v>
      </c>
      <c r="L129" s="16">
        <v>0</v>
      </c>
      <c r="M129" s="16">
        <v>3</v>
      </c>
      <c r="N129" s="16" t="s">
        <v>276</v>
      </c>
      <c r="O129" s="16" t="s">
        <v>61</v>
      </c>
      <c r="P129" s="16" t="s">
        <v>139</v>
      </c>
      <c r="Q129" s="16" t="s">
        <v>335</v>
      </c>
    </row>
    <row r="130" spans="1:17" ht="15.75" customHeight="1" x14ac:dyDescent="0.3">
      <c r="A130" s="16">
        <v>527</v>
      </c>
      <c r="B130" s="16">
        <v>2016</v>
      </c>
      <c r="C130" s="16" t="s">
        <v>43</v>
      </c>
      <c r="D130" s="17">
        <v>42477</v>
      </c>
      <c r="E130" s="16" t="s">
        <v>332</v>
      </c>
      <c r="F130" s="16" t="s">
        <v>45</v>
      </c>
      <c r="G130" s="16" t="s">
        <v>332</v>
      </c>
      <c r="H130" s="16" t="s">
        <v>46</v>
      </c>
      <c r="I130" s="16" t="s">
        <v>38</v>
      </c>
      <c r="J130" s="16">
        <v>0</v>
      </c>
      <c r="K130" s="16" t="s">
        <v>45</v>
      </c>
      <c r="L130" s="16">
        <v>0</v>
      </c>
      <c r="M130" s="16">
        <v>6</v>
      </c>
      <c r="N130" s="16" t="s">
        <v>273</v>
      </c>
      <c r="O130" s="16" t="s">
        <v>334</v>
      </c>
      <c r="P130" s="16" t="s">
        <v>152</v>
      </c>
      <c r="Q130" s="16" t="s">
        <v>265</v>
      </c>
    </row>
    <row r="131" spans="1:17" ht="15.75" customHeight="1" x14ac:dyDescent="0.3">
      <c r="A131" s="16">
        <v>528</v>
      </c>
      <c r="B131" s="16">
        <v>2016</v>
      </c>
      <c r="C131" s="16" t="s">
        <v>34</v>
      </c>
      <c r="D131" s="17">
        <v>42477</v>
      </c>
      <c r="E131" s="16" t="s">
        <v>36</v>
      </c>
      <c r="F131" s="16" t="s">
        <v>53</v>
      </c>
      <c r="G131" s="16" t="s">
        <v>53</v>
      </c>
      <c r="H131" s="16" t="s">
        <v>37</v>
      </c>
      <c r="I131" s="16" t="s">
        <v>38</v>
      </c>
      <c r="J131" s="16">
        <v>0</v>
      </c>
      <c r="K131" s="16" t="s">
        <v>53</v>
      </c>
      <c r="L131" s="16">
        <v>0</v>
      </c>
      <c r="M131" s="16">
        <v>7</v>
      </c>
      <c r="N131" s="16" t="s">
        <v>339</v>
      </c>
      <c r="O131" s="16" t="s">
        <v>40</v>
      </c>
      <c r="P131" s="16" t="s">
        <v>250</v>
      </c>
      <c r="Q131" s="16" t="s">
        <v>340</v>
      </c>
    </row>
    <row r="132" spans="1:17" ht="15.75" customHeight="1" x14ac:dyDescent="0.3">
      <c r="A132" s="16">
        <v>529</v>
      </c>
      <c r="B132" s="16">
        <v>2016</v>
      </c>
      <c r="C132" s="16" t="s">
        <v>74</v>
      </c>
      <c r="D132" s="17">
        <v>42478</v>
      </c>
      <c r="E132" s="16" t="s">
        <v>59</v>
      </c>
      <c r="F132" s="16" t="s">
        <v>272</v>
      </c>
      <c r="G132" s="16" t="s">
        <v>272</v>
      </c>
      <c r="H132" s="16" t="s">
        <v>37</v>
      </c>
      <c r="I132" s="16" t="s">
        <v>38</v>
      </c>
      <c r="J132" s="16">
        <v>0</v>
      </c>
      <c r="K132" s="16" t="s">
        <v>272</v>
      </c>
      <c r="L132" s="16">
        <v>0</v>
      </c>
      <c r="M132" s="16">
        <v>7</v>
      </c>
      <c r="N132" s="16" t="s">
        <v>191</v>
      </c>
      <c r="O132" s="16" t="s">
        <v>76</v>
      </c>
      <c r="P132" s="16" t="s">
        <v>139</v>
      </c>
      <c r="Q132" s="16" t="s">
        <v>335</v>
      </c>
    </row>
    <row r="133" spans="1:17" ht="15.75" customHeight="1" x14ac:dyDescent="0.3">
      <c r="A133" s="16">
        <v>530</v>
      </c>
      <c r="B133" s="16">
        <v>2016</v>
      </c>
      <c r="C133" s="16" t="s">
        <v>43</v>
      </c>
      <c r="D133" s="17">
        <v>42479</v>
      </c>
      <c r="E133" s="16" t="s">
        <v>45</v>
      </c>
      <c r="F133" s="16" t="s">
        <v>35</v>
      </c>
      <c r="G133" s="16" t="s">
        <v>35</v>
      </c>
      <c r="H133" s="16" t="s">
        <v>37</v>
      </c>
      <c r="I133" s="16" t="s">
        <v>38</v>
      </c>
      <c r="J133" s="16">
        <v>0</v>
      </c>
      <c r="K133" s="16" t="s">
        <v>35</v>
      </c>
      <c r="L133" s="16">
        <v>0</v>
      </c>
      <c r="M133" s="16">
        <v>6</v>
      </c>
      <c r="N133" s="16" t="s">
        <v>187</v>
      </c>
      <c r="O133" s="16" t="s">
        <v>334</v>
      </c>
      <c r="P133" s="16" t="s">
        <v>152</v>
      </c>
      <c r="Q133" s="16" t="s">
        <v>265</v>
      </c>
    </row>
    <row r="134" spans="1:17" ht="15.75" customHeight="1" x14ac:dyDescent="0.3">
      <c r="A134" s="16">
        <v>531</v>
      </c>
      <c r="B134" s="16">
        <v>2016</v>
      </c>
      <c r="C134" s="16" t="s">
        <v>58</v>
      </c>
      <c r="D134" s="17">
        <v>42480</v>
      </c>
      <c r="E134" s="16" t="s">
        <v>36</v>
      </c>
      <c r="F134" s="16" t="s">
        <v>59</v>
      </c>
      <c r="G134" s="16" t="s">
        <v>59</v>
      </c>
      <c r="H134" s="16" t="s">
        <v>37</v>
      </c>
      <c r="I134" s="16" t="s">
        <v>38</v>
      </c>
      <c r="J134" s="16">
        <v>0</v>
      </c>
      <c r="K134" s="16" t="s">
        <v>59</v>
      </c>
      <c r="L134" s="16">
        <v>0</v>
      </c>
      <c r="M134" s="16">
        <v>6</v>
      </c>
      <c r="N134" s="16" t="s">
        <v>159</v>
      </c>
      <c r="O134" s="16" t="s">
        <v>61</v>
      </c>
      <c r="P134" s="16" t="s">
        <v>245</v>
      </c>
      <c r="Q134" s="16" t="s">
        <v>281</v>
      </c>
    </row>
    <row r="135" spans="1:17" ht="15.75" customHeight="1" x14ac:dyDescent="0.3">
      <c r="A135" s="16">
        <v>532</v>
      </c>
      <c r="B135" s="16">
        <v>2016</v>
      </c>
      <c r="C135" s="16" t="s">
        <v>337</v>
      </c>
      <c r="D135" s="17">
        <v>42481</v>
      </c>
      <c r="E135" s="16" t="s">
        <v>333</v>
      </c>
      <c r="F135" s="16" t="s">
        <v>272</v>
      </c>
      <c r="G135" s="16" t="s">
        <v>272</v>
      </c>
      <c r="H135" s="16" t="s">
        <v>37</v>
      </c>
      <c r="I135" s="16" t="s">
        <v>38</v>
      </c>
      <c r="J135" s="16">
        <v>0</v>
      </c>
      <c r="K135" s="16" t="s">
        <v>272</v>
      </c>
      <c r="L135" s="16">
        <v>0</v>
      </c>
      <c r="M135" s="16">
        <v>10</v>
      </c>
      <c r="N135" s="16" t="s">
        <v>307</v>
      </c>
      <c r="O135" s="16" t="s">
        <v>338</v>
      </c>
      <c r="P135" s="16" t="s">
        <v>341</v>
      </c>
      <c r="Q135" s="16" t="s">
        <v>139</v>
      </c>
    </row>
    <row r="136" spans="1:17" ht="15.75" customHeight="1" x14ac:dyDescent="0.3">
      <c r="A136" s="16">
        <v>533</v>
      </c>
      <c r="B136" s="16">
        <v>2016</v>
      </c>
      <c r="C136" s="16" t="s">
        <v>251</v>
      </c>
      <c r="D136" s="17">
        <v>42482</v>
      </c>
      <c r="E136" s="16" t="s">
        <v>36</v>
      </c>
      <c r="F136" s="16" t="s">
        <v>332</v>
      </c>
      <c r="G136" s="16" t="s">
        <v>332</v>
      </c>
      <c r="H136" s="16" t="s">
        <v>37</v>
      </c>
      <c r="I136" s="16" t="s">
        <v>38</v>
      </c>
      <c r="J136" s="16">
        <v>0</v>
      </c>
      <c r="K136" s="16" t="s">
        <v>36</v>
      </c>
      <c r="L136" s="16">
        <v>13</v>
      </c>
      <c r="M136" s="16">
        <v>0</v>
      </c>
      <c r="N136" s="16" t="s">
        <v>134</v>
      </c>
      <c r="O136" s="16" t="s">
        <v>314</v>
      </c>
      <c r="P136" s="16" t="s">
        <v>316</v>
      </c>
      <c r="Q136" s="16" t="s">
        <v>335</v>
      </c>
    </row>
    <row r="137" spans="1:17" ht="15.75" customHeight="1" x14ac:dyDescent="0.3">
      <c r="A137" s="16">
        <v>534</v>
      </c>
      <c r="B137" s="16">
        <v>2016</v>
      </c>
      <c r="C137" s="16" t="s">
        <v>51</v>
      </c>
      <c r="D137" s="17">
        <v>42483</v>
      </c>
      <c r="E137" s="16" t="s">
        <v>53</v>
      </c>
      <c r="F137" s="16" t="s">
        <v>59</v>
      </c>
      <c r="G137" s="16" t="s">
        <v>59</v>
      </c>
      <c r="H137" s="16" t="s">
        <v>37</v>
      </c>
      <c r="I137" s="16" t="s">
        <v>38</v>
      </c>
      <c r="J137" s="16">
        <v>0</v>
      </c>
      <c r="K137" s="16" t="s">
        <v>53</v>
      </c>
      <c r="L137" s="16">
        <v>10</v>
      </c>
      <c r="M137" s="16">
        <v>0</v>
      </c>
      <c r="N137" s="16" t="s">
        <v>285</v>
      </c>
      <c r="O137" s="16" t="s">
        <v>55</v>
      </c>
      <c r="P137" s="16" t="s">
        <v>152</v>
      </c>
      <c r="Q137" s="16" t="s">
        <v>265</v>
      </c>
    </row>
    <row r="138" spans="1:17" ht="15.75" customHeight="1" x14ac:dyDescent="0.3">
      <c r="A138" s="16">
        <v>535</v>
      </c>
      <c r="B138" s="16">
        <v>2016</v>
      </c>
      <c r="C138" s="16" t="s">
        <v>74</v>
      </c>
      <c r="D138" s="17">
        <v>42483</v>
      </c>
      <c r="E138" s="16" t="s">
        <v>45</v>
      </c>
      <c r="F138" s="16" t="s">
        <v>272</v>
      </c>
      <c r="G138" s="16" t="s">
        <v>272</v>
      </c>
      <c r="H138" s="16" t="s">
        <v>37</v>
      </c>
      <c r="I138" s="16" t="s">
        <v>38</v>
      </c>
      <c r="J138" s="16">
        <v>0</v>
      </c>
      <c r="K138" s="16" t="s">
        <v>272</v>
      </c>
      <c r="L138" s="16">
        <v>0</v>
      </c>
      <c r="M138" s="16">
        <v>5</v>
      </c>
      <c r="N138" s="16" t="s">
        <v>342</v>
      </c>
      <c r="O138" s="16" t="s">
        <v>76</v>
      </c>
      <c r="P138" s="16" t="s">
        <v>245</v>
      </c>
      <c r="Q138" s="16" t="s">
        <v>281</v>
      </c>
    </row>
    <row r="139" spans="1:17" ht="15.75" customHeight="1" x14ac:dyDescent="0.3">
      <c r="A139" s="16">
        <v>536</v>
      </c>
      <c r="B139" s="16">
        <v>2016</v>
      </c>
      <c r="C139" s="16" t="s">
        <v>337</v>
      </c>
      <c r="D139" s="17">
        <v>42484</v>
      </c>
      <c r="E139" s="16" t="s">
        <v>36</v>
      </c>
      <c r="F139" s="16" t="s">
        <v>333</v>
      </c>
      <c r="G139" s="16" t="s">
        <v>36</v>
      </c>
      <c r="H139" s="16" t="s">
        <v>46</v>
      </c>
      <c r="I139" s="16" t="s">
        <v>38</v>
      </c>
      <c r="J139" s="16">
        <v>0</v>
      </c>
      <c r="K139" s="16" t="s">
        <v>333</v>
      </c>
      <c r="L139" s="16">
        <v>0</v>
      </c>
      <c r="M139" s="16">
        <v>6</v>
      </c>
      <c r="N139" s="16" t="s">
        <v>227</v>
      </c>
      <c r="O139" s="16" t="s">
        <v>338</v>
      </c>
      <c r="P139" s="16" t="s">
        <v>341</v>
      </c>
      <c r="Q139" s="16" t="s">
        <v>255</v>
      </c>
    </row>
    <row r="140" spans="1:17" ht="15.75" customHeight="1" x14ac:dyDescent="0.3">
      <c r="A140" s="16">
        <v>537</v>
      </c>
      <c r="B140" s="16">
        <v>2016</v>
      </c>
      <c r="C140" s="16" t="s">
        <v>251</v>
      </c>
      <c r="D140" s="17">
        <v>42484</v>
      </c>
      <c r="E140" s="16" t="s">
        <v>332</v>
      </c>
      <c r="F140" s="16" t="s">
        <v>35</v>
      </c>
      <c r="G140" s="16" t="s">
        <v>35</v>
      </c>
      <c r="H140" s="16" t="s">
        <v>37</v>
      </c>
      <c r="I140" s="16" t="s">
        <v>38</v>
      </c>
      <c r="J140" s="16">
        <v>0</v>
      </c>
      <c r="K140" s="16" t="s">
        <v>35</v>
      </c>
      <c r="L140" s="16">
        <v>0</v>
      </c>
      <c r="M140" s="16">
        <v>2</v>
      </c>
      <c r="N140" s="16" t="s">
        <v>343</v>
      </c>
      <c r="O140" s="16" t="s">
        <v>314</v>
      </c>
      <c r="P140" s="16" t="s">
        <v>316</v>
      </c>
      <c r="Q140" s="16" t="s">
        <v>340</v>
      </c>
    </row>
    <row r="141" spans="1:17" ht="15.75" customHeight="1" x14ac:dyDescent="0.3">
      <c r="A141" s="16">
        <v>538</v>
      </c>
      <c r="B141" s="16">
        <v>2016</v>
      </c>
      <c r="C141" s="16" t="s">
        <v>43</v>
      </c>
      <c r="D141" s="17">
        <v>42485</v>
      </c>
      <c r="E141" s="16" t="s">
        <v>59</v>
      </c>
      <c r="F141" s="16" t="s">
        <v>45</v>
      </c>
      <c r="G141" s="16" t="s">
        <v>45</v>
      </c>
      <c r="H141" s="16" t="s">
        <v>37</v>
      </c>
      <c r="I141" s="16" t="s">
        <v>38</v>
      </c>
      <c r="J141" s="16">
        <v>0</v>
      </c>
      <c r="K141" s="16" t="s">
        <v>59</v>
      </c>
      <c r="L141" s="16">
        <v>25</v>
      </c>
      <c r="M141" s="16">
        <v>0</v>
      </c>
      <c r="N141" s="16" t="s">
        <v>290</v>
      </c>
      <c r="O141" s="16" t="s">
        <v>334</v>
      </c>
      <c r="P141" s="16" t="s">
        <v>336</v>
      </c>
      <c r="Q141" s="16" t="s">
        <v>225</v>
      </c>
    </row>
    <row r="142" spans="1:17" ht="15.75" customHeight="1" x14ac:dyDescent="0.3">
      <c r="A142" s="16">
        <v>539</v>
      </c>
      <c r="B142" s="16">
        <v>2016</v>
      </c>
      <c r="C142" s="16" t="s">
        <v>74</v>
      </c>
      <c r="D142" s="17">
        <v>42486</v>
      </c>
      <c r="E142" s="16" t="s">
        <v>272</v>
      </c>
      <c r="F142" s="16" t="s">
        <v>332</v>
      </c>
      <c r="G142" s="16" t="s">
        <v>332</v>
      </c>
      <c r="H142" s="16" t="s">
        <v>37</v>
      </c>
      <c r="I142" s="16" t="s">
        <v>38</v>
      </c>
      <c r="J142" s="16">
        <v>1</v>
      </c>
      <c r="K142" s="16" t="s">
        <v>332</v>
      </c>
      <c r="L142" s="16">
        <v>34</v>
      </c>
      <c r="M142" s="16">
        <v>0</v>
      </c>
      <c r="N142" s="16" t="s">
        <v>344</v>
      </c>
      <c r="O142" s="16" t="s">
        <v>76</v>
      </c>
      <c r="P142" s="16" t="s">
        <v>345</v>
      </c>
      <c r="Q142" s="16" t="s">
        <v>281</v>
      </c>
    </row>
    <row r="143" spans="1:17" ht="15.75" customHeight="1" x14ac:dyDescent="0.3">
      <c r="A143" s="16">
        <v>540</v>
      </c>
      <c r="B143" s="16">
        <v>2016</v>
      </c>
      <c r="C143" s="16" t="s">
        <v>51</v>
      </c>
      <c r="D143" s="17">
        <v>42487</v>
      </c>
      <c r="E143" s="16" t="s">
        <v>333</v>
      </c>
      <c r="F143" s="16" t="s">
        <v>53</v>
      </c>
      <c r="G143" s="16" t="s">
        <v>53</v>
      </c>
      <c r="H143" s="16" t="s">
        <v>37</v>
      </c>
      <c r="I143" s="16" t="s">
        <v>38</v>
      </c>
      <c r="J143" s="16">
        <v>0</v>
      </c>
      <c r="K143" s="16" t="s">
        <v>333</v>
      </c>
      <c r="L143" s="16">
        <v>1</v>
      </c>
      <c r="M143" s="16">
        <v>0</v>
      </c>
      <c r="N143" s="16" t="s">
        <v>346</v>
      </c>
      <c r="O143" s="16" t="s">
        <v>55</v>
      </c>
      <c r="P143" s="16" t="s">
        <v>133</v>
      </c>
      <c r="Q143" s="16" t="s">
        <v>152</v>
      </c>
    </row>
    <row r="144" spans="1:17" ht="15.75" customHeight="1" x14ac:dyDescent="0.3">
      <c r="A144" s="16">
        <v>541</v>
      </c>
      <c r="B144" s="16">
        <v>2016</v>
      </c>
      <c r="C144" s="16" t="s">
        <v>58</v>
      </c>
      <c r="D144" s="17">
        <v>42488</v>
      </c>
      <c r="E144" s="16" t="s">
        <v>35</v>
      </c>
      <c r="F144" s="16" t="s">
        <v>59</v>
      </c>
      <c r="G144" s="16" t="s">
        <v>59</v>
      </c>
      <c r="H144" s="16" t="s">
        <v>37</v>
      </c>
      <c r="I144" s="16" t="s">
        <v>38</v>
      </c>
      <c r="J144" s="16">
        <v>0</v>
      </c>
      <c r="K144" s="16" t="s">
        <v>59</v>
      </c>
      <c r="L144" s="16">
        <v>0</v>
      </c>
      <c r="M144" s="16">
        <v>6</v>
      </c>
      <c r="N144" s="16" t="s">
        <v>159</v>
      </c>
      <c r="O144" s="16" t="s">
        <v>61</v>
      </c>
      <c r="P144" s="16" t="s">
        <v>336</v>
      </c>
      <c r="Q144" s="16" t="s">
        <v>225</v>
      </c>
    </row>
    <row r="145" spans="1:17" ht="15.75" customHeight="1" x14ac:dyDescent="0.3">
      <c r="A145" s="16">
        <v>542</v>
      </c>
      <c r="B145" s="16">
        <v>2016</v>
      </c>
      <c r="C145" s="16" t="s">
        <v>251</v>
      </c>
      <c r="D145" s="17">
        <v>42489</v>
      </c>
      <c r="E145" s="16" t="s">
        <v>332</v>
      </c>
      <c r="F145" s="16" t="s">
        <v>333</v>
      </c>
      <c r="G145" s="16" t="s">
        <v>333</v>
      </c>
      <c r="H145" s="16" t="s">
        <v>37</v>
      </c>
      <c r="I145" s="16" t="s">
        <v>38</v>
      </c>
      <c r="J145" s="16">
        <v>0</v>
      </c>
      <c r="K145" s="16" t="s">
        <v>333</v>
      </c>
      <c r="L145" s="16">
        <v>0</v>
      </c>
      <c r="M145" s="16">
        <v>3</v>
      </c>
      <c r="N145" s="16" t="s">
        <v>164</v>
      </c>
      <c r="O145" s="16" t="s">
        <v>314</v>
      </c>
      <c r="P145" s="16" t="s">
        <v>316</v>
      </c>
      <c r="Q145" s="16" t="s">
        <v>255</v>
      </c>
    </row>
    <row r="146" spans="1:17" ht="15.75" customHeight="1" x14ac:dyDescent="0.3">
      <c r="A146" s="16">
        <v>543</v>
      </c>
      <c r="B146" s="16">
        <v>2016</v>
      </c>
      <c r="C146" s="16" t="s">
        <v>51</v>
      </c>
      <c r="D146" s="17">
        <v>42490</v>
      </c>
      <c r="E146" s="16" t="s">
        <v>53</v>
      </c>
      <c r="F146" s="16" t="s">
        <v>35</v>
      </c>
      <c r="G146" s="16" t="s">
        <v>35</v>
      </c>
      <c r="H146" s="16" t="s">
        <v>37</v>
      </c>
      <c r="I146" s="16" t="s">
        <v>38</v>
      </c>
      <c r="J146" s="16">
        <v>0</v>
      </c>
      <c r="K146" s="16" t="s">
        <v>53</v>
      </c>
      <c r="L146" s="16">
        <v>27</v>
      </c>
      <c r="M146" s="16">
        <v>0</v>
      </c>
      <c r="N146" s="16" t="s">
        <v>347</v>
      </c>
      <c r="O146" s="16" t="s">
        <v>55</v>
      </c>
      <c r="P146" s="16" t="s">
        <v>348</v>
      </c>
      <c r="Q146" s="16" t="s">
        <v>133</v>
      </c>
    </row>
    <row r="147" spans="1:17" ht="15.75" customHeight="1" x14ac:dyDescent="0.3">
      <c r="A147" s="16">
        <v>544</v>
      </c>
      <c r="B147" s="16">
        <v>2016</v>
      </c>
      <c r="C147" s="16" t="s">
        <v>74</v>
      </c>
      <c r="D147" s="17">
        <v>42490</v>
      </c>
      <c r="E147" s="16" t="s">
        <v>272</v>
      </c>
      <c r="F147" s="16" t="s">
        <v>36</v>
      </c>
      <c r="G147" s="16" t="s">
        <v>36</v>
      </c>
      <c r="H147" s="16" t="s">
        <v>37</v>
      </c>
      <c r="I147" s="16" t="s">
        <v>38</v>
      </c>
      <c r="J147" s="16">
        <v>0</v>
      </c>
      <c r="K147" s="16" t="s">
        <v>272</v>
      </c>
      <c r="L147" s="16">
        <v>15</v>
      </c>
      <c r="M147" s="16">
        <v>0</v>
      </c>
      <c r="N147" s="16" t="s">
        <v>191</v>
      </c>
      <c r="O147" s="16" t="s">
        <v>76</v>
      </c>
      <c r="P147" s="16" t="s">
        <v>245</v>
      </c>
      <c r="Q147" s="16" t="s">
        <v>139</v>
      </c>
    </row>
    <row r="148" spans="1:17" ht="15.75" customHeight="1" x14ac:dyDescent="0.3">
      <c r="A148" s="16">
        <v>545</v>
      </c>
      <c r="B148" s="16">
        <v>2016</v>
      </c>
      <c r="C148" s="16" t="s">
        <v>337</v>
      </c>
      <c r="D148" s="17">
        <v>42491</v>
      </c>
      <c r="E148" s="16" t="s">
        <v>45</v>
      </c>
      <c r="F148" s="16" t="s">
        <v>333</v>
      </c>
      <c r="G148" s="16" t="s">
        <v>333</v>
      </c>
      <c r="H148" s="16" t="s">
        <v>37</v>
      </c>
      <c r="I148" s="16" t="s">
        <v>38</v>
      </c>
      <c r="J148" s="16">
        <v>0</v>
      </c>
      <c r="K148" s="16" t="s">
        <v>45</v>
      </c>
      <c r="L148" s="16">
        <v>23</v>
      </c>
      <c r="M148" s="16">
        <v>0</v>
      </c>
      <c r="N148" s="16" t="s">
        <v>312</v>
      </c>
      <c r="O148" s="16" t="s">
        <v>338</v>
      </c>
      <c r="P148" s="16" t="s">
        <v>255</v>
      </c>
      <c r="Q148" s="16" t="s">
        <v>335</v>
      </c>
    </row>
    <row r="149" spans="1:17" ht="15.75" customHeight="1" x14ac:dyDescent="0.3">
      <c r="A149" s="16">
        <v>546</v>
      </c>
      <c r="B149" s="16">
        <v>2016</v>
      </c>
      <c r="C149" s="16" t="s">
        <v>251</v>
      </c>
      <c r="D149" s="17">
        <v>42491</v>
      </c>
      <c r="E149" s="16" t="s">
        <v>332</v>
      </c>
      <c r="F149" s="16" t="s">
        <v>59</v>
      </c>
      <c r="G149" s="16" t="s">
        <v>59</v>
      </c>
      <c r="H149" s="16" t="s">
        <v>37</v>
      </c>
      <c r="I149" s="16" t="s">
        <v>38</v>
      </c>
      <c r="J149" s="16">
        <v>0</v>
      </c>
      <c r="K149" s="16" t="s">
        <v>59</v>
      </c>
      <c r="L149" s="16">
        <v>0</v>
      </c>
      <c r="M149" s="16">
        <v>8</v>
      </c>
      <c r="N149" s="16" t="s">
        <v>159</v>
      </c>
      <c r="O149" s="16" t="s">
        <v>314</v>
      </c>
      <c r="P149" s="16" t="s">
        <v>345</v>
      </c>
      <c r="Q149" s="16" t="s">
        <v>225</v>
      </c>
    </row>
    <row r="150" spans="1:17" ht="15.75" customHeight="1" x14ac:dyDescent="0.3">
      <c r="A150" s="16">
        <v>547</v>
      </c>
      <c r="B150" s="16">
        <v>2016</v>
      </c>
      <c r="C150" s="16" t="s">
        <v>34</v>
      </c>
      <c r="D150" s="17">
        <v>42492</v>
      </c>
      <c r="E150" s="16" t="s">
        <v>36</v>
      </c>
      <c r="F150" s="16" t="s">
        <v>35</v>
      </c>
      <c r="G150" s="16" t="s">
        <v>35</v>
      </c>
      <c r="H150" s="16" t="s">
        <v>37</v>
      </c>
      <c r="I150" s="16" t="s">
        <v>38</v>
      </c>
      <c r="J150" s="16">
        <v>0</v>
      </c>
      <c r="K150" s="16" t="s">
        <v>35</v>
      </c>
      <c r="L150" s="16">
        <v>0</v>
      </c>
      <c r="M150" s="16">
        <v>5</v>
      </c>
      <c r="N150" s="16" t="s">
        <v>320</v>
      </c>
      <c r="O150" s="16" t="s">
        <v>40</v>
      </c>
      <c r="P150" s="16" t="s">
        <v>133</v>
      </c>
      <c r="Q150" s="16" t="s">
        <v>152</v>
      </c>
    </row>
    <row r="151" spans="1:17" ht="15.75" customHeight="1" x14ac:dyDescent="0.3">
      <c r="A151" s="16">
        <v>548</v>
      </c>
      <c r="B151" s="16">
        <v>2016</v>
      </c>
      <c r="C151" s="16" t="s">
        <v>337</v>
      </c>
      <c r="D151" s="17">
        <v>42493</v>
      </c>
      <c r="E151" s="16" t="s">
        <v>333</v>
      </c>
      <c r="F151" s="16" t="s">
        <v>53</v>
      </c>
      <c r="G151" s="16" t="s">
        <v>53</v>
      </c>
      <c r="H151" s="16" t="s">
        <v>37</v>
      </c>
      <c r="I151" s="16" t="s">
        <v>38</v>
      </c>
      <c r="J151" s="16">
        <v>0</v>
      </c>
      <c r="K151" s="16" t="s">
        <v>53</v>
      </c>
      <c r="L151" s="16">
        <v>0</v>
      </c>
      <c r="M151" s="16">
        <v>8</v>
      </c>
      <c r="N151" s="16" t="s">
        <v>349</v>
      </c>
      <c r="O151" s="16" t="s">
        <v>338</v>
      </c>
      <c r="P151" s="16" t="s">
        <v>316</v>
      </c>
      <c r="Q151" s="16" t="s">
        <v>255</v>
      </c>
    </row>
    <row r="152" spans="1:17" ht="15.75" customHeight="1" x14ac:dyDescent="0.3">
      <c r="A152" s="16">
        <v>549</v>
      </c>
      <c r="B152" s="16">
        <v>2016</v>
      </c>
      <c r="C152" s="16" t="s">
        <v>64</v>
      </c>
      <c r="D152" s="17">
        <v>42494</v>
      </c>
      <c r="E152" s="16" t="s">
        <v>35</v>
      </c>
      <c r="F152" s="16" t="s">
        <v>45</v>
      </c>
      <c r="G152" s="16" t="s">
        <v>45</v>
      </c>
      <c r="H152" s="16" t="s">
        <v>37</v>
      </c>
      <c r="I152" s="16" t="s">
        <v>38</v>
      </c>
      <c r="J152" s="16">
        <v>0</v>
      </c>
      <c r="K152" s="16" t="s">
        <v>35</v>
      </c>
      <c r="L152" s="16">
        <v>7</v>
      </c>
      <c r="M152" s="16">
        <v>0</v>
      </c>
      <c r="N152" s="16" t="s">
        <v>320</v>
      </c>
      <c r="O152" s="16" t="s">
        <v>67</v>
      </c>
      <c r="P152" s="16" t="s">
        <v>245</v>
      </c>
      <c r="Q152" s="16" t="s">
        <v>139</v>
      </c>
    </row>
    <row r="153" spans="1:17" ht="15.75" customHeight="1" x14ac:dyDescent="0.3">
      <c r="A153" s="16">
        <v>550</v>
      </c>
      <c r="B153" s="16">
        <v>2016</v>
      </c>
      <c r="C153" s="16" t="s">
        <v>51</v>
      </c>
      <c r="D153" s="17">
        <v>42495</v>
      </c>
      <c r="E153" s="16" t="s">
        <v>53</v>
      </c>
      <c r="F153" s="16" t="s">
        <v>332</v>
      </c>
      <c r="G153" s="16" t="s">
        <v>332</v>
      </c>
      <c r="H153" s="16" t="s">
        <v>37</v>
      </c>
      <c r="I153" s="16" t="s">
        <v>38</v>
      </c>
      <c r="J153" s="16">
        <v>0</v>
      </c>
      <c r="K153" s="16" t="s">
        <v>332</v>
      </c>
      <c r="L153" s="16">
        <v>0</v>
      </c>
      <c r="M153" s="16">
        <v>7</v>
      </c>
      <c r="N153" s="16" t="s">
        <v>246</v>
      </c>
      <c r="O153" s="16" t="s">
        <v>55</v>
      </c>
      <c r="P153" s="16" t="s">
        <v>265</v>
      </c>
      <c r="Q153" s="16" t="s">
        <v>225</v>
      </c>
    </row>
    <row r="154" spans="1:17" ht="15.75" customHeight="1" x14ac:dyDescent="0.3">
      <c r="A154" s="16">
        <v>551</v>
      </c>
      <c r="B154" s="16">
        <v>2016</v>
      </c>
      <c r="C154" s="16" t="s">
        <v>74</v>
      </c>
      <c r="D154" s="17">
        <v>42496</v>
      </c>
      <c r="E154" s="16" t="s">
        <v>333</v>
      </c>
      <c r="F154" s="16" t="s">
        <v>272</v>
      </c>
      <c r="G154" s="16" t="s">
        <v>272</v>
      </c>
      <c r="H154" s="16" t="s">
        <v>37</v>
      </c>
      <c r="I154" s="16" t="s">
        <v>38</v>
      </c>
      <c r="J154" s="16">
        <v>0</v>
      </c>
      <c r="K154" s="16" t="s">
        <v>272</v>
      </c>
      <c r="L154" s="16">
        <v>0</v>
      </c>
      <c r="M154" s="16">
        <v>5</v>
      </c>
      <c r="N154" s="16" t="s">
        <v>307</v>
      </c>
      <c r="O154" s="16" t="s">
        <v>76</v>
      </c>
      <c r="P154" s="16" t="s">
        <v>133</v>
      </c>
      <c r="Q154" s="16" t="s">
        <v>152</v>
      </c>
    </row>
    <row r="155" spans="1:17" ht="15.75" customHeight="1" x14ac:dyDescent="0.3">
      <c r="A155" s="16">
        <v>552</v>
      </c>
      <c r="B155" s="16">
        <v>2016</v>
      </c>
      <c r="C155" s="16" t="s">
        <v>34</v>
      </c>
      <c r="D155" s="17">
        <v>42497</v>
      </c>
      <c r="E155" s="16" t="s">
        <v>332</v>
      </c>
      <c r="F155" s="16" t="s">
        <v>36</v>
      </c>
      <c r="G155" s="16" t="s">
        <v>36</v>
      </c>
      <c r="H155" s="16" t="s">
        <v>37</v>
      </c>
      <c r="I155" s="16" t="s">
        <v>38</v>
      </c>
      <c r="J155" s="16">
        <v>0</v>
      </c>
      <c r="K155" s="16" t="s">
        <v>36</v>
      </c>
      <c r="L155" s="16">
        <v>0</v>
      </c>
      <c r="M155" s="16">
        <v>7</v>
      </c>
      <c r="N155" s="16" t="s">
        <v>227</v>
      </c>
      <c r="O155" s="16" t="s">
        <v>40</v>
      </c>
      <c r="P155" s="16" t="s">
        <v>316</v>
      </c>
      <c r="Q155" s="16" t="s">
        <v>255</v>
      </c>
    </row>
    <row r="156" spans="1:17" ht="15.75" customHeight="1" x14ac:dyDescent="0.3">
      <c r="A156" s="16">
        <v>553</v>
      </c>
      <c r="B156" s="16">
        <v>2016</v>
      </c>
      <c r="C156" s="16" t="s">
        <v>43</v>
      </c>
      <c r="D156" s="17">
        <v>42497</v>
      </c>
      <c r="E156" s="16" t="s">
        <v>45</v>
      </c>
      <c r="F156" s="16" t="s">
        <v>53</v>
      </c>
      <c r="G156" s="16" t="s">
        <v>53</v>
      </c>
      <c r="H156" s="16" t="s">
        <v>37</v>
      </c>
      <c r="I156" s="16" t="s">
        <v>38</v>
      </c>
      <c r="J156" s="16">
        <v>0</v>
      </c>
      <c r="K156" s="16" t="s">
        <v>45</v>
      </c>
      <c r="L156" s="16">
        <v>9</v>
      </c>
      <c r="M156" s="16">
        <v>0</v>
      </c>
      <c r="N156" s="16" t="s">
        <v>350</v>
      </c>
      <c r="O156" s="16" t="s">
        <v>334</v>
      </c>
      <c r="P156" s="16" t="s">
        <v>139</v>
      </c>
      <c r="Q156" s="16" t="s">
        <v>281</v>
      </c>
    </row>
    <row r="157" spans="1:17" ht="15.75" customHeight="1" x14ac:dyDescent="0.3">
      <c r="A157" s="16">
        <v>554</v>
      </c>
      <c r="B157" s="16">
        <v>2016</v>
      </c>
      <c r="C157" s="16" t="s">
        <v>247</v>
      </c>
      <c r="D157" s="17">
        <v>42498</v>
      </c>
      <c r="E157" s="16" t="s">
        <v>272</v>
      </c>
      <c r="F157" s="16" t="s">
        <v>59</v>
      </c>
      <c r="G157" s="16" t="s">
        <v>59</v>
      </c>
      <c r="H157" s="16" t="s">
        <v>37</v>
      </c>
      <c r="I157" s="16" t="s">
        <v>38</v>
      </c>
      <c r="J157" s="16">
        <v>0</v>
      </c>
      <c r="K157" s="16" t="s">
        <v>272</v>
      </c>
      <c r="L157" s="16">
        <v>85</v>
      </c>
      <c r="M157" s="16">
        <v>0</v>
      </c>
      <c r="N157" s="16" t="s">
        <v>101</v>
      </c>
      <c r="O157" s="16" t="s">
        <v>249</v>
      </c>
      <c r="P157" s="16" t="s">
        <v>152</v>
      </c>
      <c r="Q157" s="16" t="s">
        <v>265</v>
      </c>
    </row>
    <row r="158" spans="1:17" ht="15.75" customHeight="1" x14ac:dyDescent="0.3">
      <c r="A158" s="16">
        <v>555</v>
      </c>
      <c r="B158" s="16">
        <v>2016</v>
      </c>
      <c r="C158" s="16" t="s">
        <v>64</v>
      </c>
      <c r="D158" s="17">
        <v>42498</v>
      </c>
      <c r="E158" s="16" t="s">
        <v>35</v>
      </c>
      <c r="F158" s="16" t="s">
        <v>333</v>
      </c>
      <c r="G158" s="16" t="s">
        <v>333</v>
      </c>
      <c r="H158" s="16" t="s">
        <v>37</v>
      </c>
      <c r="I158" s="16" t="s">
        <v>38</v>
      </c>
      <c r="J158" s="16">
        <v>0</v>
      </c>
      <c r="K158" s="16" t="s">
        <v>333</v>
      </c>
      <c r="L158" s="16">
        <v>0</v>
      </c>
      <c r="M158" s="16">
        <v>5</v>
      </c>
      <c r="N158" s="16" t="s">
        <v>116</v>
      </c>
      <c r="O158" s="16" t="s">
        <v>67</v>
      </c>
      <c r="P158" s="16" t="s">
        <v>133</v>
      </c>
      <c r="Q158" s="16" t="s">
        <v>225</v>
      </c>
    </row>
    <row r="159" spans="1:17" ht="15.75" customHeight="1" x14ac:dyDescent="0.3">
      <c r="A159" s="16">
        <v>556</v>
      </c>
      <c r="B159" s="16">
        <v>2016</v>
      </c>
      <c r="C159" s="16" t="s">
        <v>43</v>
      </c>
      <c r="D159" s="17">
        <v>42499</v>
      </c>
      <c r="E159" s="16" t="s">
        <v>36</v>
      </c>
      <c r="F159" s="16" t="s">
        <v>45</v>
      </c>
      <c r="G159" s="16" t="s">
        <v>45</v>
      </c>
      <c r="H159" s="16" t="s">
        <v>37</v>
      </c>
      <c r="I159" s="16" t="s">
        <v>38</v>
      </c>
      <c r="J159" s="16">
        <v>0</v>
      </c>
      <c r="K159" s="16" t="s">
        <v>36</v>
      </c>
      <c r="L159" s="16">
        <v>1</v>
      </c>
      <c r="M159" s="16">
        <v>0</v>
      </c>
      <c r="N159" s="16" t="s">
        <v>71</v>
      </c>
      <c r="O159" s="16" t="s">
        <v>334</v>
      </c>
      <c r="P159" s="16" t="s">
        <v>245</v>
      </c>
      <c r="Q159" s="16" t="s">
        <v>139</v>
      </c>
    </row>
    <row r="160" spans="1:17" ht="15.75" customHeight="1" x14ac:dyDescent="0.3">
      <c r="A160" s="16">
        <v>557</v>
      </c>
      <c r="B160" s="16">
        <v>2016</v>
      </c>
      <c r="C160" s="16" t="s">
        <v>247</v>
      </c>
      <c r="D160" s="17">
        <v>42500</v>
      </c>
      <c r="E160" s="16" t="s">
        <v>272</v>
      </c>
      <c r="F160" s="16" t="s">
        <v>332</v>
      </c>
      <c r="G160" s="16" t="s">
        <v>272</v>
      </c>
      <c r="H160" s="16" t="s">
        <v>46</v>
      </c>
      <c r="I160" s="16" t="s">
        <v>38</v>
      </c>
      <c r="J160" s="16">
        <v>0</v>
      </c>
      <c r="K160" s="16" t="s">
        <v>272</v>
      </c>
      <c r="L160" s="16">
        <v>4</v>
      </c>
      <c r="M160" s="16">
        <v>0</v>
      </c>
      <c r="N160" s="16" t="s">
        <v>351</v>
      </c>
      <c r="O160" s="16" t="s">
        <v>249</v>
      </c>
      <c r="P160" s="16" t="s">
        <v>316</v>
      </c>
      <c r="Q160" s="16" t="s">
        <v>335</v>
      </c>
    </row>
    <row r="161" spans="1:17" ht="15.75" customHeight="1" x14ac:dyDescent="0.3">
      <c r="A161" s="16">
        <v>558</v>
      </c>
      <c r="B161" s="16">
        <v>2016</v>
      </c>
      <c r="C161" s="16" t="s">
        <v>34</v>
      </c>
      <c r="D161" s="17">
        <v>42501</v>
      </c>
      <c r="E161" s="16" t="s">
        <v>36</v>
      </c>
      <c r="F161" s="16" t="s">
        <v>59</v>
      </c>
      <c r="G161" s="16" t="s">
        <v>59</v>
      </c>
      <c r="H161" s="16" t="s">
        <v>37</v>
      </c>
      <c r="I161" s="16" t="s">
        <v>38</v>
      </c>
      <c r="J161" s="16">
        <v>0</v>
      </c>
      <c r="K161" s="16" t="s">
        <v>59</v>
      </c>
      <c r="L161" s="16">
        <v>0</v>
      </c>
      <c r="M161" s="16">
        <v>6</v>
      </c>
      <c r="N161" s="16" t="s">
        <v>352</v>
      </c>
      <c r="O161" s="16" t="s">
        <v>40</v>
      </c>
      <c r="P161" s="16" t="s">
        <v>345</v>
      </c>
      <c r="Q161" s="16" t="s">
        <v>265</v>
      </c>
    </row>
    <row r="162" spans="1:17" ht="15.75" customHeight="1" x14ac:dyDescent="0.3">
      <c r="A162" s="16">
        <v>559</v>
      </c>
      <c r="B162" s="16">
        <v>2016</v>
      </c>
      <c r="C162" s="16" t="s">
        <v>74</v>
      </c>
      <c r="D162" s="17">
        <v>42502</v>
      </c>
      <c r="E162" s="16" t="s">
        <v>272</v>
      </c>
      <c r="F162" s="16" t="s">
        <v>53</v>
      </c>
      <c r="G162" s="16" t="s">
        <v>53</v>
      </c>
      <c r="H162" s="16" t="s">
        <v>37</v>
      </c>
      <c r="I162" s="16" t="s">
        <v>38</v>
      </c>
      <c r="J162" s="16">
        <v>0</v>
      </c>
      <c r="K162" s="16" t="s">
        <v>53</v>
      </c>
      <c r="L162" s="16">
        <v>0</v>
      </c>
      <c r="M162" s="16">
        <v>7</v>
      </c>
      <c r="N162" s="16" t="s">
        <v>346</v>
      </c>
      <c r="O162" s="16" t="s">
        <v>76</v>
      </c>
      <c r="P162" s="16" t="s">
        <v>341</v>
      </c>
      <c r="Q162" s="16" t="s">
        <v>133</v>
      </c>
    </row>
    <row r="163" spans="1:17" ht="15.75" customHeight="1" x14ac:dyDescent="0.3">
      <c r="A163" s="16">
        <v>560</v>
      </c>
      <c r="B163" s="16">
        <v>2016</v>
      </c>
      <c r="C163" s="16" t="s">
        <v>247</v>
      </c>
      <c r="D163" s="17">
        <v>42503</v>
      </c>
      <c r="E163" s="16" t="s">
        <v>59</v>
      </c>
      <c r="F163" s="16" t="s">
        <v>45</v>
      </c>
      <c r="G163" s="16" t="s">
        <v>59</v>
      </c>
      <c r="H163" s="16" t="s">
        <v>46</v>
      </c>
      <c r="I163" s="16" t="s">
        <v>38</v>
      </c>
      <c r="J163" s="16">
        <v>0</v>
      </c>
      <c r="K163" s="16" t="s">
        <v>45</v>
      </c>
      <c r="L163" s="16">
        <v>0</v>
      </c>
      <c r="M163" s="16">
        <v>7</v>
      </c>
      <c r="N163" s="16" t="s">
        <v>350</v>
      </c>
      <c r="O163" s="16" t="s">
        <v>249</v>
      </c>
      <c r="P163" s="16" t="s">
        <v>139</v>
      </c>
      <c r="Q163" s="16" t="s">
        <v>281</v>
      </c>
    </row>
    <row r="164" spans="1:17" ht="15.75" customHeight="1" x14ac:dyDescent="0.3">
      <c r="A164" s="16">
        <v>561</v>
      </c>
      <c r="B164" s="16">
        <v>2016</v>
      </c>
      <c r="C164" s="16" t="s">
        <v>34</v>
      </c>
      <c r="D164" s="17">
        <v>42504</v>
      </c>
      <c r="E164" s="16" t="s">
        <v>36</v>
      </c>
      <c r="F164" s="16" t="s">
        <v>333</v>
      </c>
      <c r="G164" s="16" t="s">
        <v>333</v>
      </c>
      <c r="H164" s="16" t="s">
        <v>37</v>
      </c>
      <c r="I164" s="16" t="s">
        <v>38</v>
      </c>
      <c r="J164" s="16">
        <v>0</v>
      </c>
      <c r="K164" s="16" t="s">
        <v>36</v>
      </c>
      <c r="L164" s="16">
        <v>144</v>
      </c>
      <c r="M164" s="16">
        <v>0</v>
      </c>
      <c r="N164" s="16" t="s">
        <v>134</v>
      </c>
      <c r="O164" s="16" t="s">
        <v>40</v>
      </c>
      <c r="P164" s="16" t="s">
        <v>345</v>
      </c>
      <c r="Q164" s="16" t="s">
        <v>335</v>
      </c>
    </row>
    <row r="165" spans="1:17" ht="15.75" customHeight="1" x14ac:dyDescent="0.3">
      <c r="A165" s="16">
        <v>562</v>
      </c>
      <c r="B165" s="16">
        <v>2016</v>
      </c>
      <c r="C165" s="16" t="s">
        <v>64</v>
      </c>
      <c r="D165" s="17">
        <v>42504</v>
      </c>
      <c r="E165" s="16" t="s">
        <v>332</v>
      </c>
      <c r="F165" s="16" t="s">
        <v>35</v>
      </c>
      <c r="G165" s="16" t="s">
        <v>332</v>
      </c>
      <c r="H165" s="16" t="s">
        <v>46</v>
      </c>
      <c r="I165" s="16" t="s">
        <v>38</v>
      </c>
      <c r="J165" s="16">
        <v>1</v>
      </c>
      <c r="K165" s="16" t="s">
        <v>35</v>
      </c>
      <c r="L165" s="16">
        <v>0</v>
      </c>
      <c r="M165" s="16">
        <v>8</v>
      </c>
      <c r="N165" s="16" t="s">
        <v>82</v>
      </c>
      <c r="O165" s="16" t="s">
        <v>67</v>
      </c>
      <c r="P165" s="16" t="s">
        <v>340</v>
      </c>
      <c r="Q165" s="16" t="s">
        <v>255</v>
      </c>
    </row>
    <row r="166" spans="1:17" ht="15.75" customHeight="1" x14ac:dyDescent="0.3">
      <c r="A166" s="16">
        <v>563</v>
      </c>
      <c r="B166" s="16">
        <v>2016</v>
      </c>
      <c r="C166" s="16" t="s">
        <v>43</v>
      </c>
      <c r="D166" s="17">
        <v>42505</v>
      </c>
      <c r="E166" s="16" t="s">
        <v>45</v>
      </c>
      <c r="F166" s="16" t="s">
        <v>272</v>
      </c>
      <c r="G166" s="16" t="s">
        <v>45</v>
      </c>
      <c r="H166" s="16" t="s">
        <v>46</v>
      </c>
      <c r="I166" s="16" t="s">
        <v>38</v>
      </c>
      <c r="J166" s="16">
        <v>0</v>
      </c>
      <c r="K166" s="16" t="s">
        <v>272</v>
      </c>
      <c r="L166" s="16">
        <v>0</v>
      </c>
      <c r="M166" s="16">
        <v>7</v>
      </c>
      <c r="N166" s="16" t="s">
        <v>353</v>
      </c>
      <c r="O166" s="16" t="s">
        <v>334</v>
      </c>
      <c r="P166" s="16" t="s">
        <v>348</v>
      </c>
      <c r="Q166" s="16" t="s">
        <v>133</v>
      </c>
    </row>
    <row r="167" spans="1:17" ht="15.75" customHeight="1" x14ac:dyDescent="0.3">
      <c r="A167" s="16">
        <v>564</v>
      </c>
      <c r="B167" s="16">
        <v>2016</v>
      </c>
      <c r="C167" s="16" t="s">
        <v>247</v>
      </c>
      <c r="D167" s="17">
        <v>42505</v>
      </c>
      <c r="E167" s="16" t="s">
        <v>59</v>
      </c>
      <c r="F167" s="16" t="s">
        <v>53</v>
      </c>
      <c r="G167" s="16" t="s">
        <v>53</v>
      </c>
      <c r="H167" s="16" t="s">
        <v>37</v>
      </c>
      <c r="I167" s="16" t="s">
        <v>38</v>
      </c>
      <c r="J167" s="16">
        <v>0</v>
      </c>
      <c r="K167" s="16" t="s">
        <v>59</v>
      </c>
      <c r="L167" s="16">
        <v>80</v>
      </c>
      <c r="M167" s="16">
        <v>0</v>
      </c>
      <c r="N167" s="16" t="s">
        <v>352</v>
      </c>
      <c r="O167" s="16" t="s">
        <v>249</v>
      </c>
      <c r="P167" s="16" t="s">
        <v>336</v>
      </c>
      <c r="Q167" s="16" t="s">
        <v>281</v>
      </c>
    </row>
    <row r="168" spans="1:17" ht="15.75" customHeight="1" x14ac:dyDescent="0.3">
      <c r="A168" s="16">
        <v>565</v>
      </c>
      <c r="B168" s="16">
        <v>2016</v>
      </c>
      <c r="C168" s="16" t="s">
        <v>64</v>
      </c>
      <c r="D168" s="17">
        <v>42506</v>
      </c>
      <c r="E168" s="16" t="s">
        <v>35</v>
      </c>
      <c r="F168" s="16" t="s">
        <v>36</v>
      </c>
      <c r="G168" s="16" t="s">
        <v>36</v>
      </c>
      <c r="H168" s="16" t="s">
        <v>37</v>
      </c>
      <c r="I168" s="16" t="s">
        <v>38</v>
      </c>
      <c r="J168" s="16">
        <v>0</v>
      </c>
      <c r="K168" s="16" t="s">
        <v>36</v>
      </c>
      <c r="L168" s="16">
        <v>0</v>
      </c>
      <c r="M168" s="16">
        <v>9</v>
      </c>
      <c r="N168" s="16" t="s">
        <v>227</v>
      </c>
      <c r="O168" s="16" t="s">
        <v>67</v>
      </c>
      <c r="P168" s="16" t="s">
        <v>316</v>
      </c>
      <c r="Q168" s="16" t="s">
        <v>340</v>
      </c>
    </row>
    <row r="169" spans="1:17" ht="15.75" customHeight="1" x14ac:dyDescent="0.3">
      <c r="A169" s="16">
        <v>566</v>
      </c>
      <c r="B169" s="16">
        <v>2016</v>
      </c>
      <c r="C169" s="16" t="s">
        <v>247</v>
      </c>
      <c r="D169" s="17">
        <v>42507</v>
      </c>
      <c r="E169" s="16" t="s">
        <v>53</v>
      </c>
      <c r="F169" s="16" t="s">
        <v>332</v>
      </c>
      <c r="G169" s="16" t="s">
        <v>332</v>
      </c>
      <c r="H169" s="16" t="s">
        <v>37</v>
      </c>
      <c r="I169" s="16" t="s">
        <v>38</v>
      </c>
      <c r="J169" s="16">
        <v>1</v>
      </c>
      <c r="K169" s="16" t="s">
        <v>332</v>
      </c>
      <c r="L169" s="16">
        <v>19</v>
      </c>
      <c r="M169" s="16">
        <v>0</v>
      </c>
      <c r="N169" s="16" t="s">
        <v>344</v>
      </c>
      <c r="O169" s="16" t="s">
        <v>249</v>
      </c>
      <c r="P169" s="16" t="s">
        <v>336</v>
      </c>
      <c r="Q169" s="16" t="s">
        <v>265</v>
      </c>
    </row>
    <row r="170" spans="1:17" ht="15.75" customHeight="1" x14ac:dyDescent="0.3">
      <c r="A170" s="16">
        <v>567</v>
      </c>
      <c r="B170" s="16">
        <v>2016</v>
      </c>
      <c r="C170" s="16" t="s">
        <v>34</v>
      </c>
      <c r="D170" s="17">
        <v>42508</v>
      </c>
      <c r="E170" s="16" t="s">
        <v>36</v>
      </c>
      <c r="F170" s="16" t="s">
        <v>45</v>
      </c>
      <c r="G170" s="16" t="s">
        <v>45</v>
      </c>
      <c r="H170" s="16" t="s">
        <v>37</v>
      </c>
      <c r="I170" s="16" t="s">
        <v>38</v>
      </c>
      <c r="J170" s="16">
        <v>1</v>
      </c>
      <c r="K170" s="16" t="s">
        <v>36</v>
      </c>
      <c r="L170" s="16">
        <v>82</v>
      </c>
      <c r="M170" s="16">
        <v>0</v>
      </c>
      <c r="N170" s="16" t="s">
        <v>227</v>
      </c>
      <c r="O170" s="16" t="s">
        <v>40</v>
      </c>
      <c r="P170" s="16" t="s">
        <v>348</v>
      </c>
      <c r="Q170" s="16" t="s">
        <v>133</v>
      </c>
    </row>
    <row r="171" spans="1:17" ht="15.75" customHeight="1" x14ac:dyDescent="0.3">
      <c r="A171" s="16">
        <v>568</v>
      </c>
      <c r="B171" s="16">
        <v>2016</v>
      </c>
      <c r="C171" s="16" t="s">
        <v>354</v>
      </c>
      <c r="D171" s="17">
        <v>42509</v>
      </c>
      <c r="E171" s="16" t="s">
        <v>35</v>
      </c>
      <c r="F171" s="16" t="s">
        <v>333</v>
      </c>
      <c r="G171" s="16" t="s">
        <v>333</v>
      </c>
      <c r="H171" s="16" t="s">
        <v>37</v>
      </c>
      <c r="I171" s="16" t="s">
        <v>38</v>
      </c>
      <c r="J171" s="16">
        <v>0</v>
      </c>
      <c r="K171" s="16" t="s">
        <v>333</v>
      </c>
      <c r="L171" s="16">
        <v>0</v>
      </c>
      <c r="M171" s="16">
        <v>6</v>
      </c>
      <c r="N171" s="16" t="s">
        <v>164</v>
      </c>
      <c r="O171" s="16" t="s">
        <v>355</v>
      </c>
      <c r="P171" s="16" t="s">
        <v>245</v>
      </c>
      <c r="Q171" s="16" t="s">
        <v>281</v>
      </c>
    </row>
    <row r="172" spans="1:17" ht="15.75" customHeight="1" x14ac:dyDescent="0.3">
      <c r="A172" s="16">
        <v>569</v>
      </c>
      <c r="B172" s="16">
        <v>2016</v>
      </c>
      <c r="C172" s="16" t="s">
        <v>283</v>
      </c>
      <c r="D172" s="17">
        <v>42510</v>
      </c>
      <c r="E172" s="16" t="s">
        <v>272</v>
      </c>
      <c r="F172" s="16" t="s">
        <v>53</v>
      </c>
      <c r="G172" s="16" t="s">
        <v>53</v>
      </c>
      <c r="H172" s="16" t="s">
        <v>37</v>
      </c>
      <c r="I172" s="16" t="s">
        <v>38</v>
      </c>
      <c r="J172" s="16">
        <v>0</v>
      </c>
      <c r="K172" s="16" t="s">
        <v>53</v>
      </c>
      <c r="L172" s="16">
        <v>0</v>
      </c>
      <c r="M172" s="16">
        <v>6</v>
      </c>
      <c r="N172" s="16" t="s">
        <v>309</v>
      </c>
      <c r="O172" s="16" t="s">
        <v>284</v>
      </c>
      <c r="P172" s="16" t="s">
        <v>340</v>
      </c>
      <c r="Q172" s="16" t="s">
        <v>255</v>
      </c>
    </row>
    <row r="173" spans="1:17" ht="15.75" customHeight="1" x14ac:dyDescent="0.3">
      <c r="A173" s="16">
        <v>570</v>
      </c>
      <c r="B173" s="16">
        <v>2016</v>
      </c>
      <c r="C173" s="16" t="s">
        <v>247</v>
      </c>
      <c r="D173" s="17">
        <v>42511</v>
      </c>
      <c r="E173" s="16" t="s">
        <v>45</v>
      </c>
      <c r="F173" s="16" t="s">
        <v>332</v>
      </c>
      <c r="G173" s="16" t="s">
        <v>45</v>
      </c>
      <c r="H173" s="16" t="s">
        <v>46</v>
      </c>
      <c r="I173" s="16" t="s">
        <v>38</v>
      </c>
      <c r="J173" s="16">
        <v>0</v>
      </c>
      <c r="K173" s="16" t="s">
        <v>332</v>
      </c>
      <c r="L173" s="16">
        <v>0</v>
      </c>
      <c r="M173" s="16">
        <v>4</v>
      </c>
      <c r="N173" s="16" t="s">
        <v>90</v>
      </c>
      <c r="O173" s="16" t="s">
        <v>249</v>
      </c>
      <c r="P173" s="16" t="s">
        <v>139</v>
      </c>
      <c r="Q173" s="16" t="s">
        <v>336</v>
      </c>
    </row>
    <row r="174" spans="1:17" ht="15.75" customHeight="1" x14ac:dyDescent="0.3">
      <c r="A174" s="16">
        <v>571</v>
      </c>
      <c r="B174" s="16">
        <v>2016</v>
      </c>
      <c r="C174" s="16" t="s">
        <v>354</v>
      </c>
      <c r="D174" s="17">
        <v>42511</v>
      </c>
      <c r="E174" s="16" t="s">
        <v>59</v>
      </c>
      <c r="F174" s="16" t="s">
        <v>333</v>
      </c>
      <c r="G174" s="16" t="s">
        <v>333</v>
      </c>
      <c r="H174" s="16" t="s">
        <v>37</v>
      </c>
      <c r="I174" s="16" t="s">
        <v>38</v>
      </c>
      <c r="J174" s="16">
        <v>0</v>
      </c>
      <c r="K174" s="16" t="s">
        <v>333</v>
      </c>
      <c r="L174" s="16">
        <v>0</v>
      </c>
      <c r="M174" s="16">
        <v>6</v>
      </c>
      <c r="N174" s="16" t="s">
        <v>118</v>
      </c>
      <c r="O174" s="16" t="s">
        <v>355</v>
      </c>
      <c r="P174" s="16" t="s">
        <v>245</v>
      </c>
      <c r="Q174" s="16" t="s">
        <v>281</v>
      </c>
    </row>
    <row r="175" spans="1:17" ht="15.75" customHeight="1" x14ac:dyDescent="0.3">
      <c r="A175" s="16">
        <v>572</v>
      </c>
      <c r="B175" s="16">
        <v>2016</v>
      </c>
      <c r="C175" s="16" t="s">
        <v>64</v>
      </c>
      <c r="D175" s="17">
        <v>42512</v>
      </c>
      <c r="E175" s="16" t="s">
        <v>35</v>
      </c>
      <c r="F175" s="16" t="s">
        <v>272</v>
      </c>
      <c r="G175" s="16" t="s">
        <v>272</v>
      </c>
      <c r="H175" s="16" t="s">
        <v>37</v>
      </c>
      <c r="I175" s="16" t="s">
        <v>38</v>
      </c>
      <c r="J175" s="16">
        <v>0</v>
      </c>
      <c r="K175" s="16" t="s">
        <v>35</v>
      </c>
      <c r="L175" s="16">
        <v>22</v>
      </c>
      <c r="M175" s="16">
        <v>0</v>
      </c>
      <c r="N175" s="16" t="s">
        <v>82</v>
      </c>
      <c r="O175" s="16" t="s">
        <v>67</v>
      </c>
      <c r="P175" s="16" t="s">
        <v>348</v>
      </c>
      <c r="Q175" s="16" t="s">
        <v>133</v>
      </c>
    </row>
    <row r="176" spans="1:17" ht="15.75" customHeight="1" x14ac:dyDescent="0.3">
      <c r="A176" s="16">
        <v>573</v>
      </c>
      <c r="B176" s="16">
        <v>2016</v>
      </c>
      <c r="C176" s="16" t="s">
        <v>283</v>
      </c>
      <c r="D176" s="17">
        <v>42512</v>
      </c>
      <c r="E176" s="16" t="s">
        <v>53</v>
      </c>
      <c r="F176" s="16" t="s">
        <v>36</v>
      </c>
      <c r="G176" s="16" t="s">
        <v>36</v>
      </c>
      <c r="H176" s="16" t="s">
        <v>37</v>
      </c>
      <c r="I176" s="16" t="s">
        <v>38</v>
      </c>
      <c r="J176" s="16">
        <v>0</v>
      </c>
      <c r="K176" s="16" t="s">
        <v>36</v>
      </c>
      <c r="L176" s="16">
        <v>0</v>
      </c>
      <c r="M176" s="16">
        <v>6</v>
      </c>
      <c r="N176" s="16" t="s">
        <v>227</v>
      </c>
      <c r="O176" s="16" t="s">
        <v>284</v>
      </c>
      <c r="P176" s="16" t="s">
        <v>340</v>
      </c>
      <c r="Q176" s="16" t="s">
        <v>255</v>
      </c>
    </row>
    <row r="177" spans="1:17" ht="15.75" customHeight="1" x14ac:dyDescent="0.3">
      <c r="A177" s="16">
        <v>574</v>
      </c>
      <c r="B177" s="16">
        <v>2016</v>
      </c>
      <c r="C177" s="16" t="s">
        <v>34</v>
      </c>
      <c r="D177" s="17">
        <v>42514</v>
      </c>
      <c r="E177" s="16" t="s">
        <v>333</v>
      </c>
      <c r="F177" s="16" t="s">
        <v>36</v>
      </c>
      <c r="G177" s="16" t="s">
        <v>36</v>
      </c>
      <c r="H177" s="16" t="s">
        <v>37</v>
      </c>
      <c r="I177" s="16" t="s">
        <v>38</v>
      </c>
      <c r="J177" s="16">
        <v>0</v>
      </c>
      <c r="K177" s="16" t="s">
        <v>36</v>
      </c>
      <c r="L177" s="16">
        <v>0</v>
      </c>
      <c r="M177" s="16">
        <v>4</v>
      </c>
      <c r="N177" s="16" t="s">
        <v>134</v>
      </c>
      <c r="O177" s="16" t="s">
        <v>40</v>
      </c>
      <c r="P177" s="16" t="s">
        <v>245</v>
      </c>
      <c r="Q177" s="16" t="s">
        <v>139</v>
      </c>
    </row>
    <row r="178" spans="1:17" ht="15.75" customHeight="1" x14ac:dyDescent="0.3">
      <c r="A178" s="16">
        <v>575</v>
      </c>
      <c r="B178" s="16">
        <v>2016</v>
      </c>
      <c r="C178" s="16" t="s">
        <v>51</v>
      </c>
      <c r="D178" s="17">
        <v>42515</v>
      </c>
      <c r="E178" s="16" t="s">
        <v>272</v>
      </c>
      <c r="F178" s="16" t="s">
        <v>35</v>
      </c>
      <c r="G178" s="16" t="s">
        <v>35</v>
      </c>
      <c r="H178" s="16" t="s">
        <v>37</v>
      </c>
      <c r="I178" s="16" t="s">
        <v>38</v>
      </c>
      <c r="J178" s="16">
        <v>0</v>
      </c>
      <c r="K178" s="16" t="s">
        <v>272</v>
      </c>
      <c r="L178" s="16">
        <v>22</v>
      </c>
      <c r="M178" s="16">
        <v>0</v>
      </c>
      <c r="N178" s="16" t="s">
        <v>329</v>
      </c>
      <c r="O178" s="16" t="s">
        <v>55</v>
      </c>
      <c r="P178" s="16" t="s">
        <v>133</v>
      </c>
      <c r="Q178" s="16" t="s">
        <v>265</v>
      </c>
    </row>
    <row r="179" spans="1:17" ht="15.75" customHeight="1" x14ac:dyDescent="0.3">
      <c r="A179" s="16">
        <v>576</v>
      </c>
      <c r="B179" s="16">
        <v>2016</v>
      </c>
      <c r="C179" s="16" t="s">
        <v>51</v>
      </c>
      <c r="D179" s="17">
        <v>42517</v>
      </c>
      <c r="E179" s="16" t="s">
        <v>333</v>
      </c>
      <c r="F179" s="16" t="s">
        <v>272</v>
      </c>
      <c r="G179" s="16" t="s">
        <v>272</v>
      </c>
      <c r="H179" s="16" t="s">
        <v>37</v>
      </c>
      <c r="I179" s="16" t="s">
        <v>38</v>
      </c>
      <c r="J179" s="16">
        <v>0</v>
      </c>
      <c r="K179" s="16" t="s">
        <v>272</v>
      </c>
      <c r="L179" s="16">
        <v>0</v>
      </c>
      <c r="M179" s="16">
        <v>4</v>
      </c>
      <c r="N179" s="16" t="s">
        <v>191</v>
      </c>
      <c r="O179" s="16" t="s">
        <v>55</v>
      </c>
      <c r="P179" s="16" t="s">
        <v>133</v>
      </c>
      <c r="Q179" s="16" t="s">
        <v>281</v>
      </c>
    </row>
    <row r="180" spans="1:17" ht="15.75" customHeight="1" x14ac:dyDescent="0.3">
      <c r="A180" s="16">
        <v>577</v>
      </c>
      <c r="B180" s="16">
        <v>2016</v>
      </c>
      <c r="C180" s="16" t="s">
        <v>34</v>
      </c>
      <c r="D180" s="17">
        <v>42519</v>
      </c>
      <c r="E180" s="16" t="s">
        <v>272</v>
      </c>
      <c r="F180" s="16" t="s">
        <v>36</v>
      </c>
      <c r="G180" s="16" t="s">
        <v>272</v>
      </c>
      <c r="H180" s="16" t="s">
        <v>46</v>
      </c>
      <c r="I180" s="16" t="s">
        <v>38</v>
      </c>
      <c r="J180" s="16">
        <v>0</v>
      </c>
      <c r="K180" s="16" t="s">
        <v>272</v>
      </c>
      <c r="L180" s="16">
        <v>8</v>
      </c>
      <c r="M180" s="16">
        <v>0</v>
      </c>
      <c r="N180" s="16" t="s">
        <v>356</v>
      </c>
      <c r="O180" s="16" t="s">
        <v>40</v>
      </c>
      <c r="P180" s="16" t="s">
        <v>139</v>
      </c>
      <c r="Q180" s="16" t="s">
        <v>255</v>
      </c>
    </row>
    <row r="181" spans="1:17" ht="15.75" customHeight="1" x14ac:dyDescent="0.3"/>
    <row r="182" spans="1:17" ht="15.75" customHeight="1" x14ac:dyDescent="0.3"/>
    <row r="183" spans="1:17" ht="15.75" customHeight="1" x14ac:dyDescent="0.3"/>
    <row r="184" spans="1:17" ht="15.75" customHeight="1" x14ac:dyDescent="0.3"/>
    <row r="185" spans="1:17" ht="15.75" customHeight="1" x14ac:dyDescent="0.3"/>
    <row r="186" spans="1:17" ht="15.75" customHeight="1" x14ac:dyDescent="0.3"/>
    <row r="187" spans="1:17" ht="15.75" customHeight="1" x14ac:dyDescent="0.3"/>
    <row r="188" spans="1:17" ht="15.75" customHeight="1" x14ac:dyDescent="0.3"/>
    <row r="189" spans="1:17" ht="15.75" customHeight="1" x14ac:dyDescent="0.3"/>
    <row r="190" spans="1:17" ht="15.75" customHeight="1" x14ac:dyDescent="0.3"/>
    <row r="191" spans="1:17" ht="15.75" customHeight="1" x14ac:dyDescent="0.3"/>
    <row r="192" spans="1:17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  <outlinePr summaryBelow="0" summaryRight="0"/>
    <pageSetUpPr fitToPage="1"/>
  </sheetPr>
  <dimension ref="B2:J31"/>
  <sheetViews>
    <sheetView workbookViewId="0">
      <selection activeCell="B2" sqref="B2"/>
    </sheetView>
  </sheetViews>
  <sheetFormatPr defaultColWidth="14.44140625" defaultRowHeight="15" customHeight="1" x14ac:dyDescent="0.3"/>
  <cols>
    <col min="1" max="1" width="4.33203125" customWidth="1"/>
    <col min="2" max="2" width="26.5546875" customWidth="1"/>
    <col min="9" max="9" width="19.6640625" customWidth="1"/>
  </cols>
  <sheetData>
    <row r="2" spans="2:10" x14ac:dyDescent="0.3">
      <c r="B2" s="1" t="s">
        <v>0</v>
      </c>
    </row>
    <row r="4" spans="2:10" x14ac:dyDescent="0.3">
      <c r="B4" s="2" t="s">
        <v>1</v>
      </c>
      <c r="C4" s="3"/>
      <c r="D4" s="3"/>
      <c r="E4" s="3"/>
      <c r="G4" s="4" t="s">
        <v>2</v>
      </c>
      <c r="H4" s="4" t="s">
        <v>3</v>
      </c>
    </row>
    <row r="5" spans="2:10" x14ac:dyDescent="0.3">
      <c r="B5" s="5" t="s">
        <v>4</v>
      </c>
      <c r="C5" s="5" t="s">
        <v>5</v>
      </c>
      <c r="D5" s="5" t="s">
        <v>6</v>
      </c>
      <c r="E5" s="5" t="s">
        <v>7</v>
      </c>
      <c r="G5" s="5" t="s">
        <v>4</v>
      </c>
      <c r="H5" s="5" t="s">
        <v>5</v>
      </c>
      <c r="I5" s="5" t="s">
        <v>6</v>
      </c>
      <c r="J5" s="5" t="s">
        <v>7</v>
      </c>
    </row>
    <row r="6" spans="2:10" x14ac:dyDescent="0.3">
      <c r="B6" s="6" t="s">
        <v>8</v>
      </c>
      <c r="C6" s="7">
        <v>100</v>
      </c>
      <c r="D6" s="7">
        <v>80</v>
      </c>
      <c r="E6" s="8">
        <v>0.8</v>
      </c>
      <c r="G6" s="6" t="s">
        <v>8</v>
      </c>
      <c r="H6" s="7">
        <v>100</v>
      </c>
      <c r="I6" s="7">
        <v>80</v>
      </c>
      <c r="J6" s="8">
        <v>0.8</v>
      </c>
    </row>
    <row r="7" spans="2:10" x14ac:dyDescent="0.3">
      <c r="B7" s="6" t="s">
        <v>9</v>
      </c>
      <c r="C7" s="7">
        <v>90</v>
      </c>
      <c r="D7" s="7">
        <v>81</v>
      </c>
      <c r="E7" s="8">
        <v>0.9</v>
      </c>
      <c r="G7" s="6" t="s">
        <v>9</v>
      </c>
      <c r="H7" s="7">
        <v>90</v>
      </c>
      <c r="I7" s="7">
        <v>81</v>
      </c>
      <c r="J7" s="8">
        <v>0.9</v>
      </c>
    </row>
    <row r="8" spans="2:10" x14ac:dyDescent="0.3">
      <c r="B8" s="3"/>
      <c r="C8" s="9"/>
      <c r="D8" s="9"/>
      <c r="E8" s="9"/>
      <c r="G8" s="3"/>
      <c r="H8" s="9"/>
      <c r="I8" s="9"/>
      <c r="J8" s="9"/>
    </row>
    <row r="9" spans="2:10" x14ac:dyDescent="0.3">
      <c r="B9" s="1" t="s">
        <v>10</v>
      </c>
      <c r="C9" s="9"/>
      <c r="D9" s="9"/>
      <c r="E9" s="9"/>
      <c r="G9" s="3"/>
      <c r="H9" s="9"/>
      <c r="I9" s="9"/>
      <c r="J9" s="9"/>
    </row>
    <row r="10" spans="2:10" x14ac:dyDescent="0.3">
      <c r="B10" s="3"/>
      <c r="C10" s="9"/>
      <c r="D10" s="9"/>
      <c r="E10" s="9"/>
      <c r="G10" s="3"/>
      <c r="H10" s="9"/>
      <c r="I10" s="9"/>
      <c r="J10" s="9"/>
    </row>
    <row r="11" spans="2:10" x14ac:dyDescent="0.3">
      <c r="B11" s="5" t="s">
        <v>11</v>
      </c>
      <c r="C11" s="5" t="s">
        <v>12</v>
      </c>
      <c r="D11" s="9"/>
      <c r="E11" s="9"/>
      <c r="G11" s="3"/>
      <c r="H11" s="9"/>
      <c r="I11" s="9"/>
      <c r="J11" s="9"/>
    </row>
    <row r="12" spans="2:10" x14ac:dyDescent="0.3">
      <c r="B12" s="6" t="s">
        <v>13</v>
      </c>
      <c r="C12" s="7" t="s">
        <v>8</v>
      </c>
      <c r="D12" s="9"/>
      <c r="E12" s="9"/>
      <c r="G12" s="3"/>
      <c r="H12" s="9"/>
      <c r="I12" s="9"/>
      <c r="J12" s="9"/>
    </row>
    <row r="13" spans="2:10" x14ac:dyDescent="0.3">
      <c r="B13" s="3"/>
      <c r="C13" s="9"/>
      <c r="D13" s="9"/>
      <c r="E13" s="9"/>
      <c r="G13" s="3"/>
      <c r="H13" s="9"/>
      <c r="I13" s="9"/>
      <c r="J13" s="9"/>
    </row>
    <row r="14" spans="2:10" x14ac:dyDescent="0.3">
      <c r="B14" s="3"/>
      <c r="C14" s="9"/>
      <c r="D14" s="9"/>
      <c r="E14" s="9"/>
      <c r="G14" s="3"/>
      <c r="H14" s="9"/>
      <c r="I14" s="9"/>
      <c r="J14" s="9"/>
    </row>
    <row r="15" spans="2:10" x14ac:dyDescent="0.3">
      <c r="B15" s="3"/>
      <c r="C15" s="9"/>
      <c r="D15" s="9"/>
      <c r="E15" s="9"/>
      <c r="G15" s="3"/>
      <c r="H15" s="9"/>
      <c r="I15" s="9"/>
      <c r="J15" s="9"/>
    </row>
    <row r="16" spans="2:10" x14ac:dyDescent="0.3">
      <c r="B16" s="1" t="s">
        <v>14</v>
      </c>
      <c r="C16" s="9"/>
      <c r="D16" s="9"/>
      <c r="E16" s="9"/>
      <c r="G16" s="3"/>
      <c r="H16" s="9"/>
      <c r="I16" s="9"/>
      <c r="J16" s="9"/>
    </row>
    <row r="17" spans="2:10" x14ac:dyDescent="0.3">
      <c r="B17" s="3"/>
      <c r="C17" s="9"/>
      <c r="D17" s="9"/>
      <c r="E17" s="9"/>
      <c r="G17" s="3"/>
      <c r="H17" s="9"/>
      <c r="I17" s="9"/>
      <c r="J17" s="9"/>
    </row>
    <row r="18" spans="2:10" x14ac:dyDescent="0.3">
      <c r="B18" s="1" t="s">
        <v>15</v>
      </c>
      <c r="C18" s="9"/>
      <c r="D18" s="9"/>
      <c r="E18" s="9"/>
      <c r="G18" s="6"/>
      <c r="H18" s="9"/>
      <c r="I18" s="9"/>
      <c r="J18" s="9"/>
    </row>
    <row r="19" spans="2:10" x14ac:dyDescent="0.3">
      <c r="B19" s="3"/>
      <c r="C19" s="3"/>
      <c r="D19" s="3"/>
      <c r="E19" s="3"/>
      <c r="H19" s="10"/>
      <c r="I19" s="9"/>
    </row>
    <row r="20" spans="2:10" x14ac:dyDescent="0.3">
      <c r="B20" s="11"/>
      <c r="C20" s="12"/>
      <c r="D20" s="12"/>
      <c r="E20" s="2"/>
      <c r="F20" s="13"/>
      <c r="H20" s="10"/>
      <c r="I20" s="9"/>
    </row>
    <row r="21" spans="2:10" x14ac:dyDescent="0.3">
      <c r="B21" s="3"/>
      <c r="C21" s="14"/>
      <c r="D21" s="14"/>
      <c r="E21" s="9"/>
      <c r="F21" s="9"/>
      <c r="H21" s="10"/>
      <c r="I21" s="9"/>
    </row>
    <row r="22" spans="2:10" x14ac:dyDescent="0.3">
      <c r="B22" s="3"/>
      <c r="C22" s="14"/>
      <c r="D22" s="14"/>
      <c r="E22" s="9"/>
      <c r="F22" s="9"/>
      <c r="H22" s="10"/>
      <c r="I22" s="9"/>
    </row>
    <row r="23" spans="2:10" x14ac:dyDescent="0.3">
      <c r="C23" s="14"/>
      <c r="D23" s="14"/>
      <c r="E23" s="9"/>
      <c r="F23" s="9"/>
      <c r="H23" s="10"/>
      <c r="I23" s="9"/>
    </row>
    <row r="24" spans="2:10" x14ac:dyDescent="0.3">
      <c r="C24" s="14"/>
      <c r="D24" s="14"/>
      <c r="E24" s="9"/>
      <c r="F24" s="9"/>
    </row>
    <row r="25" spans="2:10" x14ac:dyDescent="0.3">
      <c r="C25" s="14"/>
      <c r="D25" s="14"/>
      <c r="E25" s="9"/>
      <c r="F25" s="9"/>
    </row>
    <row r="26" spans="2:10" x14ac:dyDescent="0.3">
      <c r="C26" s="14"/>
      <c r="D26" s="14"/>
      <c r="E26" s="9"/>
      <c r="F26" s="9"/>
    </row>
    <row r="27" spans="2:10" x14ac:dyDescent="0.3">
      <c r="C27" s="14"/>
      <c r="D27" s="14"/>
      <c r="E27" s="9"/>
      <c r="F27" s="9"/>
    </row>
    <row r="28" spans="2:10" x14ac:dyDescent="0.3">
      <c r="C28" s="14"/>
      <c r="D28" s="14"/>
      <c r="E28" s="9"/>
      <c r="F28" s="9"/>
    </row>
    <row r="29" spans="2:10" x14ac:dyDescent="0.3">
      <c r="C29" s="14"/>
      <c r="D29" s="14"/>
      <c r="E29" s="9"/>
      <c r="F29" s="9"/>
    </row>
    <row r="30" spans="2:10" x14ac:dyDescent="0.3">
      <c r="C30" s="14"/>
      <c r="D30" s="14"/>
      <c r="E30" s="9"/>
      <c r="F30" s="9"/>
    </row>
    <row r="31" spans="2:10" x14ac:dyDescent="0.3">
      <c r="C31" s="14"/>
      <c r="D31" s="14"/>
      <c r="E31" s="9"/>
      <c r="F31" s="9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6 5 5 1 8 e 1 - c c c 3 - 4 c 9 c - 8 8 7 7 - 9 6 6 b 8 c 2 b 1 7 6 3 "   x m l n s = " h t t p : / / s c h e m a s . m i c r o s o f t . c o m / D a t a M a s h u p " > A A A A A F I E A A B Q S w M E F A A C A A g A T 5 6 b V d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E + e m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n p t V 6 w a O N E s B A A B I B Q A A E w A c A E Z v c m 1 1 b G F z L 1 N l Y 3 R p b 2 4 x L m 0 g o h g A K K A U A A A A A A A A A A A A A A A A A A A A A A A A A A A A 7 Z S 7 a s M w F I Z 3 g 9 9 B u E s C J p C 0 d A k Z i t u h S 5 c E O o Q g Z P m k E d H F S E d N j M m 7 1 7 Z a a J E L p X O 0 W P 7 + c 7 P 8 I w c c h d F k H Z 7 z Z Z q k i T s w C x X Z s F L C n K y I B E w T 0 q 2 1 8 Z Z D R 5 7 O H O S s 8 N a C x l d j j 6 U x x 8 m 0 3 b 4 w B a s s Z G a 7 y 7 Y w G r u Q X R 4 K 3 G T F g e m 3 v n h T Q 9 Z V G k J n G 8 u 0 2 x u r C i O 9 0 r 3 o J q F b 3 r a Z q L K c P G u 8 v 5 v 1 0 i U n b e a A O a N j z g U 2 H c X u n S C c c Y A V Q / i C / X 6 A C E z N o 9 C e L m J q n K M n o T X Y c a 0 C L p w Y B v q p W n B e Y j y R p K y u p Y C R T / u l T 4 d p 2 V D r t R v N 6 c W T 4 E f A E b 2 W r A F L z Z 4 q h v w Q F X 8 H 7 S G i X t X C Q n x I g c f H F P j t D 3 6 Z p o n Q o / 8 / c t v i 3 2 5 b X N 1 2 d d v f 3 f b A 0 T N J H x m y U c s F o x R G l U L D p A 0 X W v 5 p 0 u 8 9 Q s b y A 1 B L A Q I t A B Q A A g A I A E + e m 1 X e W z / I p Q A A A P U A A A A S A A A A A A A A A A A A A A A A A A A A A A B D b 2 5 m a W c v U G F j a 2 F n Z S 5 4 b W x Q S w E C L Q A U A A I A C A B P n p t V D 8 r p q 6 Q A A A D p A A A A E w A A A A A A A A A A A A A A A A D x A A A A W 0 N v b n R l b n R f V H l w Z X N d L n h t b F B L A Q I t A B Q A A g A I A E + e m 1 X r B o 4 0 S w E A A E g F A A A T A A A A A A A A A A A A A A A A A O I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I u A A A A A A A A U C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d U M T Q 6 M D k 6 N T c u N T Q 0 O D Q w M l o i I C 8 + P E V u d H J 5 I F R 5 c G U 9 I k Z p b G x D b 2 x 1 b W 5 U e X B l c y I g V m F s d W U 9 I n N B d 0 1 H Q 1 F Z R 0 J n W U d B d 1 l E Q X d Z R 0 J n W U c i I C 8 + P E V u d H J 5 I F R 5 c G U 9 I k Z p b G x D b 2 x 1 b W 5 O Y W 1 l c y I g V m F s d W U 9 I n N b J n F 1 b 3 Q 7 a W Q m c X V v d D s s J n F 1 b 3 Q 7 c 2 V h c 2 9 u J n F 1 b 3 Q 7 L C Z x d W 9 0 O 2 N p d H k m c X V v d D s s J n F 1 b 3 Q 7 Z G F 0 Z S Z x d W 9 0 O y w m c X V v d D t 0 Z W F t M S Z x d W 9 0 O y w m c X V v d D t 0 Z W F t M i Z x d W 9 0 O y w m c X V v d D t 0 b 3 N z X 3 d p b m 5 l c i Z x d W 9 0 O y w m c X V v d D t 0 b 3 N z X 2 R l Y 2 l z a W 9 u J n F 1 b 3 Q 7 L C Z x d W 9 0 O 3 J l c 3 V s d C Z x d W 9 0 O y w m c X V v d D t k b F 9 h c H B s a W V k J n F 1 b 3 Q 7 L C Z x d W 9 0 O 3 d p b m 5 l c i Z x d W 9 0 O y w m c X V v d D t 3 a W 5 f Y n l f c n V u c y Z x d W 9 0 O y w m c X V v d D t 3 a W 5 f Y n l f d 2 l j a 2 V 0 c y Z x d W 9 0 O y w m c X V v d D t w b G F 5 Z X J f b 2 Z f b W F 0 Y 2 g m c X V v d D s s J n F 1 b 3 Q 7 d m V u d W U m c X V v d D s s J n F 1 b 3 Q 7 d W 1 w a X J l M S Z x d W 9 0 O y w m c X V v d D t 1 b X B p c m U y J n F 1 b 3 Q 7 L C Z x d W 9 0 O 3 V t c G l y Z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a W Q s M H 0 m c X V v d D s s J n F 1 b 3 Q 7 U 2 V j d G l v b j E v V G F i b G U x L 0 N o Y W 5 n Z W Q g V H l w Z S 5 7 c 2 V h c 2 9 u L D F 9 J n F 1 b 3 Q 7 L C Z x d W 9 0 O 1 N l Y 3 R p b 2 4 x L 1 R h Y m x l M S 9 D a G F u Z 2 V k I F R 5 c G U u e 2 N p d H k s M n 0 m c X V v d D s s J n F 1 b 3 Q 7 U 2 V j d G l v b j E v V G F i b G U x L 0 N o Y W 5 n Z W Q g V H l w Z S 5 7 Z G F 0 Z S w z f S Z x d W 9 0 O y w m c X V v d D t T Z W N 0 a W 9 u M S 9 U Y W J s Z T E v Q 2 h h b m d l Z C B U e X B l L n t 0 Z W F t M S w 0 f S Z x d W 9 0 O y w m c X V v d D t T Z W N 0 a W 9 u M S 9 U Y W J s Z T E v Q 2 h h b m d l Z C B U e X B l L n t 0 Z W F t M i w 1 f S Z x d W 9 0 O y w m c X V v d D t T Z W N 0 a W 9 u M S 9 U Y W J s Z T E v Q 2 h h b m d l Z C B U e X B l L n t 0 b 3 N z X 3 d p b m 5 l c i w 2 f S Z x d W 9 0 O y w m c X V v d D t T Z W N 0 a W 9 u M S 9 U Y W J s Z T E v Q 2 h h b m d l Z C B U e X B l L n t 0 b 3 N z X 2 R l Y 2 l z a W 9 u L D d 9 J n F 1 b 3 Q 7 L C Z x d W 9 0 O 1 N l Y 3 R p b 2 4 x L 1 R h Y m x l M S 9 D a G F u Z 2 V k I F R 5 c G U u e 3 J l c 3 V s d C w 4 f S Z x d W 9 0 O y w m c X V v d D t T Z W N 0 a W 9 u M S 9 U Y W J s Z T E v Q 2 h h b m d l Z C B U e X B l L n t k b F 9 h c H B s a W V k L D l 9 J n F 1 b 3 Q 7 L C Z x d W 9 0 O 1 N l Y 3 R p b 2 4 x L 1 R h Y m x l M S 9 D a G F u Z 2 V k I F R 5 c G U u e 3 d p b m 5 l c i w x M H 0 m c X V v d D s s J n F 1 b 3 Q 7 U 2 V j d G l v b j E v V G F i b G U x L 0 N o Y W 5 n Z W Q g V H l w Z S 5 7 d 2 l u X 2 J 5 X 3 J 1 b n M s M T F 9 J n F 1 b 3 Q 7 L C Z x d W 9 0 O 1 N l Y 3 R p b 2 4 x L 1 R h Y m x l M S 9 D a G F u Z 2 V k I F R 5 c G U u e 3 d p b l 9 i e V 9 3 a W N r Z X R z L D E y f S Z x d W 9 0 O y w m c X V v d D t T Z W N 0 a W 9 u M S 9 U Y W J s Z T E v Q 2 h h b m d l Z C B U e X B l L n t w b G F 5 Z X J f b 2 Z f b W F 0 Y 2 g s M T N 9 J n F 1 b 3 Q 7 L C Z x d W 9 0 O 1 N l Y 3 R p b 2 4 x L 1 R h Y m x l M S 9 D a G F u Z 2 V k I F R 5 c G U u e 3 Z l b n V l L D E 0 f S Z x d W 9 0 O y w m c X V v d D t T Z W N 0 a W 9 u M S 9 U Y W J s Z T E v Q 2 h h b m d l Z C B U e X B l L n t 1 b X B p c m U x L D E 1 f S Z x d W 9 0 O y w m c X V v d D t T Z W N 0 a W 9 u M S 9 U Y W J s Z T E v Q 2 h h b m d l Z C B U e X B l L n t 1 b X B p c m U y L D E 2 f S Z x d W 9 0 O y w m c X V v d D t T Z W N 0 a W 9 u M S 9 U Y W J s Z T E v Q 2 h h b m d l Z C B U e X B l L n t 1 b X B p c m U z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V G F i b G U x L 0 N o Y W 5 n Z W Q g V H l w Z S 5 7 a W Q s M H 0 m c X V v d D s s J n F 1 b 3 Q 7 U 2 V j d G l v b j E v V G F i b G U x L 0 N o Y W 5 n Z W Q g V H l w Z S 5 7 c 2 V h c 2 9 u L D F 9 J n F 1 b 3 Q 7 L C Z x d W 9 0 O 1 N l Y 3 R p b 2 4 x L 1 R h Y m x l M S 9 D a G F u Z 2 V k I F R 5 c G U u e 2 N p d H k s M n 0 m c X V v d D s s J n F 1 b 3 Q 7 U 2 V j d G l v b j E v V G F i b G U x L 0 N o Y W 5 n Z W Q g V H l w Z S 5 7 Z G F 0 Z S w z f S Z x d W 9 0 O y w m c X V v d D t T Z W N 0 a W 9 u M S 9 U Y W J s Z T E v Q 2 h h b m d l Z C B U e X B l L n t 0 Z W F t M S w 0 f S Z x d W 9 0 O y w m c X V v d D t T Z W N 0 a W 9 u M S 9 U Y W J s Z T E v Q 2 h h b m d l Z C B U e X B l L n t 0 Z W F t M i w 1 f S Z x d W 9 0 O y w m c X V v d D t T Z W N 0 a W 9 u M S 9 U Y W J s Z T E v Q 2 h h b m d l Z C B U e X B l L n t 0 b 3 N z X 3 d p b m 5 l c i w 2 f S Z x d W 9 0 O y w m c X V v d D t T Z W N 0 a W 9 u M S 9 U Y W J s Z T E v Q 2 h h b m d l Z C B U e X B l L n t 0 b 3 N z X 2 R l Y 2 l z a W 9 u L D d 9 J n F 1 b 3 Q 7 L C Z x d W 9 0 O 1 N l Y 3 R p b 2 4 x L 1 R h Y m x l M S 9 D a G F u Z 2 V k I F R 5 c G U u e 3 J l c 3 V s d C w 4 f S Z x d W 9 0 O y w m c X V v d D t T Z W N 0 a W 9 u M S 9 U Y W J s Z T E v Q 2 h h b m d l Z C B U e X B l L n t k b F 9 h c H B s a W V k L D l 9 J n F 1 b 3 Q 7 L C Z x d W 9 0 O 1 N l Y 3 R p b 2 4 x L 1 R h Y m x l M S 9 D a G F u Z 2 V k I F R 5 c G U u e 3 d p b m 5 l c i w x M H 0 m c X V v d D s s J n F 1 b 3 Q 7 U 2 V j d G l v b j E v V G F i b G U x L 0 N o Y W 5 n Z W Q g V H l w Z S 5 7 d 2 l u X 2 J 5 X 3 J 1 b n M s M T F 9 J n F 1 b 3 Q 7 L C Z x d W 9 0 O 1 N l Y 3 R p b 2 4 x L 1 R h Y m x l M S 9 D a G F u Z 2 V k I F R 5 c G U u e 3 d p b l 9 i e V 9 3 a W N r Z X R z L D E y f S Z x d W 9 0 O y w m c X V v d D t T Z W N 0 a W 9 u M S 9 U Y W J s Z T E v Q 2 h h b m d l Z C B U e X B l L n t w b G F 5 Z X J f b 2 Z f b W F 0 Y 2 g s M T N 9 J n F 1 b 3 Q 7 L C Z x d W 9 0 O 1 N l Y 3 R p b 2 4 x L 1 R h Y m x l M S 9 D a G F u Z 2 V k I F R 5 c G U u e 3 Z l b n V l L D E 0 f S Z x d W 9 0 O y w m c X V v d D t T Z W N 0 a W 9 u M S 9 U Y W J s Z T E v Q 2 h h b m d l Z C B U e X B l L n t 1 b X B p c m U x L D E 1 f S Z x d W 9 0 O y w m c X V v d D t T Z W N 0 a W 9 u M S 9 U Y W J s Z T E v Q 2 h h b m d l Z C B U e X B l L n t 1 b X B p c m U y L D E 2 f S Z x d W 9 0 O y w m c X V v d D t T Z W N 0 a W 9 u M S 9 U Y W J s Z T E v Q 2 h h b m d l Z C B U e X B l L n t 1 b X B p c m U z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N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d U M T Q 6 M T I 6 M z g u M j E 2 M z Y y M l o i I C 8 + P E V u d H J 5 I F R 5 c G U 9 I k Z p b G x D b 2 x 1 b W 5 U e X B l c y I g V m F s d W U 9 I n N B d 0 1 H Q 1 F Z R 0 J n W U d B d 1 l E Q X d Z R 0 J n W U c i I C 8 + P E V u d H J 5 I F R 5 c G U 9 I k Z p b G x D b 2 x 1 b W 5 O Y W 1 l c y I g V m F s d W U 9 I n N b J n F 1 b 3 Q 7 a W Q m c X V v d D s s J n F 1 b 3 Q 7 c 2 V h c 2 9 u J n F 1 b 3 Q 7 L C Z x d W 9 0 O 2 N p d H k m c X V v d D s s J n F 1 b 3 Q 7 Z G F 0 Z S Z x d W 9 0 O y w m c X V v d D t 0 Z W F t M S Z x d W 9 0 O y w m c X V v d D t 0 Z W F t M i Z x d W 9 0 O y w m c X V v d D t 0 b 3 N z X 3 d p b m 5 l c i Z x d W 9 0 O y w m c X V v d D t 0 b 3 N z X 2 R l Y 2 l z a W 9 u J n F 1 b 3 Q 7 L C Z x d W 9 0 O 3 J l c 3 V s d C Z x d W 9 0 O y w m c X V v d D t k b F 9 h c H B s a W V k J n F 1 b 3 Q 7 L C Z x d W 9 0 O 3 d p b m 5 l c i Z x d W 9 0 O y w m c X V v d D t 3 a W 5 f Y n l f c n V u c y Z x d W 9 0 O y w m c X V v d D t 3 a W 5 f Y n l f d 2 l j a 2 V 0 c y Z x d W 9 0 O y w m c X V v d D t w b G F 5 Z X J f b 2 Z f b W F 0 Y 2 g m c X V v d D s s J n F 1 b 3 Q 7 d m V u d W U m c X V v d D s s J n F 1 b 3 Q 7 d W 1 w a X J l M S Z x d W 9 0 O y w m c X V v d D t 1 b X B p c m U y J n F 1 b 3 Q 7 L C Z x d W 9 0 O 3 V t c G l y Z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N o Y W 5 n Z W Q g V H l w Z S 5 7 a W Q s M H 0 m c X V v d D s s J n F 1 b 3 Q 7 U 2 V j d G l v b j E v V G F i b G U y L 0 N o Y W 5 n Z W Q g V H l w Z S 5 7 c 2 V h c 2 9 u L D F 9 J n F 1 b 3 Q 7 L C Z x d W 9 0 O 1 N l Y 3 R p b 2 4 x L 1 R h Y m x l M i 9 D a G F u Z 2 V k I F R 5 c G U u e 2 N p d H k s M n 0 m c X V v d D s s J n F 1 b 3 Q 7 U 2 V j d G l v b j E v V G F i b G U y L 0 N o Y W 5 n Z W Q g V H l w Z S 5 7 Z G F 0 Z S w z f S Z x d W 9 0 O y w m c X V v d D t T Z W N 0 a W 9 u M S 9 U Y W J s Z T I v Q 2 h h b m d l Z C B U e X B l L n t 0 Z W F t M S w 0 f S Z x d W 9 0 O y w m c X V v d D t T Z W N 0 a W 9 u M S 9 U Y W J s Z T I v Q 2 h h b m d l Z C B U e X B l L n t 0 Z W F t M i w 1 f S Z x d W 9 0 O y w m c X V v d D t T Z W N 0 a W 9 u M S 9 U Y W J s Z T I v Q 2 h h b m d l Z C B U e X B l L n t 0 b 3 N z X 3 d p b m 5 l c i w 2 f S Z x d W 9 0 O y w m c X V v d D t T Z W N 0 a W 9 u M S 9 U Y W J s Z T I v Q 2 h h b m d l Z C B U e X B l L n t 0 b 3 N z X 2 R l Y 2 l z a W 9 u L D d 9 J n F 1 b 3 Q 7 L C Z x d W 9 0 O 1 N l Y 3 R p b 2 4 x L 1 R h Y m x l M i 9 D a G F u Z 2 V k I F R 5 c G U u e 3 J l c 3 V s d C w 4 f S Z x d W 9 0 O y w m c X V v d D t T Z W N 0 a W 9 u M S 9 U Y W J s Z T I v Q 2 h h b m d l Z C B U e X B l L n t k b F 9 h c H B s a W V k L D l 9 J n F 1 b 3 Q 7 L C Z x d W 9 0 O 1 N l Y 3 R p b 2 4 x L 1 R h Y m x l M i 9 D a G F u Z 2 V k I F R 5 c G U u e 3 d p b m 5 l c i w x M H 0 m c X V v d D s s J n F 1 b 3 Q 7 U 2 V j d G l v b j E v V G F i b G U y L 0 N o Y W 5 n Z W Q g V H l w Z S 5 7 d 2 l u X 2 J 5 X 3 J 1 b n M s M T F 9 J n F 1 b 3 Q 7 L C Z x d W 9 0 O 1 N l Y 3 R p b 2 4 x L 1 R h Y m x l M i 9 D a G F u Z 2 V k I F R 5 c G U u e 3 d p b l 9 i e V 9 3 a W N r Z X R z L D E y f S Z x d W 9 0 O y w m c X V v d D t T Z W N 0 a W 9 u M S 9 U Y W J s Z T I v Q 2 h h b m d l Z C B U e X B l L n t w b G F 5 Z X J f b 2 Z f b W F 0 Y 2 g s M T N 9 J n F 1 b 3 Q 7 L C Z x d W 9 0 O 1 N l Y 3 R p b 2 4 x L 1 R h Y m x l M i 9 D a G F u Z 2 V k I F R 5 c G U u e 3 Z l b n V l L D E 0 f S Z x d W 9 0 O y w m c X V v d D t T Z W N 0 a W 9 u M S 9 U Y W J s Z T I v Q 2 h h b m d l Z C B U e X B l L n t 1 b X B p c m U x L D E 1 f S Z x d W 9 0 O y w m c X V v d D t T Z W N 0 a W 9 u M S 9 U Y W J s Z T I v Q 2 h h b m d l Z C B U e X B l L n t 1 b X B p c m U y L D E 2 f S Z x d W 9 0 O y w m c X V v d D t T Z W N 0 a W 9 u M S 9 U Y W J s Z T I v Q 2 h h b m d l Z C B U e X B l L n t 1 b X B p c m U z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V G F i b G U y L 0 N o Y W 5 n Z W Q g V H l w Z S 5 7 a W Q s M H 0 m c X V v d D s s J n F 1 b 3 Q 7 U 2 V j d G l v b j E v V G F i b G U y L 0 N o Y W 5 n Z W Q g V H l w Z S 5 7 c 2 V h c 2 9 u L D F 9 J n F 1 b 3 Q 7 L C Z x d W 9 0 O 1 N l Y 3 R p b 2 4 x L 1 R h Y m x l M i 9 D a G F u Z 2 V k I F R 5 c G U u e 2 N p d H k s M n 0 m c X V v d D s s J n F 1 b 3 Q 7 U 2 V j d G l v b j E v V G F i b G U y L 0 N o Y W 5 n Z W Q g V H l w Z S 5 7 Z G F 0 Z S w z f S Z x d W 9 0 O y w m c X V v d D t T Z W N 0 a W 9 u M S 9 U Y W J s Z T I v Q 2 h h b m d l Z C B U e X B l L n t 0 Z W F t M S w 0 f S Z x d W 9 0 O y w m c X V v d D t T Z W N 0 a W 9 u M S 9 U Y W J s Z T I v Q 2 h h b m d l Z C B U e X B l L n t 0 Z W F t M i w 1 f S Z x d W 9 0 O y w m c X V v d D t T Z W N 0 a W 9 u M S 9 U Y W J s Z T I v Q 2 h h b m d l Z C B U e X B l L n t 0 b 3 N z X 3 d p b m 5 l c i w 2 f S Z x d W 9 0 O y w m c X V v d D t T Z W N 0 a W 9 u M S 9 U Y W J s Z T I v Q 2 h h b m d l Z C B U e X B l L n t 0 b 3 N z X 2 R l Y 2 l z a W 9 u L D d 9 J n F 1 b 3 Q 7 L C Z x d W 9 0 O 1 N l Y 3 R p b 2 4 x L 1 R h Y m x l M i 9 D a G F u Z 2 V k I F R 5 c G U u e 3 J l c 3 V s d C w 4 f S Z x d W 9 0 O y w m c X V v d D t T Z W N 0 a W 9 u M S 9 U Y W J s Z T I v Q 2 h h b m d l Z C B U e X B l L n t k b F 9 h c H B s a W V k L D l 9 J n F 1 b 3 Q 7 L C Z x d W 9 0 O 1 N l Y 3 R p b 2 4 x L 1 R h Y m x l M i 9 D a G F u Z 2 V k I F R 5 c G U u e 3 d p b m 5 l c i w x M H 0 m c X V v d D s s J n F 1 b 3 Q 7 U 2 V j d G l v b j E v V G F i b G U y L 0 N o Y W 5 n Z W Q g V H l w Z S 5 7 d 2 l u X 2 J 5 X 3 J 1 b n M s M T F 9 J n F 1 b 3 Q 7 L C Z x d W 9 0 O 1 N l Y 3 R p b 2 4 x L 1 R h Y m x l M i 9 D a G F u Z 2 V k I F R 5 c G U u e 3 d p b l 9 i e V 9 3 a W N r Z X R z L D E y f S Z x d W 9 0 O y w m c X V v d D t T Z W N 0 a W 9 u M S 9 U Y W J s Z T I v Q 2 h h b m d l Z C B U e X B l L n t w b G F 5 Z X J f b 2 Z f b W F 0 Y 2 g s M T N 9 J n F 1 b 3 Q 7 L C Z x d W 9 0 O 1 N l Y 3 R p b 2 4 x L 1 R h Y m x l M i 9 D a G F u Z 2 V k I F R 5 c G U u e 3 Z l b n V l L D E 0 f S Z x d W 9 0 O y w m c X V v d D t T Z W N 0 a W 9 u M S 9 U Y W J s Z T I v Q 2 h h b m d l Z C B U e X B l L n t 1 b X B p c m U x L D E 1 f S Z x d W 9 0 O y w m c X V v d D t T Z W N 0 a W 9 u M S 9 U Y W J s Z T I v Q 2 h h b m d l Z C B U e X B l L n t 1 b X B p c m U y L D E 2 f S Z x d W 9 0 O y w m c X V v d D t T Z W N 0 a W 9 u M S 9 U Y W J s Z T I v Q 2 h h b m d l Z C B U e X B l L n t 1 b X B p c m U z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H V h b F 9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j d H V h b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N 1 Q x N D o y M D o z M S 4 x N z c w N T A 5 W i I g L z 4 8 R W 5 0 c n k g V H l w Z T 0 i R m l s b E N v b H V t b l R 5 c G V z I i B W Y W x 1 Z T 0 i c 0 F 3 T U d D U V l H Q m d Z R 0 F 3 W U R B d 1 l H Q m d Z R y I g L z 4 8 R W 5 0 c n k g V H l w Z T 0 i R m l s b E N v b H V t b k 5 h b W V z I i B W Y W x 1 Z T 0 i c 1 s m c X V v d D t p Z C Z x d W 9 0 O y w m c X V v d D t z Z W F z b 2 4 m c X V v d D s s J n F 1 b 3 Q 7 Y 2 l 0 e S Z x d W 9 0 O y w m c X V v d D t k Y X R l J n F 1 b 3 Q 7 L C Z x d W 9 0 O 3 R l Y W 0 x J n F 1 b 3 Q 7 L C Z x d W 9 0 O 3 R l Y W 0 y J n F 1 b 3 Q 7 L C Z x d W 9 0 O 3 R v c 3 N f d 2 l u b m V y J n F 1 b 3 Q 7 L C Z x d W 9 0 O 3 R v c 3 N f Z G V j a X N p b 2 4 m c X V v d D s s J n F 1 b 3 Q 7 c m V z d W x 0 J n F 1 b 3 Q 7 L C Z x d W 9 0 O 2 R s X 2 F w c G x p Z W Q m c X V v d D s s J n F 1 b 3 Q 7 d 2 l u b m V y J n F 1 b 3 Q 7 L C Z x d W 9 0 O 3 d p b l 9 i e V 9 y d W 5 z J n F 1 b 3 Q 7 L C Z x d W 9 0 O 3 d p b l 9 i e V 9 3 a W N r Z X R z J n F 1 b 3 Q 7 L C Z x d W 9 0 O 3 B s Y X l l c l 9 v Z l 9 t Y X R j a C Z x d W 9 0 O y w m c X V v d D t 2 Z W 5 1 Z S Z x d W 9 0 O y w m c X V v d D t 1 b X B p c m U x J n F 1 b 3 Q 7 L C Z x d W 9 0 O 3 V t c G l y Z T I m c X V v d D s s J n F 1 b 3 Q 7 d W 1 w a X J l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1 Y W x f R G F 0 Y S 9 T b 3 V y Y 2 U u e 2 l k L D B 9 J n F 1 b 3 Q 7 L C Z x d W 9 0 O 1 N l Y 3 R p b 2 4 x L 0 F j d H V h b F 9 E Y X R h L 1 N v d X J j Z S 5 7 c 2 V h c 2 9 u L D F 9 J n F 1 b 3 Q 7 L C Z x d W 9 0 O 1 N l Y 3 R p b 2 4 x L 0 F j d H V h b F 9 E Y X R h L 1 N v d X J j Z S 5 7 Y 2 l 0 e S w y f S Z x d W 9 0 O y w m c X V v d D t T Z W N 0 a W 9 u M S 9 B Y 3 R 1 Y W x f R G F 0 Y S 9 T b 3 V y Y 2 U u e 2 R h d G U s M 3 0 m c X V v d D s s J n F 1 b 3 Q 7 U 2 V j d G l v b j E v Q W N 0 d W F s X 0 R h d G E v U 2 9 1 c m N l L n t 0 Z W F t M S w 0 f S Z x d W 9 0 O y w m c X V v d D t T Z W N 0 a W 9 u M S 9 B Y 3 R 1 Y W x f R G F 0 Y S 9 T b 3 V y Y 2 U u e 3 R l Y W 0 y L D V 9 J n F 1 b 3 Q 7 L C Z x d W 9 0 O 1 N l Y 3 R p b 2 4 x L 0 F j d H V h b F 9 E Y X R h L 1 N v d X J j Z S 5 7 d G 9 z c 1 9 3 a W 5 u Z X I s N n 0 m c X V v d D s s J n F 1 b 3 Q 7 U 2 V j d G l v b j E v Q W N 0 d W F s X 0 R h d G E v U 2 9 1 c m N l L n t 0 b 3 N z X 2 R l Y 2 l z a W 9 u L D d 9 J n F 1 b 3 Q 7 L C Z x d W 9 0 O 1 N l Y 3 R p b 2 4 x L 0 F j d H V h b F 9 E Y X R h L 1 N v d X J j Z S 5 7 c m V z d W x 0 L D h 9 J n F 1 b 3 Q 7 L C Z x d W 9 0 O 1 N l Y 3 R p b 2 4 x L 0 F j d H V h b F 9 E Y X R h L 1 N v d X J j Z S 5 7 Z G x f Y X B w b G l l Z C w 5 f S Z x d W 9 0 O y w m c X V v d D t T Z W N 0 a W 9 u M S 9 B Y 3 R 1 Y W x f R G F 0 Y S 9 T b 3 V y Y 2 U u e 3 d p b m 5 l c i w x M H 0 m c X V v d D s s J n F 1 b 3 Q 7 U 2 V j d G l v b j E v Q W N 0 d W F s X 0 R h d G E v U 2 9 1 c m N l L n t 3 a W 5 f Y n l f c n V u c y w x M X 0 m c X V v d D s s J n F 1 b 3 Q 7 U 2 V j d G l v b j E v Q W N 0 d W F s X 0 R h d G E v U 2 9 1 c m N l L n t 3 a W 5 f Y n l f d 2 l j a 2 V 0 c y w x M n 0 m c X V v d D s s J n F 1 b 3 Q 7 U 2 V j d G l v b j E v Q W N 0 d W F s X 0 R h d G E v U 2 9 1 c m N l L n t w b G F 5 Z X J f b 2 Z f b W F 0 Y 2 g s M T N 9 J n F 1 b 3 Q 7 L C Z x d W 9 0 O 1 N l Y 3 R p b 2 4 x L 0 F j d H V h b F 9 E Y X R h L 1 N v d X J j Z S 5 7 d m V u d W U s M T R 9 J n F 1 b 3 Q 7 L C Z x d W 9 0 O 1 N l Y 3 R p b 2 4 x L 0 F j d H V h b F 9 E Y X R h L 1 N v d X J j Z S 5 7 d W 1 w a X J l M S w x N X 0 m c X V v d D s s J n F 1 b 3 Q 7 U 2 V j d G l v b j E v Q W N 0 d W F s X 0 R h d G E v U 2 9 1 c m N l L n t 1 b X B p c m U y L D E 2 f S Z x d W 9 0 O y w m c X V v d D t T Z W N 0 a W 9 u M S 9 B Y 3 R 1 Y W x f R G F 0 Y S 9 T b 3 V y Y 2 U u e 3 V t c G l y Z T M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B Y 3 R 1 Y W x f R G F 0 Y S 9 T b 3 V y Y 2 U u e 2 l k L D B 9 J n F 1 b 3 Q 7 L C Z x d W 9 0 O 1 N l Y 3 R p b 2 4 x L 0 F j d H V h b F 9 E Y X R h L 1 N v d X J j Z S 5 7 c 2 V h c 2 9 u L D F 9 J n F 1 b 3 Q 7 L C Z x d W 9 0 O 1 N l Y 3 R p b 2 4 x L 0 F j d H V h b F 9 E Y X R h L 1 N v d X J j Z S 5 7 Y 2 l 0 e S w y f S Z x d W 9 0 O y w m c X V v d D t T Z W N 0 a W 9 u M S 9 B Y 3 R 1 Y W x f R G F 0 Y S 9 T b 3 V y Y 2 U u e 2 R h d G U s M 3 0 m c X V v d D s s J n F 1 b 3 Q 7 U 2 V j d G l v b j E v Q W N 0 d W F s X 0 R h d G E v U 2 9 1 c m N l L n t 0 Z W F t M S w 0 f S Z x d W 9 0 O y w m c X V v d D t T Z W N 0 a W 9 u M S 9 B Y 3 R 1 Y W x f R G F 0 Y S 9 T b 3 V y Y 2 U u e 3 R l Y W 0 y L D V 9 J n F 1 b 3 Q 7 L C Z x d W 9 0 O 1 N l Y 3 R p b 2 4 x L 0 F j d H V h b F 9 E Y X R h L 1 N v d X J j Z S 5 7 d G 9 z c 1 9 3 a W 5 u Z X I s N n 0 m c X V v d D s s J n F 1 b 3 Q 7 U 2 V j d G l v b j E v Q W N 0 d W F s X 0 R h d G E v U 2 9 1 c m N l L n t 0 b 3 N z X 2 R l Y 2 l z a W 9 u L D d 9 J n F 1 b 3 Q 7 L C Z x d W 9 0 O 1 N l Y 3 R p b 2 4 x L 0 F j d H V h b F 9 E Y X R h L 1 N v d X J j Z S 5 7 c m V z d W x 0 L D h 9 J n F 1 b 3 Q 7 L C Z x d W 9 0 O 1 N l Y 3 R p b 2 4 x L 0 F j d H V h b F 9 E Y X R h L 1 N v d X J j Z S 5 7 Z G x f Y X B w b G l l Z C w 5 f S Z x d W 9 0 O y w m c X V v d D t T Z W N 0 a W 9 u M S 9 B Y 3 R 1 Y W x f R G F 0 Y S 9 T b 3 V y Y 2 U u e 3 d p b m 5 l c i w x M H 0 m c X V v d D s s J n F 1 b 3 Q 7 U 2 V j d G l v b j E v Q W N 0 d W F s X 0 R h d G E v U 2 9 1 c m N l L n t 3 a W 5 f Y n l f c n V u c y w x M X 0 m c X V v d D s s J n F 1 b 3 Q 7 U 2 V j d G l v b j E v Q W N 0 d W F s X 0 R h d G E v U 2 9 1 c m N l L n t 3 a W 5 f Y n l f d 2 l j a 2 V 0 c y w x M n 0 m c X V v d D s s J n F 1 b 3 Q 7 U 2 V j d G l v b j E v Q W N 0 d W F s X 0 R h d G E v U 2 9 1 c m N l L n t w b G F 5 Z X J f b 2 Z f b W F 0 Y 2 g s M T N 9 J n F 1 b 3 Q 7 L C Z x d W 9 0 O 1 N l Y 3 R p b 2 4 x L 0 F j d H V h b F 9 E Y X R h L 1 N v d X J j Z S 5 7 d m V u d W U s M T R 9 J n F 1 b 3 Q 7 L C Z x d W 9 0 O 1 N l Y 3 R p b 2 4 x L 0 F j d H V h b F 9 E Y X R h L 1 N v d X J j Z S 5 7 d W 1 w a X J l M S w x N X 0 m c X V v d D s s J n F 1 b 3 Q 7 U 2 V j d G l v b j E v Q W N 0 d W F s X 0 R h d G E v U 2 9 1 c m N l L n t 1 b X B p c m U y L D E 2 f S Z x d W 9 0 O y w m c X V v d D t T Z W N 0 a W 9 u M S 9 B Y 3 R 1 Y W x f R G F 0 Y S 9 T b 3 V y Y 2 U u e 3 V t c G l y Z T M s M T d 9 J n F 1 b 3 Q 7 X S w m c X V v d D t S Z W x h d G l v b n N o a X B J b m Z v J n F 1 b 3 Q 7 O l t d f S I g L z 4 8 R W 5 0 c n k g V H l w Z T 0 i U X V l c n l J R C I g V m F s d W U 9 I n N l M G N k Y m V l O S 1 j N G Z l L T Q x M T k t Y m E 5 Y y 1 j Z G I y Y T Y 3 Z T I 4 N G Y i I C 8 + P C 9 T d G F i b G V F b n R y a W V z P j w v S X R l b T 4 8 S X R l b T 4 8 S X R l b U x v Y 2 F 0 a W 9 u P j x J d G V t V H l w Z T 5 G b 3 J t d W x h P C 9 J d G V t V H l w Z T 4 8 S X R l b V B h d G g + U 2 V j d G l v b j E v Q W N 0 d W F s X 0 R h d G E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R J q A I z + E l C s W p c Z g d a R U w A A A A A A g A A A A A A E G Y A A A A B A A A g A A A A D 1 V t L h j H 0 H D x v O Q 9 V C j g Q u Q s U H 0 X D H E e z 4 k U e 5 r v 6 F 0 A A A A A D o A A A A A C A A A g A A A A 1 E + n J U 7 m D 9 b r L T u U W r b p A B G 9 D p d q g r 5 G O t x Y f 2 7 f m B 1 Q A A A A J 5 1 N W m T b P / N E T s B G O U Z b B 4 2 I 4 o o R / B i c g f d j T A s v K B y s + t u V l a T a 9 Y F + a w y X W H L s x 9 8 t B h w M U 5 t 6 X D b J Q R r w i Y 7 s h I x z k B W 8 z H J 4 v v d j m 7 p A A A A A 4 x X h 2 1 v X g I F I t N v 8 h e m 8 o 5 C 8 f 9 / 0 Z u Z G 6 s P L R B 1 2 y w X k I 0 l / B V s c S d R W 0 v r f S t H L 2 X D X n f U i F L l u v a F U 7 9 f 9 J w = = < / D a t a M a s h u p > 
</file>

<file path=customXml/itemProps1.xml><?xml version="1.0" encoding="utf-8"?>
<ds:datastoreItem xmlns:ds="http://schemas.openxmlformats.org/officeDocument/2006/customXml" ds:itemID="{4276F0EB-7B53-4636-A197-408FE40356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Description</vt:lpstr>
      <vt:lpstr>Modified_Data_&amp;_Answers</vt:lpstr>
      <vt:lpstr>Data</vt:lpstr>
      <vt:lpstr>Additional Data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Ankit Verma</cp:lastModifiedBy>
  <dcterms:modified xsi:type="dcterms:W3CDTF">2022-12-28T11:05:09Z</dcterms:modified>
</cp:coreProperties>
</file>