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Working shee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">
      <text>
        <t xml:space="preserve">alternate formula: 
but here we use filter function, which is little bit heavy function. so insteatd of filter function, coununiqueif is better.</t>
      </text>
    </comment>
    <comment authorId="0" ref="D4">
      <text>
        <t xml:space="preserve">alternate formula: 
=counta(ifna(filter('Raw data'!$A$3:$A$72,'Raw data'!$C$3:$C$72=$B4,'Raw data'!$B$3:$B$72 = "Inactive")))
but here we use filter function, which is little bit heavy function. so insteatd of filter function, coununiqueif is better.</t>
      </text>
    </comment>
  </commentList>
</comments>
</file>

<file path=xl/sharedStrings.xml><?xml version="1.0" encoding="utf-8"?>
<sst xmlns="http://schemas.openxmlformats.org/spreadsheetml/2006/main" count="307" uniqueCount="137">
  <si>
    <t>Inventory holding across warehouses (number of Units)</t>
  </si>
  <si>
    <t>Inventory holding across warehouses (wrt Rs Value- amount)</t>
  </si>
  <si>
    <t>SKU Code</t>
  </si>
  <si>
    <t>Status</t>
  </si>
  <si>
    <t>Category</t>
  </si>
  <si>
    <t>MRP</t>
  </si>
  <si>
    <t>Mumbai Main Warehouse</t>
  </si>
  <si>
    <t>Mumbai Website Warehouse</t>
  </si>
  <si>
    <t>Mumbai MP PO Warehouse</t>
  </si>
  <si>
    <t>Bengaluru Main Warehouse</t>
  </si>
  <si>
    <t>Bengaluru MP PO Warehouse</t>
  </si>
  <si>
    <t>Bengaluru Website Warehouse</t>
  </si>
  <si>
    <t>Delhi Main Warehouse</t>
  </si>
  <si>
    <t>Delhi MP PO Warehouse</t>
  </si>
  <si>
    <t>Delhi Website Warehouse</t>
  </si>
  <si>
    <t>Kolkata Main Warehouse</t>
  </si>
  <si>
    <t>Kolkata MP PO Warehouse</t>
  </si>
  <si>
    <t>Jodhpur Main Warehouse</t>
  </si>
  <si>
    <t>SKU code wise holdings valuation</t>
  </si>
  <si>
    <t>X</t>
  </si>
  <si>
    <t>Mumbai Website - Daily Unit Sale (i.e daily Run Rate)</t>
  </si>
  <si>
    <t>BKF003</t>
  </si>
  <si>
    <t>Active</t>
  </si>
  <si>
    <t>Breakfast</t>
  </si>
  <si>
    <t>BKF005</t>
  </si>
  <si>
    <t>BKF006</t>
  </si>
  <si>
    <t>BKF007</t>
  </si>
  <si>
    <t>CAP001</t>
  </si>
  <si>
    <t>Inactive</t>
  </si>
  <si>
    <t>Capsules 1</t>
  </si>
  <si>
    <t>CAP013</t>
  </si>
  <si>
    <t>Capsules 2</t>
  </si>
  <si>
    <t>CAP014</t>
  </si>
  <si>
    <t>CAP015</t>
  </si>
  <si>
    <t>CAP016</t>
  </si>
  <si>
    <t>CAP017</t>
  </si>
  <si>
    <t>CAP023</t>
  </si>
  <si>
    <t>COS002</t>
  </si>
  <si>
    <t>Cosmetics</t>
  </si>
  <si>
    <t>COS003</t>
  </si>
  <si>
    <t>GHE005</t>
  </si>
  <si>
    <t>GHEE</t>
  </si>
  <si>
    <t>GUM002</t>
  </si>
  <si>
    <t>Gummies</t>
  </si>
  <si>
    <t>GUM003</t>
  </si>
  <si>
    <t>GUM004</t>
  </si>
  <si>
    <t>GUM006</t>
  </si>
  <si>
    <t>GUM007</t>
  </si>
  <si>
    <t>HON001</t>
  </si>
  <si>
    <t>Honey</t>
  </si>
  <si>
    <t>JUI001</t>
  </si>
  <si>
    <t>Juices 1</t>
  </si>
  <si>
    <t>JUI002</t>
  </si>
  <si>
    <t>JUI003</t>
  </si>
  <si>
    <t>JUI004</t>
  </si>
  <si>
    <t>JUI005</t>
  </si>
  <si>
    <t>JUI006</t>
  </si>
  <si>
    <t>JUI007</t>
  </si>
  <si>
    <t>JUI009</t>
  </si>
  <si>
    <t>JUI012</t>
  </si>
  <si>
    <t>JUI014</t>
  </si>
  <si>
    <t>JUI015</t>
  </si>
  <si>
    <t>JUI017</t>
  </si>
  <si>
    <t>JUI019</t>
  </si>
  <si>
    <t>JUI022</t>
  </si>
  <si>
    <t>JUI023</t>
  </si>
  <si>
    <t>JUI026</t>
  </si>
  <si>
    <t>JUI027</t>
  </si>
  <si>
    <t>JUI029</t>
  </si>
  <si>
    <t>JUI032</t>
  </si>
  <si>
    <t>JUI033</t>
  </si>
  <si>
    <t>JUI037</t>
  </si>
  <si>
    <t>Juices 2</t>
  </si>
  <si>
    <t>JUI038</t>
  </si>
  <si>
    <t>JUI041</t>
  </si>
  <si>
    <t>JUI042</t>
  </si>
  <si>
    <t>JUI047</t>
  </si>
  <si>
    <t>JUI052</t>
  </si>
  <si>
    <t>JUI055</t>
  </si>
  <si>
    <t>JUI056</t>
  </si>
  <si>
    <t>JUI059</t>
  </si>
  <si>
    <t>JUI060</t>
  </si>
  <si>
    <t>JUI067</t>
  </si>
  <si>
    <t>JUI076</t>
  </si>
  <si>
    <t>JUI078</t>
  </si>
  <si>
    <t>MIS002</t>
  </si>
  <si>
    <t>Miscellaneuos 3</t>
  </si>
  <si>
    <t>MIS004</t>
  </si>
  <si>
    <t>MIS005</t>
  </si>
  <si>
    <t>Miscellaneuos 1</t>
  </si>
  <si>
    <t>MIS013</t>
  </si>
  <si>
    <t>POW009</t>
  </si>
  <si>
    <t>Powder 3</t>
  </si>
  <si>
    <t>POW010</t>
  </si>
  <si>
    <t>POW011</t>
  </si>
  <si>
    <t>POW012</t>
  </si>
  <si>
    <t>POW013</t>
  </si>
  <si>
    <t>POW032</t>
  </si>
  <si>
    <t>TEA001</t>
  </si>
  <si>
    <t>TEA</t>
  </si>
  <si>
    <t>TEA002</t>
  </si>
  <si>
    <t>TEA003</t>
  </si>
  <si>
    <t>TEA008</t>
  </si>
  <si>
    <t>TEA009</t>
  </si>
  <si>
    <t>TEA010</t>
  </si>
  <si>
    <t>TEA011</t>
  </si>
  <si>
    <t>Fill this table:</t>
  </si>
  <si>
    <t>Q 1</t>
  </si>
  <si>
    <t>Number of Active SKU's have &lt;5 days of inventory in Mumbai Website Warehouse?</t>
  </si>
  <si>
    <t>Answer 2. Out of those SKU's which have leass than 5 days Inventory, which are top 5 you target to fill at the earliest?</t>
  </si>
  <si>
    <t>Unique SKU Count</t>
  </si>
  <si>
    <t>Inactive Unique SKU count</t>
  </si>
  <si>
    <t>Total Inventory holding (units)</t>
  </si>
  <si>
    <t>Warehouse</t>
  </si>
  <si>
    <t>Unique SKU Count (i.e where stock is &gt;0)</t>
  </si>
  <si>
    <t>Inactive Unique SKU count (where stock is &gt;0)</t>
  </si>
  <si>
    <t>Answer:</t>
  </si>
  <si>
    <t>Sku Code</t>
  </si>
  <si>
    <t>Q 2</t>
  </si>
  <si>
    <t>Out of those SKU's which have leass than 5 days Inventory, which are top 5 you target to fill at the earliest?</t>
  </si>
  <si>
    <t>refer cell no R2 --&gt; in the table ( "BKF007", "JUI005", "JUI007", "TEA002", "TEA009")</t>
  </si>
  <si>
    <t>Q 3</t>
  </si>
  <si>
    <t>Out of Kolkata, Mumbai, Delhi, Jodhpur, Bangalore which warehouse location holds highest stock holding wrt Rs value?</t>
  </si>
  <si>
    <t>Oils 1</t>
  </si>
  <si>
    <t>Answer 3. Out of Kolkata, Mumbai, Delhi, Jodhpur, Bangalore which warehouse location holds highest stock holding wrt Rs value?</t>
  </si>
  <si>
    <t>Q 4</t>
  </si>
  <si>
    <t>Which SKU Code has the 2nd highest inventory in Rs Value across all warehouses?</t>
  </si>
  <si>
    <t>City</t>
  </si>
  <si>
    <t>value in terms  of RS</t>
  </si>
  <si>
    <t>Rank</t>
  </si>
  <si>
    <t>Kolkata</t>
  </si>
  <si>
    <t>Mumbai</t>
  </si>
  <si>
    <t>Q 5</t>
  </si>
  <si>
    <t>Which Inactive SKU Code has the highest inventory in Units across all warehouses and how many units?</t>
  </si>
  <si>
    <t>Delhi</t>
  </si>
  <si>
    <t>Jodhpur</t>
  </si>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</sst>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000000"/>
      <name val="Calibri"/>
    </font>
    <font/>
    <font>
      <b/>
      <u/>
      <sz val="9.0"/>
      <color rgb="FF000000"/>
      <name val="Calibri"/>
    </font>
    <font>
      <b/>
      <u/>
      <sz val="9.0"/>
      <color rgb="FF000000"/>
      <name val="Calibri"/>
    </font>
    <font>
      <b/>
      <sz val="9.0"/>
      <color theme="0"/>
      <name val="Calibri"/>
    </font>
    <font>
      <sz val="9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0.0"/>
      <color rgb="FF000000"/>
      <name val="Arial"/>
    </font>
    <font>
      <b/>
      <sz val="9.0"/>
      <color theme="1"/>
      <name val="Calibri"/>
    </font>
    <font>
      <b/>
      <sz val="9.0"/>
      <color rgb="FFFFFFFF"/>
      <name val="Calibri"/>
    </font>
    <font>
      <sz val="9.0"/>
      <color rgb="FF000000"/>
      <name val="&quot;Google Sans Mono&quot;"/>
    </font>
    <font>
      <b/>
      <sz val="9.0"/>
      <color rgb="FF000000"/>
      <name val="&quot;Google Sans Mono&quot;"/>
    </font>
    <font>
      <b/>
      <sz val="9.0"/>
      <color rgb="FF000000"/>
      <name val="Docs-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EF1CC"/>
        <bgColor rgb="FFFEF1CC"/>
      </patternFill>
    </fill>
    <fill>
      <patternFill patternType="solid">
        <fgColor rgb="FFFDE49A"/>
        <bgColor rgb="FFFDE49A"/>
      </patternFill>
    </fill>
    <fill>
      <patternFill patternType="solid">
        <fgColor rgb="FF3F3F3F"/>
        <bgColor rgb="FF3F3F3F"/>
      </patternFill>
    </fill>
    <fill>
      <patternFill patternType="solid">
        <fgColor rgb="FF002060"/>
        <bgColor rgb="FF00206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4" fontId="2" numFmtId="0" xfId="0" applyAlignment="1" applyBorder="1" applyFill="1" applyFont="1">
      <alignment horizontal="center" shrinkToFit="0" vertical="center" wrapText="1"/>
    </xf>
    <xf borderId="5" fillId="5" fontId="4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6" fontId="6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5" fillId="0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0" fillId="0" fontId="9" numFmtId="0" xfId="0" applyFont="1"/>
    <xf borderId="0" fillId="0" fontId="10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6" fillId="7" fontId="6" numFmtId="0" xfId="0" applyAlignment="1" applyBorder="1" applyFill="1" applyFont="1">
      <alignment horizontal="center" vertical="center"/>
    </xf>
    <xf borderId="7" fillId="0" fontId="3" numFmtId="0" xfId="0" applyBorder="1" applyFont="1"/>
    <xf borderId="8" fillId="0" fontId="3" numFmtId="0" xfId="0" applyBorder="1" applyFont="1"/>
    <xf borderId="5" fillId="7" fontId="6" numFmtId="0" xfId="0" applyAlignment="1" applyBorder="1" applyFont="1">
      <alignment horizontal="left" shrinkToFit="0" vertical="center" wrapText="1"/>
    </xf>
    <xf borderId="5" fillId="0" fontId="11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12" fillId="8" fontId="2" numFmtId="0" xfId="0" applyAlignment="1" applyBorder="1" applyFill="1" applyFont="1">
      <alignment horizontal="left" shrinkToFit="0" vertical="center" wrapText="1"/>
    </xf>
    <xf borderId="5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13" fillId="7" fontId="6" numFmtId="0" xfId="0" applyAlignment="1" applyBorder="1" applyFont="1">
      <alignment horizontal="center" shrinkToFit="0" vertical="center" wrapText="1"/>
    </xf>
    <xf borderId="14" fillId="7" fontId="12" numFmtId="0" xfId="0" applyAlignment="1" applyBorder="1" applyFont="1">
      <alignment horizontal="center" readingOrder="0" shrinkToFit="0" vertical="center" wrapText="1"/>
    </xf>
    <xf borderId="15" fillId="7" fontId="1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6" fillId="0" fontId="2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0" fillId="9" fontId="13" numFmtId="0" xfId="0" applyAlignment="1" applyFill="1" applyFont="1">
      <alignment horizontal="left" readingOrder="0"/>
    </xf>
    <xf borderId="16" fillId="9" fontId="14" numFmtId="0" xfId="0" applyAlignment="1" applyBorder="1" applyFont="1">
      <alignment horizontal="center"/>
    </xf>
    <xf borderId="5" fillId="9" fontId="13" numFmtId="0" xfId="0" applyAlignment="1" applyBorder="1" applyFont="1">
      <alignment horizontal="center"/>
    </xf>
    <xf borderId="0" fillId="0" fontId="1" numFmtId="0" xfId="0" applyAlignment="1" applyFont="1">
      <alignment horizontal="left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9" fontId="15" numFmtId="0" xfId="0" applyAlignment="1" applyBorder="1" applyFont="1">
      <alignment horizontal="left" readingOrder="0" vertical="center"/>
    </xf>
    <xf borderId="16" fillId="9" fontId="14" numFmtId="0" xfId="0" applyAlignment="1" applyBorder="1" applyFont="1">
      <alignment horizontal="center" shrinkToFit="0" wrapText="0"/>
    </xf>
    <xf borderId="5" fillId="9" fontId="13" numFmtId="0" xfId="0" applyAlignment="1" applyBorder="1" applyFont="1">
      <alignment horizontal="center" shrinkToFit="0" wrapText="0"/>
    </xf>
    <xf borderId="17" fillId="0" fontId="1" numFmtId="0" xfId="0" applyAlignment="1" applyBorder="1" applyFont="1">
      <alignment horizontal="center" shrinkToFit="0" vertical="center" wrapText="0"/>
    </xf>
    <xf borderId="18" fillId="9" fontId="14" numFmtId="0" xfId="0" applyAlignment="1" applyBorder="1" applyFont="1">
      <alignment horizontal="center"/>
    </xf>
    <xf borderId="19" fillId="9" fontId="13" numFmtId="0" xfId="0" applyAlignment="1" applyBorder="1" applyFont="1">
      <alignment horizontal="center"/>
    </xf>
    <xf borderId="20" fillId="0" fontId="1" numFmtId="0" xfId="0" applyAlignment="1" applyBorder="1" applyFont="1">
      <alignment horizontal="center" vertical="center"/>
    </xf>
    <xf borderId="14" fillId="7" fontId="6" numFmtId="0" xfId="0" applyAlignment="1" applyBorder="1" applyFont="1">
      <alignment horizontal="center" shrinkToFit="0" vertical="center" wrapText="1"/>
    </xf>
    <xf borderId="15" fillId="7" fontId="6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6" fillId="9" fontId="13" numFmtId="0" xfId="0" applyAlignment="1" applyBorder="1" applyFont="1">
      <alignment horizontal="center"/>
    </xf>
    <xf borderId="5" fillId="9" fontId="14" numFmtId="0" xfId="0" applyAlignment="1" applyBorder="1" applyFont="1">
      <alignment horizontal="center"/>
    </xf>
    <xf borderId="5" fillId="7" fontId="6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18" fillId="9" fontId="13" numFmtId="0" xfId="0" applyAlignment="1" applyBorder="1" applyFont="1">
      <alignment horizontal="center"/>
    </xf>
    <xf borderId="19" fillId="9" fontId="14" numFmtId="0" xfId="0" applyAlignment="1" applyBorder="1" applyFont="1">
      <alignment horizontal="center"/>
    </xf>
    <xf borderId="0" fillId="0" fontId="8" numFmtId="0" xfId="0" applyFont="1"/>
    <xf borderId="0" fillId="9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5"/>
    <col customWidth="1" min="2" max="2" width="6.13"/>
    <col customWidth="1" min="3" max="3" width="11.5"/>
    <col customWidth="1" min="4" max="4" width="5.88"/>
    <col customWidth="1" min="5" max="5" width="10.5"/>
    <col customWidth="1" min="6" max="6" width="12.5"/>
    <col customWidth="1" min="7" max="8" width="11.75"/>
    <col customWidth="1" min="9" max="9" width="13.0"/>
    <col customWidth="1" min="10" max="10" width="14.25"/>
    <col customWidth="1" min="11" max="11" width="9.5"/>
    <col customWidth="1" min="12" max="12" width="9.38"/>
    <col customWidth="1" min="13" max="13" width="10.13"/>
    <col customWidth="1" min="14" max="14" width="9.88"/>
    <col customWidth="1" min="15" max="15" width="11.13"/>
    <col customWidth="1" min="16" max="16" width="10.38"/>
    <col customWidth="1" min="17" max="17" width="14.5"/>
    <col customWidth="1" min="18" max="18" width="3.88"/>
    <col customWidth="1" min="19" max="19" width="21.0"/>
    <col customWidth="1" min="20" max="23" width="14.5"/>
    <col customWidth="1" min="24" max="24" width="16.88"/>
    <col customWidth="1" min="25" max="25" width="14.5"/>
    <col customWidth="1" min="26" max="27" width="26.88"/>
    <col customWidth="1" min="28" max="28" width="22.0"/>
    <col customWidth="1" min="29" max="76" width="14.5"/>
  </cols>
  <sheetData>
    <row r="1" ht="15.75" customHeight="1">
      <c r="A1" s="1"/>
      <c r="B1" s="1"/>
      <c r="C1" s="1"/>
      <c r="D1" s="1"/>
      <c r="E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1"/>
      <c r="S1" s="1"/>
      <c r="T1" s="1"/>
      <c r="U1" s="1"/>
      <c r="V1" s="6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7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>
      <c r="A2" s="8" t="s">
        <v>2</v>
      </c>
      <c r="B2" s="8" t="s">
        <v>3</v>
      </c>
      <c r="C2" s="8" t="s">
        <v>4</v>
      </c>
      <c r="D2" s="8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10" t="s">
        <v>18</v>
      </c>
      <c r="R2" s="1" t="s">
        <v>19</v>
      </c>
      <c r="S2" s="11" t="s">
        <v>20</v>
      </c>
      <c r="T2" s="1"/>
      <c r="U2" s="1"/>
      <c r="V2" s="9" t="s">
        <v>6</v>
      </c>
      <c r="W2" s="9" t="s">
        <v>7</v>
      </c>
      <c r="X2" s="9" t="s">
        <v>8</v>
      </c>
      <c r="Y2" s="9" t="s">
        <v>9</v>
      </c>
      <c r="Z2" s="9" t="s">
        <v>10</v>
      </c>
      <c r="AA2" s="9" t="s">
        <v>11</v>
      </c>
      <c r="AB2" s="9" t="s">
        <v>12</v>
      </c>
      <c r="AC2" s="9" t="s">
        <v>13</v>
      </c>
      <c r="AD2" s="9" t="s">
        <v>14</v>
      </c>
      <c r="AE2" s="9" t="s">
        <v>15</v>
      </c>
      <c r="AF2" s="9" t="s">
        <v>16</v>
      </c>
      <c r="AG2" s="9" t="s">
        <v>17</v>
      </c>
      <c r="AH2" s="10" t="s">
        <v>18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>
      <c r="A3" s="12" t="s">
        <v>21</v>
      </c>
      <c r="B3" s="12" t="s">
        <v>22</v>
      </c>
      <c r="C3" s="12" t="s">
        <v>23</v>
      </c>
      <c r="D3" s="13">
        <v>295.0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7">
        <f t="shared" ref="Q3:Q72" si="2">sum($E3:$P3)</f>
        <v>0</v>
      </c>
      <c r="R3" s="14"/>
      <c r="S3" s="13">
        <v>2.0</v>
      </c>
      <c r="T3" s="14"/>
      <c r="U3" s="14"/>
      <c r="V3" s="12">
        <f t="shared" ref="V3:AG3" si="1">E3*D3</f>
        <v>0</v>
      </c>
      <c r="W3" s="12">
        <f t="shared" si="1"/>
        <v>0</v>
      </c>
      <c r="X3" s="12">
        <f t="shared" si="1"/>
        <v>0</v>
      </c>
      <c r="Y3" s="12">
        <f t="shared" si="1"/>
        <v>0</v>
      </c>
      <c r="Z3" s="12">
        <f t="shared" si="1"/>
        <v>0</v>
      </c>
      <c r="AA3" s="12">
        <f t="shared" si="1"/>
        <v>0</v>
      </c>
      <c r="AB3" s="12">
        <f t="shared" si="1"/>
        <v>0</v>
      </c>
      <c r="AC3" s="12">
        <f t="shared" si="1"/>
        <v>0</v>
      </c>
      <c r="AD3" s="12">
        <f t="shared" si="1"/>
        <v>0</v>
      </c>
      <c r="AE3" s="12">
        <f t="shared" si="1"/>
        <v>0</v>
      </c>
      <c r="AF3" s="12">
        <f t="shared" si="1"/>
        <v>0</v>
      </c>
      <c r="AG3" s="12">
        <f t="shared" si="1"/>
        <v>0</v>
      </c>
      <c r="AH3" s="7">
        <f t="shared" ref="AH3:AH72" si="4">sum($V3:$AG3)</f>
        <v>0</v>
      </c>
      <c r="AI3" s="1"/>
      <c r="AJ3" s="15"/>
      <c r="AK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 t="str">
        <f t="array" ref="AY3">INDEX($A$2:$P1000, MATCH($W4,A$2:P$2,0))</f>
        <v>#N/A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ht="15.75" customHeight="1">
      <c r="A4" s="12" t="s">
        <v>24</v>
      </c>
      <c r="B4" s="12" t="s">
        <v>22</v>
      </c>
      <c r="C4" s="12" t="s">
        <v>23</v>
      </c>
      <c r="D4" s="13">
        <v>265.0</v>
      </c>
      <c r="E4" s="12">
        <v>0.0</v>
      </c>
      <c r="F4" s="12">
        <v>0.0</v>
      </c>
      <c r="G4" s="12">
        <v>49.0</v>
      </c>
      <c r="H4" s="12">
        <v>0.0</v>
      </c>
      <c r="I4" s="12">
        <v>0.0</v>
      </c>
      <c r="J4" s="12">
        <v>0.0</v>
      </c>
      <c r="K4" s="12">
        <v>0.0</v>
      </c>
      <c r="L4" s="12">
        <v>35.0</v>
      </c>
      <c r="M4" s="12">
        <v>0.0</v>
      </c>
      <c r="N4" s="12">
        <v>0.0</v>
      </c>
      <c r="O4" s="12">
        <v>0.0</v>
      </c>
      <c r="P4" s="12">
        <v>0.0</v>
      </c>
      <c r="Q4" s="7">
        <f t="shared" si="2"/>
        <v>84</v>
      </c>
      <c r="R4" s="14"/>
      <c r="S4" s="13">
        <v>2.0</v>
      </c>
      <c r="T4" s="14"/>
      <c r="U4" s="14"/>
      <c r="V4" s="12">
        <f t="shared" ref="V4:AG4" si="3">E4*D4</f>
        <v>0</v>
      </c>
      <c r="W4" s="12">
        <f t="shared" si="3"/>
        <v>0</v>
      </c>
      <c r="X4" s="12">
        <f t="shared" si="3"/>
        <v>0</v>
      </c>
      <c r="Y4" s="12">
        <f t="shared" si="3"/>
        <v>0</v>
      </c>
      <c r="Z4" s="12">
        <f t="shared" si="3"/>
        <v>0</v>
      </c>
      <c r="AA4" s="12">
        <f t="shared" si="3"/>
        <v>0</v>
      </c>
      <c r="AB4" s="12">
        <f t="shared" si="3"/>
        <v>0</v>
      </c>
      <c r="AC4" s="12">
        <f t="shared" si="3"/>
        <v>0</v>
      </c>
      <c r="AD4" s="12">
        <f t="shared" si="3"/>
        <v>0</v>
      </c>
      <c r="AE4" s="12">
        <f t="shared" si="3"/>
        <v>0</v>
      </c>
      <c r="AF4" s="12">
        <f t="shared" si="3"/>
        <v>0</v>
      </c>
      <c r="AG4" s="12">
        <f t="shared" si="3"/>
        <v>0</v>
      </c>
      <c r="AH4" s="7">
        <f t="shared" si="4"/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ht="15.75" customHeight="1">
      <c r="A5" s="12" t="s">
        <v>25</v>
      </c>
      <c r="B5" s="12" t="s">
        <v>22</v>
      </c>
      <c r="C5" s="12" t="s">
        <v>23</v>
      </c>
      <c r="D5" s="13">
        <v>265.0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  <c r="O5" s="12">
        <v>0.0</v>
      </c>
      <c r="P5" s="12">
        <v>0.0</v>
      </c>
      <c r="Q5" s="7">
        <f t="shared" si="2"/>
        <v>0</v>
      </c>
      <c r="R5" s="14"/>
      <c r="S5" s="13">
        <v>2.0</v>
      </c>
      <c r="T5" s="14"/>
      <c r="U5" s="14"/>
      <c r="V5" s="12">
        <f t="shared" ref="V5:AG5" si="5">E5*D5</f>
        <v>0</v>
      </c>
      <c r="W5" s="12">
        <f t="shared" si="5"/>
        <v>0</v>
      </c>
      <c r="X5" s="12">
        <f t="shared" si="5"/>
        <v>0</v>
      </c>
      <c r="Y5" s="12">
        <f t="shared" si="5"/>
        <v>0</v>
      </c>
      <c r="Z5" s="12">
        <f t="shared" si="5"/>
        <v>0</v>
      </c>
      <c r="AA5" s="12">
        <f t="shared" si="5"/>
        <v>0</v>
      </c>
      <c r="AB5" s="12">
        <f t="shared" si="5"/>
        <v>0</v>
      </c>
      <c r="AC5" s="12">
        <f t="shared" si="5"/>
        <v>0</v>
      </c>
      <c r="AD5" s="12">
        <f t="shared" si="5"/>
        <v>0</v>
      </c>
      <c r="AE5" s="12">
        <f t="shared" si="5"/>
        <v>0</v>
      </c>
      <c r="AF5" s="12">
        <f t="shared" si="5"/>
        <v>0</v>
      </c>
      <c r="AG5" s="12">
        <f t="shared" si="5"/>
        <v>0</v>
      </c>
      <c r="AH5" s="7">
        <f t="shared" si="4"/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ht="15.75" customHeight="1">
      <c r="A6" s="12" t="s">
        <v>26</v>
      </c>
      <c r="B6" s="12" t="s">
        <v>22</v>
      </c>
      <c r="C6" s="12" t="s">
        <v>23</v>
      </c>
      <c r="D6" s="13">
        <v>119.0</v>
      </c>
      <c r="E6" s="12">
        <v>0.0</v>
      </c>
      <c r="F6" s="12">
        <v>45.0</v>
      </c>
      <c r="G6" s="12">
        <v>436.0</v>
      </c>
      <c r="H6" s="12">
        <v>0.0</v>
      </c>
      <c r="I6" s="12">
        <v>260.0</v>
      </c>
      <c r="J6" s="12">
        <v>0.0</v>
      </c>
      <c r="K6" s="12">
        <v>76.0</v>
      </c>
      <c r="L6" s="12">
        <v>370.0</v>
      </c>
      <c r="M6" s="12">
        <v>8.0</v>
      </c>
      <c r="N6" s="12">
        <v>0.0</v>
      </c>
      <c r="O6" s="12">
        <v>236.0</v>
      </c>
      <c r="P6" s="12">
        <v>0.0</v>
      </c>
      <c r="Q6" s="7">
        <f t="shared" si="2"/>
        <v>1431</v>
      </c>
      <c r="R6" s="14"/>
      <c r="S6" s="13">
        <v>4.0</v>
      </c>
      <c r="T6" s="14"/>
      <c r="U6" s="14"/>
      <c r="V6" s="12">
        <f t="shared" ref="V6:AG6" si="6">E6*D6</f>
        <v>0</v>
      </c>
      <c r="W6" s="12">
        <f t="shared" si="6"/>
        <v>0</v>
      </c>
      <c r="X6" s="12">
        <f t="shared" si="6"/>
        <v>19620</v>
      </c>
      <c r="Y6" s="12">
        <f t="shared" si="6"/>
        <v>0</v>
      </c>
      <c r="Z6" s="12">
        <f t="shared" si="6"/>
        <v>0</v>
      </c>
      <c r="AA6" s="12">
        <f t="shared" si="6"/>
        <v>0</v>
      </c>
      <c r="AB6" s="12">
        <f t="shared" si="6"/>
        <v>0</v>
      </c>
      <c r="AC6" s="12">
        <f t="shared" si="6"/>
        <v>28120</v>
      </c>
      <c r="AD6" s="12">
        <f t="shared" si="6"/>
        <v>2960</v>
      </c>
      <c r="AE6" s="12">
        <f t="shared" si="6"/>
        <v>0</v>
      </c>
      <c r="AF6" s="12">
        <f t="shared" si="6"/>
        <v>0</v>
      </c>
      <c r="AG6" s="12">
        <f t="shared" si="6"/>
        <v>0</v>
      </c>
      <c r="AH6" s="7">
        <f t="shared" si="4"/>
        <v>50700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ht="15.75" customHeight="1">
      <c r="A7" s="12" t="s">
        <v>27</v>
      </c>
      <c r="B7" s="12" t="s">
        <v>28</v>
      </c>
      <c r="C7" s="12" t="s">
        <v>29</v>
      </c>
      <c r="D7" s="13">
        <v>130.0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0.0</v>
      </c>
      <c r="Q7" s="7">
        <f t="shared" si="2"/>
        <v>0</v>
      </c>
      <c r="R7" s="1"/>
      <c r="S7" s="13">
        <v>0.0</v>
      </c>
      <c r="T7" s="14"/>
      <c r="U7" s="14"/>
      <c r="V7" s="12">
        <f t="shared" ref="V7:AG7" si="7">E7*D7</f>
        <v>0</v>
      </c>
      <c r="W7" s="12">
        <f t="shared" si="7"/>
        <v>0</v>
      </c>
      <c r="X7" s="12">
        <f t="shared" si="7"/>
        <v>0</v>
      </c>
      <c r="Y7" s="12">
        <f t="shared" si="7"/>
        <v>0</v>
      </c>
      <c r="Z7" s="12">
        <f t="shared" si="7"/>
        <v>0</v>
      </c>
      <c r="AA7" s="12">
        <f t="shared" si="7"/>
        <v>0</v>
      </c>
      <c r="AB7" s="12">
        <f t="shared" si="7"/>
        <v>0</v>
      </c>
      <c r="AC7" s="12">
        <f t="shared" si="7"/>
        <v>0</v>
      </c>
      <c r="AD7" s="12">
        <f t="shared" si="7"/>
        <v>0</v>
      </c>
      <c r="AE7" s="12">
        <f t="shared" si="7"/>
        <v>0</v>
      </c>
      <c r="AF7" s="12">
        <f t="shared" si="7"/>
        <v>0</v>
      </c>
      <c r="AG7" s="12">
        <f t="shared" si="7"/>
        <v>0</v>
      </c>
      <c r="AH7" s="7">
        <f t="shared" si="4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ht="15.75" customHeight="1">
      <c r="A8" s="12" t="s">
        <v>30</v>
      </c>
      <c r="B8" s="12" t="s">
        <v>22</v>
      </c>
      <c r="C8" s="12" t="s">
        <v>31</v>
      </c>
      <c r="D8" s="13">
        <v>550.0</v>
      </c>
      <c r="E8" s="12">
        <v>0.0</v>
      </c>
      <c r="F8" s="12">
        <v>72.0</v>
      </c>
      <c r="G8" s="12">
        <v>34.0</v>
      </c>
      <c r="H8" s="12">
        <v>0.0</v>
      </c>
      <c r="I8" s="12">
        <v>2.0</v>
      </c>
      <c r="J8" s="12">
        <v>0.0</v>
      </c>
      <c r="K8" s="12">
        <v>0.0</v>
      </c>
      <c r="L8" s="12">
        <v>38.0</v>
      </c>
      <c r="M8" s="12">
        <v>45.0</v>
      </c>
      <c r="N8" s="12">
        <v>0.0</v>
      </c>
      <c r="O8" s="12">
        <v>26.0</v>
      </c>
      <c r="P8" s="12">
        <v>0.0</v>
      </c>
      <c r="Q8" s="7">
        <f t="shared" si="2"/>
        <v>217</v>
      </c>
      <c r="R8" s="14"/>
      <c r="S8" s="13">
        <v>34.0</v>
      </c>
      <c r="T8" s="14"/>
      <c r="U8" s="14"/>
      <c r="V8" s="12">
        <f t="shared" ref="V8:AG8" si="8">E8*D8</f>
        <v>0</v>
      </c>
      <c r="W8" s="12">
        <f t="shared" si="8"/>
        <v>0</v>
      </c>
      <c r="X8" s="12">
        <f t="shared" si="8"/>
        <v>2448</v>
      </c>
      <c r="Y8" s="12">
        <f t="shared" si="8"/>
        <v>0</v>
      </c>
      <c r="Z8" s="12">
        <f t="shared" si="8"/>
        <v>0</v>
      </c>
      <c r="AA8" s="12">
        <f t="shared" si="8"/>
        <v>0</v>
      </c>
      <c r="AB8" s="12">
        <f t="shared" si="8"/>
        <v>0</v>
      </c>
      <c r="AC8" s="12">
        <f t="shared" si="8"/>
        <v>0</v>
      </c>
      <c r="AD8" s="12">
        <f t="shared" si="8"/>
        <v>1710</v>
      </c>
      <c r="AE8" s="12">
        <f t="shared" si="8"/>
        <v>0</v>
      </c>
      <c r="AF8" s="12">
        <f t="shared" si="8"/>
        <v>0</v>
      </c>
      <c r="AG8" s="12">
        <f t="shared" si="8"/>
        <v>0</v>
      </c>
      <c r="AH8" s="7">
        <f t="shared" si="4"/>
        <v>4158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ht="15.75" customHeight="1">
      <c r="A9" s="12" t="s">
        <v>32</v>
      </c>
      <c r="B9" s="12" t="s">
        <v>22</v>
      </c>
      <c r="C9" s="12" t="s">
        <v>31</v>
      </c>
      <c r="D9" s="13">
        <v>450.0</v>
      </c>
      <c r="E9" s="12">
        <v>0.0</v>
      </c>
      <c r="F9" s="12">
        <v>57.0</v>
      </c>
      <c r="G9" s="12">
        <v>0.0</v>
      </c>
      <c r="H9" s="12">
        <v>0.0</v>
      </c>
      <c r="I9" s="12">
        <v>62.0</v>
      </c>
      <c r="J9" s="12">
        <v>0.0</v>
      </c>
      <c r="K9" s="12">
        <v>0.0</v>
      </c>
      <c r="L9" s="12">
        <v>56.0</v>
      </c>
      <c r="M9" s="12">
        <v>0.0</v>
      </c>
      <c r="N9" s="12">
        <v>0.0</v>
      </c>
      <c r="O9" s="12">
        <v>20.0</v>
      </c>
      <c r="P9" s="12">
        <v>0.0</v>
      </c>
      <c r="Q9" s="7">
        <f t="shared" si="2"/>
        <v>195</v>
      </c>
      <c r="R9" s="14"/>
      <c r="S9" s="13">
        <v>7.0</v>
      </c>
      <c r="T9" s="14"/>
      <c r="U9" s="14"/>
      <c r="V9" s="12">
        <f t="shared" ref="V9:AG9" si="9">E9*D9</f>
        <v>0</v>
      </c>
      <c r="W9" s="12">
        <f t="shared" si="9"/>
        <v>0</v>
      </c>
      <c r="X9" s="12">
        <f t="shared" si="9"/>
        <v>0</v>
      </c>
      <c r="Y9" s="12">
        <f t="shared" si="9"/>
        <v>0</v>
      </c>
      <c r="Z9" s="12">
        <f t="shared" si="9"/>
        <v>0</v>
      </c>
      <c r="AA9" s="12">
        <f t="shared" si="9"/>
        <v>0</v>
      </c>
      <c r="AB9" s="12">
        <f t="shared" si="9"/>
        <v>0</v>
      </c>
      <c r="AC9" s="12">
        <f t="shared" si="9"/>
        <v>0</v>
      </c>
      <c r="AD9" s="12">
        <f t="shared" si="9"/>
        <v>0</v>
      </c>
      <c r="AE9" s="12">
        <f t="shared" si="9"/>
        <v>0</v>
      </c>
      <c r="AF9" s="12">
        <f t="shared" si="9"/>
        <v>0</v>
      </c>
      <c r="AG9" s="12">
        <f t="shared" si="9"/>
        <v>0</v>
      </c>
      <c r="AH9" s="7">
        <f t="shared" si="4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ht="15.75" customHeight="1">
      <c r="A10" s="12" t="s">
        <v>33</v>
      </c>
      <c r="B10" s="12" t="s">
        <v>22</v>
      </c>
      <c r="C10" s="12" t="s">
        <v>31</v>
      </c>
      <c r="D10" s="13">
        <v>550.0</v>
      </c>
      <c r="E10" s="12">
        <v>0.0</v>
      </c>
      <c r="F10" s="12">
        <v>49.0</v>
      </c>
      <c r="G10" s="12">
        <v>69.0</v>
      </c>
      <c r="H10" s="12">
        <v>32.0</v>
      </c>
      <c r="I10" s="12">
        <v>52.0</v>
      </c>
      <c r="J10" s="12">
        <v>0.0</v>
      </c>
      <c r="K10" s="12">
        <v>0.0</v>
      </c>
      <c r="L10" s="12">
        <v>40.0</v>
      </c>
      <c r="M10" s="12">
        <v>26.0</v>
      </c>
      <c r="N10" s="12">
        <v>0.0</v>
      </c>
      <c r="O10" s="12">
        <v>50.0</v>
      </c>
      <c r="P10" s="12">
        <v>0.0</v>
      </c>
      <c r="Q10" s="7">
        <f t="shared" si="2"/>
        <v>318</v>
      </c>
      <c r="R10" s="14"/>
      <c r="S10" s="13">
        <v>23.0</v>
      </c>
      <c r="T10" s="14"/>
      <c r="U10" s="14"/>
      <c r="V10" s="12">
        <f t="shared" ref="V10:AG10" si="10">E10*D10</f>
        <v>0</v>
      </c>
      <c r="W10" s="12">
        <f t="shared" si="10"/>
        <v>0</v>
      </c>
      <c r="X10" s="12">
        <f t="shared" si="10"/>
        <v>3381</v>
      </c>
      <c r="Y10" s="12">
        <f t="shared" si="10"/>
        <v>2208</v>
      </c>
      <c r="Z10" s="12">
        <f t="shared" si="10"/>
        <v>1664</v>
      </c>
      <c r="AA10" s="12">
        <f t="shared" si="10"/>
        <v>0</v>
      </c>
      <c r="AB10" s="12">
        <f t="shared" si="10"/>
        <v>0</v>
      </c>
      <c r="AC10" s="12">
        <f t="shared" si="10"/>
        <v>0</v>
      </c>
      <c r="AD10" s="12">
        <f t="shared" si="10"/>
        <v>1040</v>
      </c>
      <c r="AE10" s="12">
        <f t="shared" si="10"/>
        <v>0</v>
      </c>
      <c r="AF10" s="12">
        <f t="shared" si="10"/>
        <v>0</v>
      </c>
      <c r="AG10" s="12">
        <f t="shared" si="10"/>
        <v>0</v>
      </c>
      <c r="AH10" s="7">
        <f t="shared" si="4"/>
        <v>8293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15.75" customHeight="1">
      <c r="A11" s="12" t="s">
        <v>34</v>
      </c>
      <c r="B11" s="12" t="s">
        <v>22</v>
      </c>
      <c r="C11" s="12" t="s">
        <v>31</v>
      </c>
      <c r="D11" s="13">
        <v>650.0</v>
      </c>
      <c r="E11" s="12">
        <v>48.0</v>
      </c>
      <c r="F11" s="12">
        <v>424.0</v>
      </c>
      <c r="G11" s="12">
        <v>79.0</v>
      </c>
      <c r="H11" s="12">
        <v>0.0</v>
      </c>
      <c r="I11" s="12">
        <v>54.0</v>
      </c>
      <c r="J11" s="12">
        <v>0.0</v>
      </c>
      <c r="K11" s="12">
        <v>0.0</v>
      </c>
      <c r="L11" s="12">
        <v>0.0</v>
      </c>
      <c r="M11" s="12">
        <v>0.0</v>
      </c>
      <c r="N11" s="12">
        <v>79.0</v>
      </c>
      <c r="O11" s="12">
        <v>67.0</v>
      </c>
      <c r="P11" s="12">
        <v>0.0</v>
      </c>
      <c r="Q11" s="7">
        <f t="shared" si="2"/>
        <v>751</v>
      </c>
      <c r="R11" s="14"/>
      <c r="S11" s="13">
        <v>84.0</v>
      </c>
      <c r="T11" s="14"/>
      <c r="U11" s="14"/>
      <c r="V11" s="12">
        <f t="shared" ref="V11:AG11" si="11">E11*D11</f>
        <v>31200</v>
      </c>
      <c r="W11" s="12">
        <f t="shared" si="11"/>
        <v>20352</v>
      </c>
      <c r="X11" s="12">
        <f t="shared" si="11"/>
        <v>33496</v>
      </c>
      <c r="Y11" s="12">
        <f t="shared" si="11"/>
        <v>0</v>
      </c>
      <c r="Z11" s="12">
        <f t="shared" si="11"/>
        <v>0</v>
      </c>
      <c r="AA11" s="12">
        <f t="shared" si="11"/>
        <v>0</v>
      </c>
      <c r="AB11" s="12">
        <f t="shared" si="11"/>
        <v>0</v>
      </c>
      <c r="AC11" s="12">
        <f t="shared" si="11"/>
        <v>0</v>
      </c>
      <c r="AD11" s="12">
        <f t="shared" si="11"/>
        <v>0</v>
      </c>
      <c r="AE11" s="12">
        <f t="shared" si="11"/>
        <v>0</v>
      </c>
      <c r="AF11" s="12">
        <f t="shared" si="11"/>
        <v>5293</v>
      </c>
      <c r="AG11" s="12">
        <f t="shared" si="11"/>
        <v>0</v>
      </c>
      <c r="AH11" s="7">
        <f t="shared" si="4"/>
        <v>90341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ht="15.75" customHeight="1">
      <c r="A12" s="12" t="s">
        <v>35</v>
      </c>
      <c r="B12" s="12" t="s">
        <v>22</v>
      </c>
      <c r="C12" s="12" t="s">
        <v>31</v>
      </c>
      <c r="D12" s="13">
        <v>650.0</v>
      </c>
      <c r="E12" s="12">
        <v>15.0</v>
      </c>
      <c r="F12" s="12">
        <v>53.0</v>
      </c>
      <c r="G12" s="12">
        <v>61.0</v>
      </c>
      <c r="H12" s="12">
        <v>0.0</v>
      </c>
      <c r="I12" s="12">
        <v>4.0</v>
      </c>
      <c r="J12" s="12">
        <v>0.0</v>
      </c>
      <c r="K12" s="12">
        <v>0.0</v>
      </c>
      <c r="L12" s="12">
        <v>12.0</v>
      </c>
      <c r="M12" s="12">
        <v>0.0</v>
      </c>
      <c r="N12" s="12">
        <v>0.0</v>
      </c>
      <c r="O12" s="12">
        <v>30.0</v>
      </c>
      <c r="P12" s="12">
        <v>0.0</v>
      </c>
      <c r="Q12" s="7">
        <f t="shared" si="2"/>
        <v>175</v>
      </c>
      <c r="R12" s="14"/>
      <c r="S12" s="13">
        <v>3.0</v>
      </c>
      <c r="T12" s="14"/>
      <c r="U12" s="14"/>
      <c r="V12" s="12">
        <f t="shared" ref="V12:AG12" si="12">E12*D12</f>
        <v>9750</v>
      </c>
      <c r="W12" s="12">
        <f t="shared" si="12"/>
        <v>795</v>
      </c>
      <c r="X12" s="12">
        <f t="shared" si="12"/>
        <v>3233</v>
      </c>
      <c r="Y12" s="12">
        <f t="shared" si="12"/>
        <v>0</v>
      </c>
      <c r="Z12" s="12">
        <f t="shared" si="12"/>
        <v>0</v>
      </c>
      <c r="AA12" s="12">
        <f t="shared" si="12"/>
        <v>0</v>
      </c>
      <c r="AB12" s="12">
        <f t="shared" si="12"/>
        <v>0</v>
      </c>
      <c r="AC12" s="12">
        <f t="shared" si="12"/>
        <v>0</v>
      </c>
      <c r="AD12" s="12">
        <f t="shared" si="12"/>
        <v>0</v>
      </c>
      <c r="AE12" s="12">
        <f t="shared" si="12"/>
        <v>0</v>
      </c>
      <c r="AF12" s="12">
        <f t="shared" si="12"/>
        <v>0</v>
      </c>
      <c r="AG12" s="12">
        <f t="shared" si="12"/>
        <v>0</v>
      </c>
      <c r="AH12" s="7">
        <f t="shared" si="4"/>
        <v>13778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ht="15.75" customHeight="1">
      <c r="A13" s="12" t="s">
        <v>36</v>
      </c>
      <c r="B13" s="12" t="s">
        <v>22</v>
      </c>
      <c r="C13" s="12" t="s">
        <v>31</v>
      </c>
      <c r="D13" s="13">
        <v>300.0</v>
      </c>
      <c r="E13" s="12">
        <v>0.0</v>
      </c>
      <c r="F13" s="12">
        <v>25.0</v>
      </c>
      <c r="G13" s="12">
        <v>0.0</v>
      </c>
      <c r="H13" s="12">
        <v>0.0</v>
      </c>
      <c r="I13" s="12">
        <v>44.0</v>
      </c>
      <c r="J13" s="12">
        <v>0.0</v>
      </c>
      <c r="K13" s="12">
        <v>0.0</v>
      </c>
      <c r="L13" s="12">
        <v>90.0</v>
      </c>
      <c r="M13" s="12">
        <v>55.0</v>
      </c>
      <c r="N13" s="12">
        <v>0.0</v>
      </c>
      <c r="O13" s="12">
        <v>66.0</v>
      </c>
      <c r="P13" s="12">
        <v>0.0</v>
      </c>
      <c r="Q13" s="7">
        <f t="shared" si="2"/>
        <v>280</v>
      </c>
      <c r="R13" s="14"/>
      <c r="S13" s="13">
        <v>5.0</v>
      </c>
      <c r="T13" s="14"/>
      <c r="U13" s="14"/>
      <c r="V13" s="12">
        <f t="shared" ref="V13:AG13" si="13">E13*D13</f>
        <v>0</v>
      </c>
      <c r="W13" s="12">
        <f t="shared" si="13"/>
        <v>0</v>
      </c>
      <c r="X13" s="12">
        <f t="shared" si="13"/>
        <v>0</v>
      </c>
      <c r="Y13" s="12">
        <f t="shared" si="13"/>
        <v>0</v>
      </c>
      <c r="Z13" s="12">
        <f t="shared" si="13"/>
        <v>0</v>
      </c>
      <c r="AA13" s="12">
        <f t="shared" si="13"/>
        <v>0</v>
      </c>
      <c r="AB13" s="12">
        <f t="shared" si="13"/>
        <v>0</v>
      </c>
      <c r="AC13" s="12">
        <f t="shared" si="13"/>
        <v>0</v>
      </c>
      <c r="AD13" s="12">
        <f t="shared" si="13"/>
        <v>4950</v>
      </c>
      <c r="AE13" s="12">
        <f t="shared" si="13"/>
        <v>0</v>
      </c>
      <c r="AF13" s="12">
        <f t="shared" si="13"/>
        <v>0</v>
      </c>
      <c r="AG13" s="12">
        <f t="shared" si="13"/>
        <v>0</v>
      </c>
      <c r="AH13" s="7">
        <f t="shared" si="4"/>
        <v>4950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ht="15.75" customHeight="1">
      <c r="A14" s="12" t="s">
        <v>37</v>
      </c>
      <c r="B14" s="12" t="s">
        <v>22</v>
      </c>
      <c r="C14" s="12" t="s">
        <v>38</v>
      </c>
      <c r="D14" s="13">
        <v>120.0</v>
      </c>
      <c r="E14" s="12">
        <v>1688.0</v>
      </c>
      <c r="F14" s="12">
        <v>428.0</v>
      </c>
      <c r="G14" s="12">
        <v>10.0</v>
      </c>
      <c r="H14" s="12">
        <v>748.0</v>
      </c>
      <c r="I14" s="12">
        <v>227.0</v>
      </c>
      <c r="J14" s="12">
        <v>0.0</v>
      </c>
      <c r="K14" s="12">
        <v>898.0</v>
      </c>
      <c r="L14" s="12">
        <v>813.0</v>
      </c>
      <c r="M14" s="12">
        <v>0.0</v>
      </c>
      <c r="N14" s="12">
        <v>1186.0</v>
      </c>
      <c r="O14" s="12">
        <v>167.0</v>
      </c>
      <c r="P14" s="12">
        <v>1488.0</v>
      </c>
      <c r="Q14" s="7">
        <f t="shared" si="2"/>
        <v>7653</v>
      </c>
      <c r="R14" s="14"/>
      <c r="S14" s="13">
        <v>89.0</v>
      </c>
      <c r="T14" s="14"/>
      <c r="U14" s="14"/>
      <c r="V14" s="12">
        <f t="shared" ref="V14:AG14" si="14">E14*D14</f>
        <v>202560</v>
      </c>
      <c r="W14" s="12">
        <f t="shared" si="14"/>
        <v>722464</v>
      </c>
      <c r="X14" s="12">
        <f t="shared" si="14"/>
        <v>4280</v>
      </c>
      <c r="Y14" s="12">
        <f t="shared" si="14"/>
        <v>7480</v>
      </c>
      <c r="Z14" s="12">
        <f t="shared" si="14"/>
        <v>169796</v>
      </c>
      <c r="AA14" s="12">
        <f t="shared" si="14"/>
        <v>0</v>
      </c>
      <c r="AB14" s="12">
        <f t="shared" si="14"/>
        <v>0</v>
      </c>
      <c r="AC14" s="12">
        <f t="shared" si="14"/>
        <v>730074</v>
      </c>
      <c r="AD14" s="12">
        <f t="shared" si="14"/>
        <v>0</v>
      </c>
      <c r="AE14" s="12">
        <f t="shared" si="14"/>
        <v>0</v>
      </c>
      <c r="AF14" s="12">
        <f t="shared" si="14"/>
        <v>198062</v>
      </c>
      <c r="AG14" s="12">
        <f t="shared" si="14"/>
        <v>248496</v>
      </c>
      <c r="AH14" s="7">
        <f t="shared" si="4"/>
        <v>2283212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ht="15.75" customHeight="1">
      <c r="A15" s="12" t="s">
        <v>39</v>
      </c>
      <c r="B15" s="12" t="s">
        <v>22</v>
      </c>
      <c r="C15" s="12" t="s">
        <v>38</v>
      </c>
      <c r="D15" s="13">
        <v>450.0</v>
      </c>
      <c r="E15" s="12">
        <v>367.0</v>
      </c>
      <c r="F15" s="12">
        <v>290.0</v>
      </c>
      <c r="G15" s="12">
        <v>433.0</v>
      </c>
      <c r="H15" s="12">
        <v>198.0</v>
      </c>
      <c r="I15" s="12">
        <v>187.0</v>
      </c>
      <c r="J15" s="12">
        <v>6.0</v>
      </c>
      <c r="K15" s="12">
        <v>130.0</v>
      </c>
      <c r="L15" s="12">
        <v>320.0</v>
      </c>
      <c r="M15" s="12">
        <v>130.0</v>
      </c>
      <c r="N15" s="12">
        <v>60.0</v>
      </c>
      <c r="O15" s="12">
        <v>57.0</v>
      </c>
      <c r="P15" s="12">
        <v>144.0</v>
      </c>
      <c r="Q15" s="7">
        <f t="shared" si="2"/>
        <v>2322</v>
      </c>
      <c r="R15" s="14"/>
      <c r="S15" s="13">
        <v>129.0</v>
      </c>
      <c r="T15" s="14"/>
      <c r="U15" s="14"/>
      <c r="V15" s="12">
        <f t="shared" ref="V15:AG15" si="15">E15*D15</f>
        <v>165150</v>
      </c>
      <c r="W15" s="12">
        <f t="shared" si="15"/>
        <v>106430</v>
      </c>
      <c r="X15" s="12">
        <f t="shared" si="15"/>
        <v>125570</v>
      </c>
      <c r="Y15" s="12">
        <f t="shared" si="15"/>
        <v>85734</v>
      </c>
      <c r="Z15" s="12">
        <f t="shared" si="15"/>
        <v>37026</v>
      </c>
      <c r="AA15" s="12">
        <f t="shared" si="15"/>
        <v>1122</v>
      </c>
      <c r="AB15" s="12">
        <f t="shared" si="15"/>
        <v>780</v>
      </c>
      <c r="AC15" s="12">
        <f t="shared" si="15"/>
        <v>41600</v>
      </c>
      <c r="AD15" s="12">
        <f t="shared" si="15"/>
        <v>41600</v>
      </c>
      <c r="AE15" s="12">
        <f t="shared" si="15"/>
        <v>7800</v>
      </c>
      <c r="AF15" s="12">
        <f t="shared" si="15"/>
        <v>3420</v>
      </c>
      <c r="AG15" s="12">
        <f t="shared" si="15"/>
        <v>8208</v>
      </c>
      <c r="AH15" s="7">
        <f t="shared" si="4"/>
        <v>624440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ht="15.75" customHeight="1">
      <c r="A16" s="12" t="s">
        <v>40</v>
      </c>
      <c r="B16" s="12" t="s">
        <v>22</v>
      </c>
      <c r="C16" s="12" t="s">
        <v>41</v>
      </c>
      <c r="D16" s="13">
        <v>1499.0</v>
      </c>
      <c r="E16" s="12">
        <v>780.0</v>
      </c>
      <c r="F16" s="12">
        <v>314.0</v>
      </c>
      <c r="G16" s="12">
        <v>23.0</v>
      </c>
      <c r="H16" s="12">
        <v>381.0</v>
      </c>
      <c r="I16" s="12">
        <v>15.0</v>
      </c>
      <c r="J16" s="12">
        <v>48.0</v>
      </c>
      <c r="K16" s="12">
        <v>341.0</v>
      </c>
      <c r="L16" s="12">
        <v>5.0</v>
      </c>
      <c r="M16" s="12">
        <v>91.0</v>
      </c>
      <c r="N16" s="12">
        <v>190.0</v>
      </c>
      <c r="O16" s="12">
        <v>81.0</v>
      </c>
      <c r="P16" s="12">
        <v>0.0</v>
      </c>
      <c r="Q16" s="7">
        <f t="shared" si="2"/>
        <v>2269</v>
      </c>
      <c r="R16" s="14"/>
      <c r="S16" s="13">
        <v>23.0</v>
      </c>
      <c r="T16" s="14"/>
      <c r="U16" s="14"/>
      <c r="V16" s="12">
        <f t="shared" ref="V16:AG16" si="16">E16*D16</f>
        <v>1169220</v>
      </c>
      <c r="W16" s="12">
        <f t="shared" si="16"/>
        <v>244920</v>
      </c>
      <c r="X16" s="12">
        <f t="shared" si="16"/>
        <v>7222</v>
      </c>
      <c r="Y16" s="12">
        <f t="shared" si="16"/>
        <v>8763</v>
      </c>
      <c r="Z16" s="12">
        <f t="shared" si="16"/>
        <v>5715</v>
      </c>
      <c r="AA16" s="12">
        <f t="shared" si="16"/>
        <v>720</v>
      </c>
      <c r="AB16" s="12">
        <f t="shared" si="16"/>
        <v>16368</v>
      </c>
      <c r="AC16" s="12">
        <f t="shared" si="16"/>
        <v>1705</v>
      </c>
      <c r="AD16" s="12">
        <f t="shared" si="16"/>
        <v>455</v>
      </c>
      <c r="AE16" s="12">
        <f t="shared" si="16"/>
        <v>17290</v>
      </c>
      <c r="AF16" s="12">
        <f t="shared" si="16"/>
        <v>15390</v>
      </c>
      <c r="AG16" s="12">
        <f t="shared" si="16"/>
        <v>0</v>
      </c>
      <c r="AH16" s="7">
        <f t="shared" si="4"/>
        <v>1487768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ht="15.75" customHeight="1">
      <c r="A17" s="12" t="s">
        <v>42</v>
      </c>
      <c r="B17" s="12" t="s">
        <v>22</v>
      </c>
      <c r="C17" s="12" t="s">
        <v>43</v>
      </c>
      <c r="D17" s="13">
        <v>700.0</v>
      </c>
      <c r="E17" s="12">
        <v>1331.0</v>
      </c>
      <c r="F17" s="12">
        <v>122.0</v>
      </c>
      <c r="G17" s="12">
        <v>111.0</v>
      </c>
      <c r="H17" s="12">
        <v>111.0</v>
      </c>
      <c r="I17" s="12">
        <v>91.0</v>
      </c>
      <c r="J17" s="12">
        <v>0.0</v>
      </c>
      <c r="K17" s="12">
        <v>695.0</v>
      </c>
      <c r="L17" s="12">
        <v>173.0</v>
      </c>
      <c r="M17" s="12">
        <v>40.0</v>
      </c>
      <c r="N17" s="12">
        <v>77.0</v>
      </c>
      <c r="O17" s="12">
        <v>56.0</v>
      </c>
      <c r="P17" s="12">
        <v>0.0</v>
      </c>
      <c r="Q17" s="7">
        <f t="shared" si="2"/>
        <v>2807</v>
      </c>
      <c r="R17" s="14"/>
      <c r="S17" s="13">
        <v>24.0</v>
      </c>
      <c r="T17" s="14"/>
      <c r="U17" s="14"/>
      <c r="V17" s="12">
        <f t="shared" ref="V17:AG17" si="17">E17*D17</f>
        <v>931700</v>
      </c>
      <c r="W17" s="12">
        <f t="shared" si="17"/>
        <v>162382</v>
      </c>
      <c r="X17" s="12">
        <f t="shared" si="17"/>
        <v>13542</v>
      </c>
      <c r="Y17" s="12">
        <f t="shared" si="17"/>
        <v>12321</v>
      </c>
      <c r="Z17" s="12">
        <f t="shared" si="17"/>
        <v>10101</v>
      </c>
      <c r="AA17" s="12">
        <f t="shared" si="17"/>
        <v>0</v>
      </c>
      <c r="AB17" s="12">
        <f t="shared" si="17"/>
        <v>0</v>
      </c>
      <c r="AC17" s="12">
        <f t="shared" si="17"/>
        <v>120235</v>
      </c>
      <c r="AD17" s="12">
        <f t="shared" si="17"/>
        <v>6920</v>
      </c>
      <c r="AE17" s="12">
        <f t="shared" si="17"/>
        <v>3080</v>
      </c>
      <c r="AF17" s="12">
        <f t="shared" si="17"/>
        <v>4312</v>
      </c>
      <c r="AG17" s="12">
        <f t="shared" si="17"/>
        <v>0</v>
      </c>
      <c r="AH17" s="7">
        <f t="shared" si="4"/>
        <v>1264593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ht="15.75" customHeight="1">
      <c r="A18" s="12" t="s">
        <v>44</v>
      </c>
      <c r="B18" s="12" t="s">
        <v>22</v>
      </c>
      <c r="C18" s="12" t="s">
        <v>43</v>
      </c>
      <c r="D18" s="13">
        <v>1200.0</v>
      </c>
      <c r="E18" s="12">
        <v>409.0</v>
      </c>
      <c r="F18" s="12">
        <v>44.0</v>
      </c>
      <c r="G18" s="12">
        <v>55.0</v>
      </c>
      <c r="H18" s="12">
        <v>73.0</v>
      </c>
      <c r="I18" s="12">
        <v>49.0</v>
      </c>
      <c r="J18" s="12">
        <v>0.0</v>
      </c>
      <c r="K18" s="12">
        <v>79.0</v>
      </c>
      <c r="L18" s="12">
        <v>89.0</v>
      </c>
      <c r="M18" s="12">
        <v>24.0</v>
      </c>
      <c r="N18" s="12">
        <v>0.0</v>
      </c>
      <c r="O18" s="12">
        <v>35.0</v>
      </c>
      <c r="P18" s="12">
        <v>0.0</v>
      </c>
      <c r="Q18" s="7">
        <f t="shared" si="2"/>
        <v>857</v>
      </c>
      <c r="R18" s="14"/>
      <c r="S18" s="13">
        <v>12.0</v>
      </c>
      <c r="T18" s="14"/>
      <c r="U18" s="14"/>
      <c r="V18" s="12">
        <f t="shared" ref="V18:AG18" si="18">E18*D18</f>
        <v>490800</v>
      </c>
      <c r="W18" s="12">
        <f t="shared" si="18"/>
        <v>17996</v>
      </c>
      <c r="X18" s="12">
        <f t="shared" si="18"/>
        <v>2420</v>
      </c>
      <c r="Y18" s="12">
        <f t="shared" si="18"/>
        <v>4015</v>
      </c>
      <c r="Z18" s="12">
        <f t="shared" si="18"/>
        <v>3577</v>
      </c>
      <c r="AA18" s="12">
        <f t="shared" si="18"/>
        <v>0</v>
      </c>
      <c r="AB18" s="12">
        <f t="shared" si="18"/>
        <v>0</v>
      </c>
      <c r="AC18" s="12">
        <f t="shared" si="18"/>
        <v>7031</v>
      </c>
      <c r="AD18" s="12">
        <f t="shared" si="18"/>
        <v>2136</v>
      </c>
      <c r="AE18" s="12">
        <f t="shared" si="18"/>
        <v>0</v>
      </c>
      <c r="AF18" s="12">
        <f t="shared" si="18"/>
        <v>0</v>
      </c>
      <c r="AG18" s="12">
        <f t="shared" si="18"/>
        <v>0</v>
      </c>
      <c r="AH18" s="7">
        <f t="shared" si="4"/>
        <v>527975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>
      <c r="A19" s="12" t="s">
        <v>45</v>
      </c>
      <c r="B19" s="12" t="s">
        <v>28</v>
      </c>
      <c r="C19" s="12" t="s">
        <v>43</v>
      </c>
      <c r="D19" s="13">
        <v>200.0</v>
      </c>
      <c r="E19" s="12">
        <v>315.0</v>
      </c>
      <c r="F19" s="12">
        <v>105.0</v>
      </c>
      <c r="G19" s="12">
        <v>0.0</v>
      </c>
      <c r="H19" s="12">
        <v>5.0</v>
      </c>
      <c r="I19" s="12">
        <v>0.0</v>
      </c>
      <c r="J19" s="12">
        <v>0.0</v>
      </c>
      <c r="K19" s="12">
        <v>172.0</v>
      </c>
      <c r="L19" s="12">
        <v>0.0</v>
      </c>
      <c r="M19" s="12">
        <v>0.0</v>
      </c>
      <c r="N19" s="12">
        <v>88.0</v>
      </c>
      <c r="O19" s="12">
        <v>0.0</v>
      </c>
      <c r="P19" s="12">
        <v>0.0</v>
      </c>
      <c r="Q19" s="7">
        <f t="shared" si="2"/>
        <v>685</v>
      </c>
      <c r="R19" s="1"/>
      <c r="S19" s="13">
        <v>7.0</v>
      </c>
      <c r="T19" s="14"/>
      <c r="U19" s="14"/>
      <c r="V19" s="12">
        <f t="shared" ref="V19:AG19" si="19">E19*D19</f>
        <v>63000</v>
      </c>
      <c r="W19" s="12">
        <f t="shared" si="19"/>
        <v>33075</v>
      </c>
      <c r="X19" s="12">
        <f t="shared" si="19"/>
        <v>0</v>
      </c>
      <c r="Y19" s="12">
        <f t="shared" si="19"/>
        <v>0</v>
      </c>
      <c r="Z19" s="12">
        <f t="shared" si="19"/>
        <v>0</v>
      </c>
      <c r="AA19" s="12">
        <f t="shared" si="19"/>
        <v>0</v>
      </c>
      <c r="AB19" s="12">
        <f t="shared" si="19"/>
        <v>0</v>
      </c>
      <c r="AC19" s="12">
        <f t="shared" si="19"/>
        <v>0</v>
      </c>
      <c r="AD19" s="12">
        <f t="shared" si="19"/>
        <v>0</v>
      </c>
      <c r="AE19" s="12">
        <f t="shared" si="19"/>
        <v>0</v>
      </c>
      <c r="AF19" s="12">
        <f t="shared" si="19"/>
        <v>0</v>
      </c>
      <c r="AG19" s="12">
        <f t="shared" si="19"/>
        <v>0</v>
      </c>
      <c r="AH19" s="7">
        <f t="shared" si="4"/>
        <v>96075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>
      <c r="A20" s="12" t="s">
        <v>46</v>
      </c>
      <c r="B20" s="12" t="s">
        <v>22</v>
      </c>
      <c r="C20" s="12" t="s">
        <v>43</v>
      </c>
      <c r="D20" s="13">
        <v>700.0</v>
      </c>
      <c r="E20" s="12">
        <v>343.0</v>
      </c>
      <c r="F20" s="12">
        <v>271.0</v>
      </c>
      <c r="G20" s="12">
        <v>174.0</v>
      </c>
      <c r="H20" s="12">
        <v>324.0</v>
      </c>
      <c r="I20" s="12">
        <v>124.0</v>
      </c>
      <c r="J20" s="12">
        <v>0.0</v>
      </c>
      <c r="K20" s="12">
        <v>454.0</v>
      </c>
      <c r="L20" s="12">
        <v>178.0</v>
      </c>
      <c r="M20" s="12">
        <v>91.0</v>
      </c>
      <c r="N20" s="12">
        <v>297.0</v>
      </c>
      <c r="O20" s="12">
        <v>83.0</v>
      </c>
      <c r="P20" s="12">
        <v>0.0</v>
      </c>
      <c r="Q20" s="7">
        <f t="shared" si="2"/>
        <v>2339</v>
      </c>
      <c r="R20" s="14"/>
      <c r="S20" s="13">
        <v>124.0</v>
      </c>
      <c r="T20" s="14"/>
      <c r="U20" s="14"/>
      <c r="V20" s="12">
        <f t="shared" ref="V20:AG20" si="20">E20*D20</f>
        <v>240100</v>
      </c>
      <c r="W20" s="12">
        <f t="shared" si="20"/>
        <v>92953</v>
      </c>
      <c r="X20" s="12">
        <f t="shared" si="20"/>
        <v>47154</v>
      </c>
      <c r="Y20" s="12">
        <f t="shared" si="20"/>
        <v>56376</v>
      </c>
      <c r="Z20" s="12">
        <f t="shared" si="20"/>
        <v>40176</v>
      </c>
      <c r="AA20" s="12">
        <f t="shared" si="20"/>
        <v>0</v>
      </c>
      <c r="AB20" s="12">
        <f t="shared" si="20"/>
        <v>0</v>
      </c>
      <c r="AC20" s="12">
        <f t="shared" si="20"/>
        <v>80812</v>
      </c>
      <c r="AD20" s="12">
        <f t="shared" si="20"/>
        <v>16198</v>
      </c>
      <c r="AE20" s="12">
        <f t="shared" si="20"/>
        <v>27027</v>
      </c>
      <c r="AF20" s="12">
        <f t="shared" si="20"/>
        <v>24651</v>
      </c>
      <c r="AG20" s="12">
        <f t="shared" si="20"/>
        <v>0</v>
      </c>
      <c r="AH20" s="7">
        <f t="shared" si="4"/>
        <v>625447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>
      <c r="A21" s="12" t="s">
        <v>47</v>
      </c>
      <c r="B21" s="12" t="s">
        <v>22</v>
      </c>
      <c r="C21" s="12" t="s">
        <v>43</v>
      </c>
      <c r="D21" s="13">
        <v>1200.0</v>
      </c>
      <c r="E21" s="12">
        <v>33.0</v>
      </c>
      <c r="F21" s="12">
        <v>32.0</v>
      </c>
      <c r="G21" s="12">
        <v>20.0</v>
      </c>
      <c r="H21" s="12">
        <v>0.0</v>
      </c>
      <c r="I21" s="12">
        <v>39.0</v>
      </c>
      <c r="J21" s="12">
        <v>0.0</v>
      </c>
      <c r="K21" s="12">
        <v>0.0</v>
      </c>
      <c r="L21" s="12">
        <v>24.0</v>
      </c>
      <c r="M21" s="12">
        <v>22.0</v>
      </c>
      <c r="N21" s="12">
        <v>0.0</v>
      </c>
      <c r="O21" s="12">
        <v>18.0</v>
      </c>
      <c r="P21" s="12">
        <v>0.0</v>
      </c>
      <c r="Q21" s="7">
        <f t="shared" si="2"/>
        <v>188</v>
      </c>
      <c r="R21" s="14"/>
      <c r="S21" s="13">
        <v>45.0</v>
      </c>
      <c r="T21" s="14"/>
      <c r="U21" s="14"/>
      <c r="V21" s="12">
        <f t="shared" ref="V21:AG21" si="21">E21*D21</f>
        <v>39600</v>
      </c>
      <c r="W21" s="12">
        <f t="shared" si="21"/>
        <v>1056</v>
      </c>
      <c r="X21" s="12">
        <f t="shared" si="21"/>
        <v>640</v>
      </c>
      <c r="Y21" s="12">
        <f t="shared" si="21"/>
        <v>0</v>
      </c>
      <c r="Z21" s="12">
        <f t="shared" si="21"/>
        <v>0</v>
      </c>
      <c r="AA21" s="12">
        <f t="shared" si="21"/>
        <v>0</v>
      </c>
      <c r="AB21" s="12">
        <f t="shared" si="21"/>
        <v>0</v>
      </c>
      <c r="AC21" s="12">
        <f t="shared" si="21"/>
        <v>0</v>
      </c>
      <c r="AD21" s="12">
        <f t="shared" si="21"/>
        <v>528</v>
      </c>
      <c r="AE21" s="12">
        <f t="shared" si="21"/>
        <v>0</v>
      </c>
      <c r="AF21" s="12">
        <f t="shared" si="21"/>
        <v>0</v>
      </c>
      <c r="AG21" s="12">
        <f t="shared" si="21"/>
        <v>0</v>
      </c>
      <c r="AH21" s="7">
        <f t="shared" si="4"/>
        <v>41824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>
      <c r="A22" s="12" t="s">
        <v>48</v>
      </c>
      <c r="B22" s="12" t="s">
        <v>22</v>
      </c>
      <c r="C22" s="12" t="s">
        <v>49</v>
      </c>
      <c r="D22" s="13">
        <v>299.0</v>
      </c>
      <c r="E22" s="12">
        <v>440.0</v>
      </c>
      <c r="F22" s="12">
        <v>49.0</v>
      </c>
      <c r="G22" s="12">
        <v>342.0</v>
      </c>
      <c r="H22" s="12">
        <v>94.0</v>
      </c>
      <c r="I22" s="12">
        <v>87.0</v>
      </c>
      <c r="J22" s="12">
        <v>80.0</v>
      </c>
      <c r="K22" s="12">
        <v>120.0</v>
      </c>
      <c r="L22" s="12">
        <v>95.0</v>
      </c>
      <c r="M22" s="12">
        <v>1.0</v>
      </c>
      <c r="N22" s="12">
        <v>84.0</v>
      </c>
      <c r="O22" s="12">
        <v>30.0</v>
      </c>
      <c r="P22" s="12">
        <v>0.0</v>
      </c>
      <c r="Q22" s="7">
        <f t="shared" si="2"/>
        <v>1422</v>
      </c>
      <c r="R22" s="14"/>
      <c r="S22" s="13">
        <v>7.0</v>
      </c>
      <c r="T22" s="14"/>
      <c r="U22" s="14"/>
      <c r="V22" s="12">
        <f t="shared" ref="V22:AG22" si="22">E22*D22</f>
        <v>131560</v>
      </c>
      <c r="W22" s="12">
        <f t="shared" si="22"/>
        <v>21560</v>
      </c>
      <c r="X22" s="12">
        <f t="shared" si="22"/>
        <v>16758</v>
      </c>
      <c r="Y22" s="12">
        <f t="shared" si="22"/>
        <v>32148</v>
      </c>
      <c r="Z22" s="12">
        <f t="shared" si="22"/>
        <v>8178</v>
      </c>
      <c r="AA22" s="12">
        <f t="shared" si="22"/>
        <v>6960</v>
      </c>
      <c r="AB22" s="12">
        <f t="shared" si="22"/>
        <v>9600</v>
      </c>
      <c r="AC22" s="12">
        <f t="shared" si="22"/>
        <v>11400</v>
      </c>
      <c r="AD22" s="12">
        <f t="shared" si="22"/>
        <v>95</v>
      </c>
      <c r="AE22" s="12">
        <f t="shared" si="22"/>
        <v>84</v>
      </c>
      <c r="AF22" s="12">
        <f t="shared" si="22"/>
        <v>2520</v>
      </c>
      <c r="AG22" s="12">
        <f t="shared" si="22"/>
        <v>0</v>
      </c>
      <c r="AH22" s="7">
        <f t="shared" si="4"/>
        <v>240863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>
      <c r="A23" s="12" t="s">
        <v>50</v>
      </c>
      <c r="B23" s="12" t="s">
        <v>22</v>
      </c>
      <c r="C23" s="12" t="s">
        <v>51</v>
      </c>
      <c r="D23" s="13">
        <v>549.0</v>
      </c>
      <c r="E23" s="12">
        <v>113.0</v>
      </c>
      <c r="F23" s="12">
        <v>97.0</v>
      </c>
      <c r="G23" s="12">
        <v>242.0</v>
      </c>
      <c r="H23" s="12">
        <v>0.0</v>
      </c>
      <c r="I23" s="12">
        <v>104.0</v>
      </c>
      <c r="J23" s="12">
        <v>0.0</v>
      </c>
      <c r="K23" s="12">
        <v>0.0</v>
      </c>
      <c r="L23" s="12">
        <v>48.0</v>
      </c>
      <c r="M23" s="12">
        <v>24.0</v>
      </c>
      <c r="N23" s="12">
        <v>0.0</v>
      </c>
      <c r="O23" s="12">
        <v>72.0</v>
      </c>
      <c r="P23" s="12">
        <v>0.0</v>
      </c>
      <c r="Q23" s="7">
        <f t="shared" si="2"/>
        <v>700</v>
      </c>
      <c r="R23" s="14"/>
      <c r="S23" s="13">
        <v>7.0</v>
      </c>
      <c r="T23" s="14"/>
      <c r="U23" s="14"/>
      <c r="V23" s="12">
        <f t="shared" ref="V23:AG23" si="23">E23*D23</f>
        <v>62037</v>
      </c>
      <c r="W23" s="12">
        <f t="shared" si="23"/>
        <v>10961</v>
      </c>
      <c r="X23" s="12">
        <f t="shared" si="23"/>
        <v>23474</v>
      </c>
      <c r="Y23" s="12">
        <f t="shared" si="23"/>
        <v>0</v>
      </c>
      <c r="Z23" s="12">
        <f t="shared" si="23"/>
        <v>0</v>
      </c>
      <c r="AA23" s="12">
        <f t="shared" si="23"/>
        <v>0</v>
      </c>
      <c r="AB23" s="12">
        <f t="shared" si="23"/>
        <v>0</v>
      </c>
      <c r="AC23" s="12">
        <f t="shared" si="23"/>
        <v>0</v>
      </c>
      <c r="AD23" s="12">
        <f t="shared" si="23"/>
        <v>1152</v>
      </c>
      <c r="AE23" s="12">
        <f t="shared" si="23"/>
        <v>0</v>
      </c>
      <c r="AF23" s="12">
        <f t="shared" si="23"/>
        <v>0</v>
      </c>
      <c r="AG23" s="12">
        <f t="shared" si="23"/>
        <v>0</v>
      </c>
      <c r="AH23" s="7">
        <f t="shared" si="4"/>
        <v>97624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>
      <c r="A24" s="12" t="s">
        <v>52</v>
      </c>
      <c r="B24" s="12" t="s">
        <v>22</v>
      </c>
      <c r="C24" s="12" t="s">
        <v>51</v>
      </c>
      <c r="D24" s="13">
        <v>265.0</v>
      </c>
      <c r="E24" s="12">
        <v>3.0</v>
      </c>
      <c r="F24" s="12">
        <v>10.0</v>
      </c>
      <c r="G24" s="12">
        <v>0.0</v>
      </c>
      <c r="H24" s="12">
        <v>472.0</v>
      </c>
      <c r="I24" s="12">
        <v>0.0</v>
      </c>
      <c r="J24" s="12">
        <v>0.0</v>
      </c>
      <c r="K24" s="12">
        <v>3.0</v>
      </c>
      <c r="L24" s="12">
        <v>0.0</v>
      </c>
      <c r="M24" s="12">
        <v>0.0</v>
      </c>
      <c r="N24" s="12">
        <v>1.0</v>
      </c>
      <c r="O24" s="12">
        <v>0.0</v>
      </c>
      <c r="P24" s="12">
        <v>0.0</v>
      </c>
      <c r="Q24" s="7">
        <f t="shared" si="2"/>
        <v>489</v>
      </c>
      <c r="R24" s="14"/>
      <c r="S24" s="13">
        <v>12.0</v>
      </c>
      <c r="T24" s="14"/>
      <c r="U24" s="14"/>
      <c r="V24" s="12">
        <f t="shared" ref="V24:AG24" si="24">E24*D24</f>
        <v>795</v>
      </c>
      <c r="W24" s="12">
        <f t="shared" si="24"/>
        <v>30</v>
      </c>
      <c r="X24" s="12">
        <f t="shared" si="24"/>
        <v>0</v>
      </c>
      <c r="Y24" s="12">
        <f t="shared" si="24"/>
        <v>0</v>
      </c>
      <c r="Z24" s="12">
        <f t="shared" si="24"/>
        <v>0</v>
      </c>
      <c r="AA24" s="12">
        <f t="shared" si="24"/>
        <v>0</v>
      </c>
      <c r="AB24" s="12">
        <f t="shared" si="24"/>
        <v>0</v>
      </c>
      <c r="AC24" s="12">
        <f t="shared" si="24"/>
        <v>0</v>
      </c>
      <c r="AD24" s="12">
        <f t="shared" si="24"/>
        <v>0</v>
      </c>
      <c r="AE24" s="12">
        <f t="shared" si="24"/>
        <v>0</v>
      </c>
      <c r="AF24" s="12">
        <f t="shared" si="24"/>
        <v>0</v>
      </c>
      <c r="AG24" s="12">
        <f t="shared" si="24"/>
        <v>0</v>
      </c>
      <c r="AH24" s="7">
        <f t="shared" si="4"/>
        <v>825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>
      <c r="A25" s="12" t="s">
        <v>53</v>
      </c>
      <c r="B25" s="12" t="s">
        <v>22</v>
      </c>
      <c r="C25" s="12" t="s">
        <v>51</v>
      </c>
      <c r="D25" s="13">
        <v>550.0</v>
      </c>
      <c r="E25" s="12">
        <v>1485.0</v>
      </c>
      <c r="F25" s="12">
        <v>729.0</v>
      </c>
      <c r="G25" s="12">
        <v>359.0</v>
      </c>
      <c r="H25" s="12">
        <v>723.0</v>
      </c>
      <c r="I25" s="12">
        <v>129.0</v>
      </c>
      <c r="J25" s="12">
        <v>180.0</v>
      </c>
      <c r="K25" s="12">
        <v>438.0</v>
      </c>
      <c r="L25" s="12">
        <v>295.0</v>
      </c>
      <c r="M25" s="12">
        <v>125.0</v>
      </c>
      <c r="N25" s="12">
        <v>0.0</v>
      </c>
      <c r="O25" s="12">
        <v>170.0</v>
      </c>
      <c r="P25" s="12">
        <v>0.0</v>
      </c>
      <c r="Q25" s="7">
        <f t="shared" si="2"/>
        <v>4633</v>
      </c>
      <c r="R25" s="14"/>
      <c r="S25" s="13">
        <v>117.0</v>
      </c>
      <c r="T25" s="14"/>
      <c r="U25" s="14"/>
      <c r="V25" s="12">
        <f t="shared" ref="V25:AG25" si="25">E25*D25</f>
        <v>816750</v>
      </c>
      <c r="W25" s="12">
        <f t="shared" si="25"/>
        <v>1082565</v>
      </c>
      <c r="X25" s="12">
        <f t="shared" si="25"/>
        <v>261711</v>
      </c>
      <c r="Y25" s="12">
        <f t="shared" si="25"/>
        <v>259557</v>
      </c>
      <c r="Z25" s="12">
        <f t="shared" si="25"/>
        <v>93267</v>
      </c>
      <c r="AA25" s="12">
        <f t="shared" si="25"/>
        <v>23220</v>
      </c>
      <c r="AB25" s="12">
        <f t="shared" si="25"/>
        <v>78840</v>
      </c>
      <c r="AC25" s="12">
        <f t="shared" si="25"/>
        <v>129210</v>
      </c>
      <c r="AD25" s="12">
        <f t="shared" si="25"/>
        <v>36875</v>
      </c>
      <c r="AE25" s="12">
        <f t="shared" si="25"/>
        <v>0</v>
      </c>
      <c r="AF25" s="12">
        <f t="shared" si="25"/>
        <v>0</v>
      </c>
      <c r="AG25" s="12">
        <f t="shared" si="25"/>
        <v>0</v>
      </c>
      <c r="AH25" s="7">
        <f t="shared" si="4"/>
        <v>2781995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>
      <c r="A26" s="12" t="s">
        <v>54</v>
      </c>
      <c r="B26" s="12" t="s">
        <v>22</v>
      </c>
      <c r="C26" s="12" t="s">
        <v>51</v>
      </c>
      <c r="D26" s="13">
        <v>600.0</v>
      </c>
      <c r="E26" s="12">
        <v>9.0</v>
      </c>
      <c r="F26" s="12">
        <v>227.0</v>
      </c>
      <c r="G26" s="12">
        <v>161.0</v>
      </c>
      <c r="H26" s="12">
        <v>126.0</v>
      </c>
      <c r="I26" s="12">
        <v>72.0</v>
      </c>
      <c r="J26" s="12">
        <v>24.0</v>
      </c>
      <c r="K26" s="12">
        <v>67.0</v>
      </c>
      <c r="L26" s="12">
        <v>162.0</v>
      </c>
      <c r="M26" s="12">
        <v>98.0</v>
      </c>
      <c r="N26" s="12">
        <v>36.0</v>
      </c>
      <c r="O26" s="12">
        <v>103.0</v>
      </c>
      <c r="P26" s="12">
        <v>36.0</v>
      </c>
      <c r="Q26" s="7">
        <f t="shared" si="2"/>
        <v>1121</v>
      </c>
      <c r="R26" s="14"/>
      <c r="S26" s="13">
        <v>31.0</v>
      </c>
      <c r="T26" s="14"/>
      <c r="U26" s="14"/>
      <c r="V26" s="12">
        <f t="shared" ref="V26:AG26" si="26">E26*D26</f>
        <v>5400</v>
      </c>
      <c r="W26" s="12">
        <f t="shared" si="26"/>
        <v>2043</v>
      </c>
      <c r="X26" s="12">
        <f t="shared" si="26"/>
        <v>36547</v>
      </c>
      <c r="Y26" s="12">
        <f t="shared" si="26"/>
        <v>20286</v>
      </c>
      <c r="Z26" s="12">
        <f t="shared" si="26"/>
        <v>9072</v>
      </c>
      <c r="AA26" s="12">
        <f t="shared" si="26"/>
        <v>1728</v>
      </c>
      <c r="AB26" s="12">
        <f t="shared" si="26"/>
        <v>1608</v>
      </c>
      <c r="AC26" s="12">
        <f t="shared" si="26"/>
        <v>10854</v>
      </c>
      <c r="AD26" s="12">
        <f t="shared" si="26"/>
        <v>15876</v>
      </c>
      <c r="AE26" s="12">
        <f t="shared" si="26"/>
        <v>3528</v>
      </c>
      <c r="AF26" s="12">
        <f t="shared" si="26"/>
        <v>3708</v>
      </c>
      <c r="AG26" s="12">
        <f t="shared" si="26"/>
        <v>3708</v>
      </c>
      <c r="AH26" s="7">
        <f t="shared" si="4"/>
        <v>114358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>
      <c r="A27" s="12" t="s">
        <v>55</v>
      </c>
      <c r="B27" s="12" t="s">
        <v>22</v>
      </c>
      <c r="C27" s="12" t="s">
        <v>51</v>
      </c>
      <c r="D27" s="13">
        <v>220.0</v>
      </c>
      <c r="E27" s="12">
        <v>10.0</v>
      </c>
      <c r="F27" s="12">
        <v>73.0</v>
      </c>
      <c r="G27" s="12">
        <v>0.0</v>
      </c>
      <c r="H27" s="12">
        <v>0.0</v>
      </c>
      <c r="I27" s="12">
        <v>0.0</v>
      </c>
      <c r="J27" s="12">
        <v>0.0</v>
      </c>
      <c r="K27" s="12">
        <v>17.0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7">
        <f t="shared" si="2"/>
        <v>100</v>
      </c>
      <c r="R27" s="14"/>
      <c r="S27" s="13">
        <v>4.0</v>
      </c>
      <c r="T27" s="14"/>
      <c r="U27" s="14"/>
      <c r="V27" s="12">
        <f t="shared" ref="V27:AG27" si="27">E27*D27</f>
        <v>2200</v>
      </c>
      <c r="W27" s="12">
        <f t="shared" si="27"/>
        <v>730</v>
      </c>
      <c r="X27" s="12">
        <f t="shared" si="27"/>
        <v>0</v>
      </c>
      <c r="Y27" s="12">
        <f t="shared" si="27"/>
        <v>0</v>
      </c>
      <c r="Z27" s="12">
        <f t="shared" si="27"/>
        <v>0</v>
      </c>
      <c r="AA27" s="12">
        <f t="shared" si="27"/>
        <v>0</v>
      </c>
      <c r="AB27" s="12">
        <f t="shared" si="27"/>
        <v>0</v>
      </c>
      <c r="AC27" s="12">
        <f t="shared" si="27"/>
        <v>0</v>
      </c>
      <c r="AD27" s="12">
        <f t="shared" si="27"/>
        <v>0</v>
      </c>
      <c r="AE27" s="12">
        <f t="shared" si="27"/>
        <v>0</v>
      </c>
      <c r="AF27" s="12">
        <f t="shared" si="27"/>
        <v>0</v>
      </c>
      <c r="AG27" s="12">
        <f t="shared" si="27"/>
        <v>0</v>
      </c>
      <c r="AH27" s="7">
        <f t="shared" si="4"/>
        <v>2930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>
      <c r="A28" s="12" t="s">
        <v>56</v>
      </c>
      <c r="B28" s="12" t="s">
        <v>22</v>
      </c>
      <c r="C28" s="12" t="s">
        <v>51</v>
      </c>
      <c r="D28" s="13">
        <v>110.0</v>
      </c>
      <c r="E28" s="12">
        <v>0.0</v>
      </c>
      <c r="F28" s="12">
        <v>42.0</v>
      </c>
      <c r="G28" s="12">
        <v>0.0</v>
      </c>
      <c r="H28" s="12">
        <v>0.0</v>
      </c>
      <c r="I28" s="12">
        <v>0.0</v>
      </c>
      <c r="J28" s="12">
        <v>0.0</v>
      </c>
      <c r="K28" s="12">
        <v>11.0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7">
        <f t="shared" si="2"/>
        <v>53</v>
      </c>
      <c r="R28" s="14"/>
      <c r="S28" s="13">
        <v>3.0</v>
      </c>
      <c r="T28" s="14"/>
      <c r="U28" s="14"/>
      <c r="V28" s="12">
        <f t="shared" ref="V28:AG28" si="28">E28*D28</f>
        <v>0</v>
      </c>
      <c r="W28" s="12">
        <f t="shared" si="28"/>
        <v>0</v>
      </c>
      <c r="X28" s="12">
        <f t="shared" si="28"/>
        <v>0</v>
      </c>
      <c r="Y28" s="12">
        <f t="shared" si="28"/>
        <v>0</v>
      </c>
      <c r="Z28" s="12">
        <f t="shared" si="28"/>
        <v>0</v>
      </c>
      <c r="AA28" s="12">
        <f t="shared" si="28"/>
        <v>0</v>
      </c>
      <c r="AB28" s="12">
        <f t="shared" si="28"/>
        <v>0</v>
      </c>
      <c r="AC28" s="12">
        <f t="shared" si="28"/>
        <v>0</v>
      </c>
      <c r="AD28" s="12">
        <f t="shared" si="28"/>
        <v>0</v>
      </c>
      <c r="AE28" s="12">
        <f t="shared" si="28"/>
        <v>0</v>
      </c>
      <c r="AF28" s="12">
        <f t="shared" si="28"/>
        <v>0</v>
      </c>
      <c r="AG28" s="12">
        <f t="shared" si="28"/>
        <v>0</v>
      </c>
      <c r="AH28" s="7">
        <f t="shared" si="4"/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>
      <c r="A29" s="12" t="s">
        <v>57</v>
      </c>
      <c r="B29" s="12" t="s">
        <v>22</v>
      </c>
      <c r="C29" s="12" t="s">
        <v>51</v>
      </c>
      <c r="D29" s="13">
        <v>450.0</v>
      </c>
      <c r="E29" s="12">
        <v>20.0</v>
      </c>
      <c r="F29" s="12">
        <v>106.0</v>
      </c>
      <c r="G29" s="12">
        <v>126.0</v>
      </c>
      <c r="H29" s="12">
        <v>120.0</v>
      </c>
      <c r="I29" s="12">
        <v>121.0</v>
      </c>
      <c r="J29" s="12">
        <v>0.0</v>
      </c>
      <c r="K29" s="12">
        <v>14.0</v>
      </c>
      <c r="L29" s="12">
        <v>113.0</v>
      </c>
      <c r="M29" s="12">
        <v>150.0</v>
      </c>
      <c r="N29" s="12">
        <v>0.0</v>
      </c>
      <c r="O29" s="12">
        <v>18.0</v>
      </c>
      <c r="P29" s="12">
        <v>96.0</v>
      </c>
      <c r="Q29" s="7">
        <f t="shared" si="2"/>
        <v>884</v>
      </c>
      <c r="R29" s="14"/>
      <c r="S29" s="13">
        <v>4.0</v>
      </c>
      <c r="T29" s="14"/>
      <c r="U29" s="14"/>
      <c r="V29" s="12">
        <f t="shared" ref="V29:AG29" si="29">E29*D29</f>
        <v>9000</v>
      </c>
      <c r="W29" s="12">
        <f t="shared" si="29"/>
        <v>2120</v>
      </c>
      <c r="X29" s="12">
        <f t="shared" si="29"/>
        <v>13356</v>
      </c>
      <c r="Y29" s="12">
        <f t="shared" si="29"/>
        <v>15120</v>
      </c>
      <c r="Z29" s="12">
        <f t="shared" si="29"/>
        <v>14520</v>
      </c>
      <c r="AA29" s="12">
        <f t="shared" si="29"/>
        <v>0</v>
      </c>
      <c r="AB29" s="12">
        <f t="shared" si="29"/>
        <v>0</v>
      </c>
      <c r="AC29" s="12">
        <f t="shared" si="29"/>
        <v>1582</v>
      </c>
      <c r="AD29" s="12">
        <f t="shared" si="29"/>
        <v>16950</v>
      </c>
      <c r="AE29" s="12">
        <f t="shared" si="29"/>
        <v>0</v>
      </c>
      <c r="AF29" s="12">
        <f t="shared" si="29"/>
        <v>0</v>
      </c>
      <c r="AG29" s="12">
        <f t="shared" si="29"/>
        <v>1728</v>
      </c>
      <c r="AH29" s="7">
        <f t="shared" si="4"/>
        <v>74376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>
      <c r="A30" s="12" t="s">
        <v>58</v>
      </c>
      <c r="B30" s="12" t="s">
        <v>22</v>
      </c>
      <c r="C30" s="12" t="s">
        <v>51</v>
      </c>
      <c r="D30" s="13">
        <v>549.0</v>
      </c>
      <c r="E30" s="12">
        <v>0.0</v>
      </c>
      <c r="F30" s="12">
        <v>17.0</v>
      </c>
      <c r="G30" s="12">
        <v>0.0</v>
      </c>
      <c r="H30" s="12">
        <v>0.0</v>
      </c>
      <c r="I30" s="12">
        <v>34.0</v>
      </c>
      <c r="J30" s="12">
        <v>0.0</v>
      </c>
      <c r="K30" s="12">
        <v>0.0</v>
      </c>
      <c r="L30" s="12">
        <v>56.0</v>
      </c>
      <c r="M30" s="12">
        <v>29.0</v>
      </c>
      <c r="N30" s="12">
        <v>0.0</v>
      </c>
      <c r="O30" s="12">
        <v>0.0</v>
      </c>
      <c r="P30" s="12">
        <v>0.0</v>
      </c>
      <c r="Q30" s="7">
        <f t="shared" si="2"/>
        <v>136</v>
      </c>
      <c r="R30" s="14"/>
      <c r="S30" s="13">
        <v>25.0</v>
      </c>
      <c r="T30" s="14"/>
      <c r="U30" s="14"/>
      <c r="V30" s="12">
        <f t="shared" ref="V30:AG30" si="30">E30*D30</f>
        <v>0</v>
      </c>
      <c r="W30" s="12">
        <f t="shared" si="30"/>
        <v>0</v>
      </c>
      <c r="X30" s="12">
        <f t="shared" si="30"/>
        <v>0</v>
      </c>
      <c r="Y30" s="12">
        <f t="shared" si="30"/>
        <v>0</v>
      </c>
      <c r="Z30" s="12">
        <f t="shared" si="30"/>
        <v>0</v>
      </c>
      <c r="AA30" s="12">
        <f t="shared" si="30"/>
        <v>0</v>
      </c>
      <c r="AB30" s="12">
        <f t="shared" si="30"/>
        <v>0</v>
      </c>
      <c r="AC30" s="12">
        <f t="shared" si="30"/>
        <v>0</v>
      </c>
      <c r="AD30" s="12">
        <f t="shared" si="30"/>
        <v>1624</v>
      </c>
      <c r="AE30" s="12">
        <f t="shared" si="30"/>
        <v>0</v>
      </c>
      <c r="AF30" s="12">
        <f t="shared" si="30"/>
        <v>0</v>
      </c>
      <c r="AG30" s="12">
        <f t="shared" si="30"/>
        <v>0</v>
      </c>
      <c r="AH30" s="7">
        <f t="shared" si="4"/>
        <v>1624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>
      <c r="A31" s="12" t="s">
        <v>59</v>
      </c>
      <c r="B31" s="12" t="s">
        <v>22</v>
      </c>
      <c r="C31" s="12" t="s">
        <v>51</v>
      </c>
      <c r="D31" s="13">
        <v>500.0</v>
      </c>
      <c r="E31" s="12">
        <v>372.0</v>
      </c>
      <c r="F31" s="12">
        <v>105.0</v>
      </c>
      <c r="G31" s="12">
        <v>166.0</v>
      </c>
      <c r="H31" s="12">
        <v>48.0</v>
      </c>
      <c r="I31" s="12">
        <v>77.0</v>
      </c>
      <c r="J31" s="12">
        <v>0.0</v>
      </c>
      <c r="K31" s="12">
        <v>276.0</v>
      </c>
      <c r="L31" s="12">
        <v>132.0</v>
      </c>
      <c r="M31" s="12">
        <v>93.0</v>
      </c>
      <c r="N31" s="12">
        <v>144.0</v>
      </c>
      <c r="O31" s="12">
        <v>47.0</v>
      </c>
      <c r="P31" s="12">
        <v>971.0</v>
      </c>
      <c r="Q31" s="7">
        <f t="shared" si="2"/>
        <v>2431</v>
      </c>
      <c r="R31" s="14"/>
      <c r="S31" s="13">
        <v>23.0</v>
      </c>
      <c r="T31" s="14"/>
      <c r="U31" s="14"/>
      <c r="V31" s="12">
        <f t="shared" ref="V31:AG31" si="31">E31*D31</f>
        <v>186000</v>
      </c>
      <c r="W31" s="12">
        <f t="shared" si="31"/>
        <v>39060</v>
      </c>
      <c r="X31" s="12">
        <f t="shared" si="31"/>
        <v>17430</v>
      </c>
      <c r="Y31" s="12">
        <f t="shared" si="31"/>
        <v>7968</v>
      </c>
      <c r="Z31" s="12">
        <f t="shared" si="31"/>
        <v>3696</v>
      </c>
      <c r="AA31" s="12">
        <f t="shared" si="31"/>
        <v>0</v>
      </c>
      <c r="AB31" s="12">
        <f t="shared" si="31"/>
        <v>0</v>
      </c>
      <c r="AC31" s="12">
        <f t="shared" si="31"/>
        <v>36432</v>
      </c>
      <c r="AD31" s="12">
        <f t="shared" si="31"/>
        <v>12276</v>
      </c>
      <c r="AE31" s="12">
        <f t="shared" si="31"/>
        <v>13392</v>
      </c>
      <c r="AF31" s="12">
        <f t="shared" si="31"/>
        <v>6768</v>
      </c>
      <c r="AG31" s="12">
        <f t="shared" si="31"/>
        <v>45637</v>
      </c>
      <c r="AH31" s="7">
        <f t="shared" si="4"/>
        <v>368659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>
      <c r="A32" s="12" t="s">
        <v>60</v>
      </c>
      <c r="B32" s="12" t="s">
        <v>22</v>
      </c>
      <c r="C32" s="12" t="s">
        <v>51</v>
      </c>
      <c r="D32" s="13">
        <v>450.0</v>
      </c>
      <c r="E32" s="12">
        <v>621.0</v>
      </c>
      <c r="F32" s="12">
        <v>252.0</v>
      </c>
      <c r="G32" s="12">
        <v>154.0</v>
      </c>
      <c r="H32" s="12">
        <v>197.0</v>
      </c>
      <c r="I32" s="12">
        <v>94.0</v>
      </c>
      <c r="J32" s="12">
        <v>288.0</v>
      </c>
      <c r="K32" s="12">
        <v>979.0</v>
      </c>
      <c r="L32" s="12">
        <v>99.0</v>
      </c>
      <c r="M32" s="12">
        <v>121.0</v>
      </c>
      <c r="N32" s="12">
        <v>196.0</v>
      </c>
      <c r="O32" s="12">
        <v>101.0</v>
      </c>
      <c r="P32" s="12">
        <v>635.0</v>
      </c>
      <c r="Q32" s="7">
        <f t="shared" si="2"/>
        <v>3737</v>
      </c>
      <c r="R32" s="14"/>
      <c r="S32" s="13">
        <v>35.0</v>
      </c>
      <c r="T32" s="14"/>
      <c r="U32" s="14"/>
      <c r="V32" s="12">
        <f t="shared" ref="V32:AG32" si="32">E32*D32</f>
        <v>279450</v>
      </c>
      <c r="W32" s="12">
        <f t="shared" si="32"/>
        <v>156492</v>
      </c>
      <c r="X32" s="12">
        <f t="shared" si="32"/>
        <v>38808</v>
      </c>
      <c r="Y32" s="12">
        <f t="shared" si="32"/>
        <v>30338</v>
      </c>
      <c r="Z32" s="12">
        <f t="shared" si="32"/>
        <v>18518</v>
      </c>
      <c r="AA32" s="12">
        <f t="shared" si="32"/>
        <v>27072</v>
      </c>
      <c r="AB32" s="12">
        <f t="shared" si="32"/>
        <v>281952</v>
      </c>
      <c r="AC32" s="12">
        <f t="shared" si="32"/>
        <v>96921</v>
      </c>
      <c r="AD32" s="12">
        <f t="shared" si="32"/>
        <v>11979</v>
      </c>
      <c r="AE32" s="12">
        <f t="shared" si="32"/>
        <v>23716</v>
      </c>
      <c r="AF32" s="12">
        <f t="shared" si="32"/>
        <v>19796</v>
      </c>
      <c r="AG32" s="12">
        <f t="shared" si="32"/>
        <v>64135</v>
      </c>
      <c r="AH32" s="7">
        <f t="shared" si="4"/>
        <v>1049177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>
      <c r="A33" s="12" t="s">
        <v>61</v>
      </c>
      <c r="B33" s="12" t="s">
        <v>28</v>
      </c>
      <c r="C33" s="12" t="s">
        <v>51</v>
      </c>
      <c r="D33" s="13">
        <v>250.0</v>
      </c>
      <c r="E33" s="12">
        <v>1080.0</v>
      </c>
      <c r="F33" s="12">
        <v>119.0</v>
      </c>
      <c r="G33" s="12">
        <v>0.0</v>
      </c>
      <c r="H33" s="12">
        <v>600.0</v>
      </c>
      <c r="I33" s="12">
        <v>0.0</v>
      </c>
      <c r="J33" s="12">
        <v>0.0</v>
      </c>
      <c r="K33" s="12">
        <v>1512.0</v>
      </c>
      <c r="L33" s="12">
        <v>0.0</v>
      </c>
      <c r="M33" s="12">
        <v>120.0</v>
      </c>
      <c r="N33" s="12">
        <v>570.0</v>
      </c>
      <c r="O33" s="12">
        <v>0.0</v>
      </c>
      <c r="P33" s="12">
        <v>408.0</v>
      </c>
      <c r="Q33" s="7">
        <f t="shared" si="2"/>
        <v>4409</v>
      </c>
      <c r="R33" s="1"/>
      <c r="S33" s="13">
        <v>21.0</v>
      </c>
      <c r="T33" s="14"/>
      <c r="U33" s="14"/>
      <c r="V33" s="12">
        <f t="shared" ref="V33:AG33" si="33">E33*D33</f>
        <v>270000</v>
      </c>
      <c r="W33" s="12">
        <f t="shared" si="33"/>
        <v>128520</v>
      </c>
      <c r="X33" s="12">
        <f t="shared" si="33"/>
        <v>0</v>
      </c>
      <c r="Y33" s="12">
        <f t="shared" si="33"/>
        <v>0</v>
      </c>
      <c r="Z33" s="12">
        <f t="shared" si="33"/>
        <v>0</v>
      </c>
      <c r="AA33" s="12">
        <f t="shared" si="33"/>
        <v>0</v>
      </c>
      <c r="AB33" s="12">
        <f t="shared" si="33"/>
        <v>0</v>
      </c>
      <c r="AC33" s="12">
        <f t="shared" si="33"/>
        <v>0</v>
      </c>
      <c r="AD33" s="12">
        <f t="shared" si="33"/>
        <v>0</v>
      </c>
      <c r="AE33" s="12">
        <f t="shared" si="33"/>
        <v>68400</v>
      </c>
      <c r="AF33" s="12">
        <f t="shared" si="33"/>
        <v>0</v>
      </c>
      <c r="AG33" s="12">
        <f t="shared" si="33"/>
        <v>0</v>
      </c>
      <c r="AH33" s="7">
        <f t="shared" si="4"/>
        <v>466920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>
      <c r="A34" s="12" t="s">
        <v>62</v>
      </c>
      <c r="B34" s="12" t="s">
        <v>22</v>
      </c>
      <c r="C34" s="12" t="s">
        <v>51</v>
      </c>
      <c r="D34" s="13">
        <v>380.0</v>
      </c>
      <c r="E34" s="12">
        <v>12.0</v>
      </c>
      <c r="F34" s="12">
        <v>137.0</v>
      </c>
      <c r="G34" s="12">
        <v>112.0</v>
      </c>
      <c r="H34" s="12">
        <v>48.0</v>
      </c>
      <c r="I34" s="12">
        <v>38.0</v>
      </c>
      <c r="J34" s="12">
        <v>0.0</v>
      </c>
      <c r="K34" s="12">
        <v>0.0</v>
      </c>
      <c r="L34" s="12">
        <v>129.0</v>
      </c>
      <c r="M34" s="12">
        <v>274.0</v>
      </c>
      <c r="N34" s="12">
        <v>8.0</v>
      </c>
      <c r="O34" s="12">
        <v>136.0</v>
      </c>
      <c r="P34" s="12">
        <v>636.0</v>
      </c>
      <c r="Q34" s="7">
        <f t="shared" si="2"/>
        <v>1530</v>
      </c>
      <c r="R34" s="14"/>
      <c r="S34" s="13">
        <v>63.0</v>
      </c>
      <c r="T34" s="14"/>
      <c r="U34" s="14"/>
      <c r="V34" s="12">
        <f t="shared" ref="V34:AG34" si="34">E34*D34</f>
        <v>4560</v>
      </c>
      <c r="W34" s="12">
        <f t="shared" si="34"/>
        <v>1644</v>
      </c>
      <c r="X34" s="12">
        <f t="shared" si="34"/>
        <v>15344</v>
      </c>
      <c r="Y34" s="12">
        <f t="shared" si="34"/>
        <v>5376</v>
      </c>
      <c r="Z34" s="12">
        <f t="shared" si="34"/>
        <v>1824</v>
      </c>
      <c r="AA34" s="12">
        <f t="shared" si="34"/>
        <v>0</v>
      </c>
      <c r="AB34" s="12">
        <f t="shared" si="34"/>
        <v>0</v>
      </c>
      <c r="AC34" s="12">
        <f t="shared" si="34"/>
        <v>0</v>
      </c>
      <c r="AD34" s="12">
        <f t="shared" si="34"/>
        <v>35346</v>
      </c>
      <c r="AE34" s="12">
        <f t="shared" si="34"/>
        <v>2192</v>
      </c>
      <c r="AF34" s="12">
        <f t="shared" si="34"/>
        <v>1088</v>
      </c>
      <c r="AG34" s="12">
        <f t="shared" si="34"/>
        <v>86496</v>
      </c>
      <c r="AH34" s="7">
        <f t="shared" si="4"/>
        <v>153870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>
      <c r="A35" s="12" t="s">
        <v>63</v>
      </c>
      <c r="B35" s="12" t="s">
        <v>22</v>
      </c>
      <c r="C35" s="12" t="s">
        <v>51</v>
      </c>
      <c r="D35" s="13">
        <v>380.0</v>
      </c>
      <c r="E35" s="12">
        <v>85.0</v>
      </c>
      <c r="F35" s="12">
        <v>170.0</v>
      </c>
      <c r="G35" s="12">
        <v>134.0</v>
      </c>
      <c r="H35" s="12">
        <v>3.0</v>
      </c>
      <c r="I35" s="12">
        <v>6.0</v>
      </c>
      <c r="J35" s="12">
        <v>0.0</v>
      </c>
      <c r="K35" s="12">
        <v>422.0</v>
      </c>
      <c r="L35" s="12">
        <v>163.0</v>
      </c>
      <c r="M35" s="12">
        <v>36.0</v>
      </c>
      <c r="N35" s="12">
        <v>18.0</v>
      </c>
      <c r="O35" s="12">
        <v>36.0</v>
      </c>
      <c r="P35" s="12">
        <v>0.0</v>
      </c>
      <c r="Q35" s="7">
        <f t="shared" si="2"/>
        <v>1073</v>
      </c>
      <c r="R35" s="14"/>
      <c r="S35" s="13">
        <v>34.0</v>
      </c>
      <c r="T35" s="14"/>
      <c r="U35" s="14"/>
      <c r="V35" s="12">
        <f t="shared" ref="V35:AG35" si="35">E35*D35</f>
        <v>32300</v>
      </c>
      <c r="W35" s="12">
        <f t="shared" si="35"/>
        <v>14450</v>
      </c>
      <c r="X35" s="12">
        <f t="shared" si="35"/>
        <v>22780</v>
      </c>
      <c r="Y35" s="12">
        <f t="shared" si="35"/>
        <v>402</v>
      </c>
      <c r="Z35" s="12">
        <f t="shared" si="35"/>
        <v>18</v>
      </c>
      <c r="AA35" s="12">
        <f t="shared" si="35"/>
        <v>0</v>
      </c>
      <c r="AB35" s="12">
        <f t="shared" si="35"/>
        <v>0</v>
      </c>
      <c r="AC35" s="12">
        <f t="shared" si="35"/>
        <v>68786</v>
      </c>
      <c r="AD35" s="12">
        <f t="shared" si="35"/>
        <v>5868</v>
      </c>
      <c r="AE35" s="12">
        <f t="shared" si="35"/>
        <v>648</v>
      </c>
      <c r="AF35" s="12">
        <f t="shared" si="35"/>
        <v>648</v>
      </c>
      <c r="AG35" s="12">
        <f t="shared" si="35"/>
        <v>0</v>
      </c>
      <c r="AH35" s="7">
        <f t="shared" si="4"/>
        <v>145900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>
      <c r="A36" s="12" t="s">
        <v>64</v>
      </c>
      <c r="B36" s="12" t="s">
        <v>22</v>
      </c>
      <c r="C36" s="12" t="s">
        <v>51</v>
      </c>
      <c r="D36" s="13">
        <v>499.0</v>
      </c>
      <c r="E36" s="12">
        <v>2318.0</v>
      </c>
      <c r="F36" s="12">
        <v>193.0</v>
      </c>
      <c r="G36" s="12">
        <v>448.0</v>
      </c>
      <c r="H36" s="12">
        <v>388.0</v>
      </c>
      <c r="I36" s="12">
        <v>205.0</v>
      </c>
      <c r="J36" s="12">
        <v>0.0</v>
      </c>
      <c r="K36" s="12">
        <v>1175.0</v>
      </c>
      <c r="L36" s="12">
        <v>504.0</v>
      </c>
      <c r="M36" s="12">
        <v>91.0</v>
      </c>
      <c r="N36" s="12">
        <v>0.0</v>
      </c>
      <c r="O36" s="12">
        <v>312.0</v>
      </c>
      <c r="P36" s="12">
        <v>0.0</v>
      </c>
      <c r="Q36" s="7">
        <f t="shared" si="2"/>
        <v>5634</v>
      </c>
      <c r="R36" s="14"/>
      <c r="S36" s="13">
        <v>19.0</v>
      </c>
      <c r="T36" s="14"/>
      <c r="U36" s="14"/>
      <c r="V36" s="12">
        <f t="shared" ref="V36:AG36" si="36">E36*D36</f>
        <v>1156682</v>
      </c>
      <c r="W36" s="12">
        <f t="shared" si="36"/>
        <v>447374</v>
      </c>
      <c r="X36" s="12">
        <f t="shared" si="36"/>
        <v>86464</v>
      </c>
      <c r="Y36" s="12">
        <f t="shared" si="36"/>
        <v>173824</v>
      </c>
      <c r="Z36" s="12">
        <f t="shared" si="36"/>
        <v>79540</v>
      </c>
      <c r="AA36" s="12">
        <f t="shared" si="36"/>
        <v>0</v>
      </c>
      <c r="AB36" s="12">
        <f t="shared" si="36"/>
        <v>0</v>
      </c>
      <c r="AC36" s="12">
        <f t="shared" si="36"/>
        <v>592200</v>
      </c>
      <c r="AD36" s="12">
        <f t="shared" si="36"/>
        <v>45864</v>
      </c>
      <c r="AE36" s="12">
        <f t="shared" si="36"/>
        <v>0</v>
      </c>
      <c r="AF36" s="12">
        <f t="shared" si="36"/>
        <v>0</v>
      </c>
      <c r="AG36" s="12">
        <f t="shared" si="36"/>
        <v>0</v>
      </c>
      <c r="AH36" s="7">
        <f t="shared" si="4"/>
        <v>2581948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>
      <c r="A37" s="12" t="s">
        <v>65</v>
      </c>
      <c r="B37" s="12" t="s">
        <v>22</v>
      </c>
      <c r="C37" s="12" t="s">
        <v>51</v>
      </c>
      <c r="D37" s="13">
        <v>420.0</v>
      </c>
      <c r="E37" s="12">
        <v>4.0</v>
      </c>
      <c r="F37" s="12">
        <v>21.0</v>
      </c>
      <c r="G37" s="12">
        <v>0.0</v>
      </c>
      <c r="H37" s="12">
        <v>6.0</v>
      </c>
      <c r="I37" s="12">
        <v>0.0</v>
      </c>
      <c r="J37" s="12">
        <v>0.0</v>
      </c>
      <c r="K37" s="12">
        <v>0.0</v>
      </c>
      <c r="L37" s="12">
        <v>0.0</v>
      </c>
      <c r="M37" s="12">
        <v>88.0</v>
      </c>
      <c r="N37" s="12">
        <v>10.0</v>
      </c>
      <c r="O37" s="12">
        <v>0.0</v>
      </c>
      <c r="P37" s="12">
        <v>0.0</v>
      </c>
      <c r="Q37" s="7">
        <f t="shared" si="2"/>
        <v>129</v>
      </c>
      <c r="R37" s="14"/>
      <c r="S37" s="13">
        <v>3.0</v>
      </c>
      <c r="T37" s="14"/>
      <c r="U37" s="14"/>
      <c r="V37" s="12">
        <f t="shared" ref="V37:AG37" si="37">E37*D37</f>
        <v>1680</v>
      </c>
      <c r="W37" s="12">
        <f t="shared" si="37"/>
        <v>84</v>
      </c>
      <c r="X37" s="12">
        <f t="shared" si="37"/>
        <v>0</v>
      </c>
      <c r="Y37" s="12">
        <f t="shared" si="37"/>
        <v>0</v>
      </c>
      <c r="Z37" s="12">
        <f t="shared" si="37"/>
        <v>0</v>
      </c>
      <c r="AA37" s="12">
        <f t="shared" si="37"/>
        <v>0</v>
      </c>
      <c r="AB37" s="12">
        <f t="shared" si="37"/>
        <v>0</v>
      </c>
      <c r="AC37" s="12">
        <f t="shared" si="37"/>
        <v>0</v>
      </c>
      <c r="AD37" s="12">
        <f t="shared" si="37"/>
        <v>0</v>
      </c>
      <c r="AE37" s="12">
        <f t="shared" si="37"/>
        <v>880</v>
      </c>
      <c r="AF37" s="12">
        <f t="shared" si="37"/>
        <v>0</v>
      </c>
      <c r="AG37" s="12">
        <f t="shared" si="37"/>
        <v>0</v>
      </c>
      <c r="AH37" s="7">
        <f t="shared" si="4"/>
        <v>2644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>
      <c r="A38" s="12" t="s">
        <v>66</v>
      </c>
      <c r="B38" s="12" t="s">
        <v>22</v>
      </c>
      <c r="C38" s="12" t="s">
        <v>51</v>
      </c>
      <c r="D38" s="13">
        <v>300.0</v>
      </c>
      <c r="E38" s="12">
        <v>3.0</v>
      </c>
      <c r="F38" s="12">
        <v>0.0</v>
      </c>
      <c r="G38" s="12">
        <v>0.0</v>
      </c>
      <c r="H38" s="12">
        <v>31.0</v>
      </c>
      <c r="I38" s="12">
        <v>0.0</v>
      </c>
      <c r="J38" s="12">
        <v>0.0</v>
      </c>
      <c r="K38" s="12">
        <v>5.0</v>
      </c>
      <c r="L38" s="12">
        <v>0.0</v>
      </c>
      <c r="M38" s="12">
        <v>0.0</v>
      </c>
      <c r="N38" s="12">
        <v>9.0</v>
      </c>
      <c r="O38" s="12">
        <v>32.0</v>
      </c>
      <c r="P38" s="12">
        <v>0.0</v>
      </c>
      <c r="Q38" s="7">
        <f t="shared" si="2"/>
        <v>80</v>
      </c>
      <c r="R38" s="14"/>
      <c r="S38" s="13">
        <v>1.0</v>
      </c>
      <c r="T38" s="14"/>
      <c r="U38" s="14"/>
      <c r="V38" s="12">
        <f t="shared" ref="V38:AG38" si="38">E38*D38</f>
        <v>900</v>
      </c>
      <c r="W38" s="12">
        <f t="shared" si="38"/>
        <v>0</v>
      </c>
      <c r="X38" s="12">
        <f t="shared" si="38"/>
        <v>0</v>
      </c>
      <c r="Y38" s="12">
        <f t="shared" si="38"/>
        <v>0</v>
      </c>
      <c r="Z38" s="12">
        <f t="shared" si="38"/>
        <v>0</v>
      </c>
      <c r="AA38" s="12">
        <f t="shared" si="38"/>
        <v>0</v>
      </c>
      <c r="AB38" s="12">
        <f t="shared" si="38"/>
        <v>0</v>
      </c>
      <c r="AC38" s="12">
        <f t="shared" si="38"/>
        <v>0</v>
      </c>
      <c r="AD38" s="12">
        <f t="shared" si="38"/>
        <v>0</v>
      </c>
      <c r="AE38" s="12">
        <f t="shared" si="38"/>
        <v>0</v>
      </c>
      <c r="AF38" s="12">
        <f t="shared" si="38"/>
        <v>288</v>
      </c>
      <c r="AG38" s="12">
        <f t="shared" si="38"/>
        <v>0</v>
      </c>
      <c r="AH38" s="7">
        <f t="shared" si="4"/>
        <v>1188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>
      <c r="A39" s="12" t="s">
        <v>67</v>
      </c>
      <c r="B39" s="12" t="s">
        <v>28</v>
      </c>
      <c r="C39" s="12" t="s">
        <v>51</v>
      </c>
      <c r="D39" s="13">
        <v>160.0</v>
      </c>
      <c r="E39" s="12">
        <v>576.0</v>
      </c>
      <c r="F39" s="12">
        <v>94.0</v>
      </c>
      <c r="G39" s="12">
        <v>0.0</v>
      </c>
      <c r="H39" s="12">
        <v>0.0</v>
      </c>
      <c r="I39" s="12">
        <v>0.0</v>
      </c>
      <c r="J39" s="12">
        <v>0.0</v>
      </c>
      <c r="K39" s="12">
        <v>0.0</v>
      </c>
      <c r="L39" s="12">
        <v>0.0</v>
      </c>
      <c r="M39" s="12">
        <v>17.0</v>
      </c>
      <c r="N39" s="12">
        <v>96.0</v>
      </c>
      <c r="O39" s="12">
        <v>0.0</v>
      </c>
      <c r="P39" s="12">
        <v>0.0</v>
      </c>
      <c r="Q39" s="7">
        <f t="shared" si="2"/>
        <v>783</v>
      </c>
      <c r="R39" s="1"/>
      <c r="S39" s="13">
        <v>4.0</v>
      </c>
      <c r="T39" s="14"/>
      <c r="U39" s="14"/>
      <c r="V39" s="12">
        <f t="shared" ref="V39:AG39" si="39">E39*D39</f>
        <v>92160</v>
      </c>
      <c r="W39" s="12">
        <f t="shared" si="39"/>
        <v>54144</v>
      </c>
      <c r="X39" s="12">
        <f t="shared" si="39"/>
        <v>0</v>
      </c>
      <c r="Y39" s="12">
        <f t="shared" si="39"/>
        <v>0</v>
      </c>
      <c r="Z39" s="12">
        <f t="shared" si="39"/>
        <v>0</v>
      </c>
      <c r="AA39" s="12">
        <f t="shared" si="39"/>
        <v>0</v>
      </c>
      <c r="AB39" s="12">
        <f t="shared" si="39"/>
        <v>0</v>
      </c>
      <c r="AC39" s="12">
        <f t="shared" si="39"/>
        <v>0</v>
      </c>
      <c r="AD39" s="12">
        <f t="shared" si="39"/>
        <v>0</v>
      </c>
      <c r="AE39" s="12">
        <f t="shared" si="39"/>
        <v>1632</v>
      </c>
      <c r="AF39" s="12">
        <f t="shared" si="39"/>
        <v>0</v>
      </c>
      <c r="AG39" s="12">
        <f t="shared" si="39"/>
        <v>0</v>
      </c>
      <c r="AH39" s="7">
        <f t="shared" si="4"/>
        <v>147936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>
      <c r="A40" s="12" t="s">
        <v>68</v>
      </c>
      <c r="B40" s="12" t="s">
        <v>22</v>
      </c>
      <c r="C40" s="12" t="s">
        <v>51</v>
      </c>
      <c r="D40" s="13">
        <v>500.0</v>
      </c>
      <c r="E40" s="12">
        <v>240.0</v>
      </c>
      <c r="F40" s="12">
        <v>92.0</v>
      </c>
      <c r="G40" s="12">
        <v>170.0</v>
      </c>
      <c r="H40" s="12">
        <v>18.0</v>
      </c>
      <c r="I40" s="12">
        <v>109.0</v>
      </c>
      <c r="J40" s="12">
        <v>15.0</v>
      </c>
      <c r="K40" s="12">
        <v>150.0</v>
      </c>
      <c r="L40" s="12">
        <v>217.0</v>
      </c>
      <c r="M40" s="12">
        <v>110.0</v>
      </c>
      <c r="N40" s="12">
        <v>68.0</v>
      </c>
      <c r="O40" s="12">
        <v>152.0</v>
      </c>
      <c r="P40" s="12">
        <v>322.0</v>
      </c>
      <c r="Q40" s="7">
        <f t="shared" si="2"/>
        <v>1663</v>
      </c>
      <c r="R40" s="14"/>
      <c r="S40" s="13">
        <v>11.0</v>
      </c>
      <c r="T40" s="14"/>
      <c r="U40" s="14"/>
      <c r="V40" s="12">
        <f t="shared" ref="V40:AG40" si="40">E40*D40</f>
        <v>120000</v>
      </c>
      <c r="W40" s="12">
        <f t="shared" si="40"/>
        <v>22080</v>
      </c>
      <c r="X40" s="12">
        <f t="shared" si="40"/>
        <v>15640</v>
      </c>
      <c r="Y40" s="12">
        <f t="shared" si="40"/>
        <v>3060</v>
      </c>
      <c r="Z40" s="12">
        <f t="shared" si="40"/>
        <v>1962</v>
      </c>
      <c r="AA40" s="12">
        <f t="shared" si="40"/>
        <v>1635</v>
      </c>
      <c r="AB40" s="12">
        <f t="shared" si="40"/>
        <v>2250</v>
      </c>
      <c r="AC40" s="12">
        <f t="shared" si="40"/>
        <v>32550</v>
      </c>
      <c r="AD40" s="12">
        <f t="shared" si="40"/>
        <v>23870</v>
      </c>
      <c r="AE40" s="12">
        <f t="shared" si="40"/>
        <v>7480</v>
      </c>
      <c r="AF40" s="12">
        <f t="shared" si="40"/>
        <v>10336</v>
      </c>
      <c r="AG40" s="12">
        <f t="shared" si="40"/>
        <v>48944</v>
      </c>
      <c r="AH40" s="7">
        <f t="shared" si="4"/>
        <v>289807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>
      <c r="A41" s="12" t="s">
        <v>69</v>
      </c>
      <c r="B41" s="12" t="s">
        <v>22</v>
      </c>
      <c r="C41" s="12" t="s">
        <v>51</v>
      </c>
      <c r="D41" s="13">
        <v>600.0</v>
      </c>
      <c r="E41" s="12">
        <v>313.0</v>
      </c>
      <c r="F41" s="12">
        <v>122.0</v>
      </c>
      <c r="G41" s="12">
        <v>185.0</v>
      </c>
      <c r="H41" s="12">
        <v>182.0</v>
      </c>
      <c r="I41" s="12">
        <v>104.0</v>
      </c>
      <c r="J41" s="12">
        <v>38.0</v>
      </c>
      <c r="K41" s="12">
        <v>207.0</v>
      </c>
      <c r="L41" s="12">
        <v>137.0</v>
      </c>
      <c r="M41" s="12">
        <v>114.0</v>
      </c>
      <c r="N41" s="12">
        <v>142.0</v>
      </c>
      <c r="O41" s="12">
        <v>94.0</v>
      </c>
      <c r="P41" s="12">
        <v>60.0</v>
      </c>
      <c r="Q41" s="7">
        <f t="shared" si="2"/>
        <v>1698</v>
      </c>
      <c r="R41" s="14"/>
      <c r="S41" s="13">
        <v>12.0</v>
      </c>
      <c r="T41" s="14"/>
      <c r="U41" s="14"/>
      <c r="V41" s="12">
        <f t="shared" ref="V41:AG41" si="41">E41*D41</f>
        <v>187800</v>
      </c>
      <c r="W41" s="12">
        <f t="shared" si="41"/>
        <v>38186</v>
      </c>
      <c r="X41" s="12">
        <f t="shared" si="41"/>
        <v>22570</v>
      </c>
      <c r="Y41" s="12">
        <f t="shared" si="41"/>
        <v>33670</v>
      </c>
      <c r="Z41" s="12">
        <f t="shared" si="41"/>
        <v>18928</v>
      </c>
      <c r="AA41" s="12">
        <f t="shared" si="41"/>
        <v>3952</v>
      </c>
      <c r="AB41" s="12">
        <f t="shared" si="41"/>
        <v>7866</v>
      </c>
      <c r="AC41" s="12">
        <f t="shared" si="41"/>
        <v>28359</v>
      </c>
      <c r="AD41" s="12">
        <f t="shared" si="41"/>
        <v>15618</v>
      </c>
      <c r="AE41" s="12">
        <f t="shared" si="41"/>
        <v>16188</v>
      </c>
      <c r="AF41" s="12">
        <f t="shared" si="41"/>
        <v>13348</v>
      </c>
      <c r="AG41" s="12">
        <f t="shared" si="41"/>
        <v>5640</v>
      </c>
      <c r="AH41" s="7">
        <f t="shared" si="4"/>
        <v>392125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>
      <c r="A42" s="12" t="s">
        <v>70</v>
      </c>
      <c r="B42" s="12" t="s">
        <v>22</v>
      </c>
      <c r="C42" s="12" t="s">
        <v>51</v>
      </c>
      <c r="D42" s="13">
        <v>550.0</v>
      </c>
      <c r="E42" s="12">
        <v>266.0</v>
      </c>
      <c r="F42" s="12">
        <v>154.0</v>
      </c>
      <c r="G42" s="12">
        <v>117.0</v>
      </c>
      <c r="H42" s="12">
        <v>30.0</v>
      </c>
      <c r="I42" s="12">
        <v>32.0</v>
      </c>
      <c r="J42" s="12">
        <v>48.0</v>
      </c>
      <c r="K42" s="12">
        <v>83.0</v>
      </c>
      <c r="L42" s="12">
        <v>0.0</v>
      </c>
      <c r="M42" s="12">
        <v>106.0</v>
      </c>
      <c r="N42" s="12">
        <v>56.0</v>
      </c>
      <c r="O42" s="12">
        <v>29.0</v>
      </c>
      <c r="P42" s="12">
        <v>0.0</v>
      </c>
      <c r="Q42" s="7">
        <f t="shared" si="2"/>
        <v>921</v>
      </c>
      <c r="R42" s="14"/>
      <c r="S42" s="13">
        <v>13.0</v>
      </c>
      <c r="T42" s="14"/>
      <c r="U42" s="14"/>
      <c r="V42" s="12">
        <f t="shared" ref="V42:AG42" si="42">E42*D42</f>
        <v>146300</v>
      </c>
      <c r="W42" s="12">
        <f t="shared" si="42"/>
        <v>40964</v>
      </c>
      <c r="X42" s="12">
        <f t="shared" si="42"/>
        <v>18018</v>
      </c>
      <c r="Y42" s="12">
        <f t="shared" si="42"/>
        <v>3510</v>
      </c>
      <c r="Z42" s="12">
        <f t="shared" si="42"/>
        <v>960</v>
      </c>
      <c r="AA42" s="12">
        <f t="shared" si="42"/>
        <v>1536</v>
      </c>
      <c r="AB42" s="12">
        <f t="shared" si="42"/>
        <v>3984</v>
      </c>
      <c r="AC42" s="12">
        <f t="shared" si="42"/>
        <v>0</v>
      </c>
      <c r="AD42" s="12">
        <f t="shared" si="42"/>
        <v>0</v>
      </c>
      <c r="AE42" s="12">
        <f t="shared" si="42"/>
        <v>5936</v>
      </c>
      <c r="AF42" s="12">
        <f t="shared" si="42"/>
        <v>1624</v>
      </c>
      <c r="AG42" s="12">
        <f t="shared" si="42"/>
        <v>0</v>
      </c>
      <c r="AH42" s="7">
        <f t="shared" si="4"/>
        <v>222832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>
      <c r="A43" s="12" t="s">
        <v>71</v>
      </c>
      <c r="B43" s="12" t="s">
        <v>22</v>
      </c>
      <c r="C43" s="12" t="s">
        <v>72</v>
      </c>
      <c r="D43" s="13">
        <v>599.0</v>
      </c>
      <c r="E43" s="12">
        <v>45.0</v>
      </c>
      <c r="F43" s="12">
        <v>140.0</v>
      </c>
      <c r="G43" s="12">
        <v>164.0</v>
      </c>
      <c r="H43" s="12">
        <v>168.0</v>
      </c>
      <c r="I43" s="12">
        <v>119.0</v>
      </c>
      <c r="J43" s="12">
        <v>33.0</v>
      </c>
      <c r="K43" s="12">
        <v>0.0</v>
      </c>
      <c r="L43" s="12">
        <v>236.0</v>
      </c>
      <c r="M43" s="12">
        <v>99.0</v>
      </c>
      <c r="N43" s="12">
        <v>71.0</v>
      </c>
      <c r="O43" s="12">
        <v>116.0</v>
      </c>
      <c r="P43" s="12">
        <v>216.0</v>
      </c>
      <c r="Q43" s="7">
        <f t="shared" si="2"/>
        <v>1407</v>
      </c>
      <c r="R43" s="14"/>
      <c r="S43" s="13">
        <v>45.0</v>
      </c>
      <c r="T43" s="14"/>
      <c r="U43" s="14"/>
      <c r="V43" s="12">
        <f t="shared" ref="V43:AG43" si="43">E43*D43</f>
        <v>26955</v>
      </c>
      <c r="W43" s="12">
        <f t="shared" si="43"/>
        <v>6300</v>
      </c>
      <c r="X43" s="12">
        <f t="shared" si="43"/>
        <v>22960</v>
      </c>
      <c r="Y43" s="12">
        <f t="shared" si="43"/>
        <v>27552</v>
      </c>
      <c r="Z43" s="12">
        <f t="shared" si="43"/>
        <v>19992</v>
      </c>
      <c r="AA43" s="12">
        <f t="shared" si="43"/>
        <v>3927</v>
      </c>
      <c r="AB43" s="12">
        <f t="shared" si="43"/>
        <v>0</v>
      </c>
      <c r="AC43" s="12">
        <f t="shared" si="43"/>
        <v>0</v>
      </c>
      <c r="AD43" s="12">
        <f t="shared" si="43"/>
        <v>23364</v>
      </c>
      <c r="AE43" s="12">
        <f t="shared" si="43"/>
        <v>7029</v>
      </c>
      <c r="AF43" s="12">
        <f t="shared" si="43"/>
        <v>8236</v>
      </c>
      <c r="AG43" s="12">
        <f t="shared" si="43"/>
        <v>25056</v>
      </c>
      <c r="AH43" s="7">
        <f t="shared" si="4"/>
        <v>171371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>
      <c r="A44" s="12" t="s">
        <v>73</v>
      </c>
      <c r="B44" s="12" t="s">
        <v>22</v>
      </c>
      <c r="C44" s="12" t="s">
        <v>72</v>
      </c>
      <c r="D44" s="13">
        <v>599.0</v>
      </c>
      <c r="E44" s="12">
        <v>916.0</v>
      </c>
      <c r="F44" s="12">
        <v>223.0</v>
      </c>
      <c r="G44" s="12">
        <v>68.0</v>
      </c>
      <c r="H44" s="12">
        <v>0.0</v>
      </c>
      <c r="I44" s="12">
        <v>96.0</v>
      </c>
      <c r="J44" s="12">
        <v>0.0</v>
      </c>
      <c r="K44" s="12">
        <v>1284.0</v>
      </c>
      <c r="L44" s="12">
        <v>166.0</v>
      </c>
      <c r="M44" s="12">
        <v>101.0</v>
      </c>
      <c r="N44" s="12">
        <v>0.0</v>
      </c>
      <c r="O44" s="12">
        <v>111.0</v>
      </c>
      <c r="P44" s="12">
        <v>0.0</v>
      </c>
      <c r="Q44" s="7">
        <f t="shared" si="2"/>
        <v>2965</v>
      </c>
      <c r="R44" s="14"/>
      <c r="S44" s="13">
        <v>111.0</v>
      </c>
      <c r="T44" s="14"/>
      <c r="U44" s="14"/>
      <c r="V44" s="12">
        <f t="shared" ref="V44:AG44" si="44">E44*D44</f>
        <v>548684</v>
      </c>
      <c r="W44" s="12">
        <f t="shared" si="44"/>
        <v>204268</v>
      </c>
      <c r="X44" s="12">
        <f t="shared" si="44"/>
        <v>15164</v>
      </c>
      <c r="Y44" s="12">
        <f t="shared" si="44"/>
        <v>0</v>
      </c>
      <c r="Z44" s="12">
        <f t="shared" si="44"/>
        <v>0</v>
      </c>
      <c r="AA44" s="12">
        <f t="shared" si="44"/>
        <v>0</v>
      </c>
      <c r="AB44" s="12">
        <f t="shared" si="44"/>
        <v>0</v>
      </c>
      <c r="AC44" s="12">
        <f t="shared" si="44"/>
        <v>213144</v>
      </c>
      <c r="AD44" s="12">
        <f t="shared" si="44"/>
        <v>16766</v>
      </c>
      <c r="AE44" s="12">
        <f t="shared" si="44"/>
        <v>0</v>
      </c>
      <c r="AF44" s="12">
        <f t="shared" si="44"/>
        <v>0</v>
      </c>
      <c r="AG44" s="12">
        <f t="shared" si="44"/>
        <v>0</v>
      </c>
      <c r="AH44" s="7">
        <f t="shared" si="4"/>
        <v>998026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>
      <c r="A45" s="12" t="s">
        <v>74</v>
      </c>
      <c r="B45" s="12" t="s">
        <v>22</v>
      </c>
      <c r="C45" s="12" t="s">
        <v>51</v>
      </c>
      <c r="D45" s="13">
        <v>299.0</v>
      </c>
      <c r="E45" s="12">
        <v>2386.0</v>
      </c>
      <c r="F45" s="12">
        <v>142.0</v>
      </c>
      <c r="G45" s="12">
        <v>2.0</v>
      </c>
      <c r="H45" s="12">
        <v>8.0</v>
      </c>
      <c r="I45" s="12">
        <v>99.0</v>
      </c>
      <c r="J45" s="12">
        <v>392.0</v>
      </c>
      <c r="K45" s="12">
        <v>32.0</v>
      </c>
      <c r="L45" s="12">
        <v>1316.0</v>
      </c>
      <c r="M45" s="12">
        <v>450.0</v>
      </c>
      <c r="N45" s="12">
        <v>1002.0</v>
      </c>
      <c r="O45" s="12">
        <v>374.0</v>
      </c>
      <c r="P45" s="12">
        <v>84.0</v>
      </c>
      <c r="Q45" s="7">
        <f t="shared" si="2"/>
        <v>6287</v>
      </c>
      <c r="R45" s="14"/>
      <c r="S45" s="13">
        <v>32.0</v>
      </c>
      <c r="T45" s="14"/>
      <c r="U45" s="14"/>
      <c r="V45" s="12">
        <f t="shared" ref="V45:AG45" si="45">E45*D45</f>
        <v>713414</v>
      </c>
      <c r="W45" s="12">
        <f t="shared" si="45"/>
        <v>338812</v>
      </c>
      <c r="X45" s="12">
        <f t="shared" si="45"/>
        <v>284</v>
      </c>
      <c r="Y45" s="12">
        <f t="shared" si="45"/>
        <v>16</v>
      </c>
      <c r="Z45" s="12">
        <f t="shared" si="45"/>
        <v>792</v>
      </c>
      <c r="AA45" s="12">
        <f t="shared" si="45"/>
        <v>38808</v>
      </c>
      <c r="AB45" s="12">
        <f t="shared" si="45"/>
        <v>12544</v>
      </c>
      <c r="AC45" s="12">
        <f t="shared" si="45"/>
        <v>42112</v>
      </c>
      <c r="AD45" s="12">
        <f t="shared" si="45"/>
        <v>592200</v>
      </c>
      <c r="AE45" s="12">
        <f t="shared" si="45"/>
        <v>450900</v>
      </c>
      <c r="AF45" s="12">
        <f t="shared" si="45"/>
        <v>374748</v>
      </c>
      <c r="AG45" s="12">
        <f t="shared" si="45"/>
        <v>31416</v>
      </c>
      <c r="AH45" s="7">
        <f t="shared" si="4"/>
        <v>2596046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>
      <c r="A46" s="12" t="s">
        <v>75</v>
      </c>
      <c r="B46" s="12" t="s">
        <v>22</v>
      </c>
      <c r="C46" s="12" t="s">
        <v>51</v>
      </c>
      <c r="D46" s="13">
        <v>249.0</v>
      </c>
      <c r="E46" s="12">
        <v>2759.0</v>
      </c>
      <c r="F46" s="12">
        <v>810.0</v>
      </c>
      <c r="G46" s="12">
        <v>24.0</v>
      </c>
      <c r="H46" s="12">
        <v>264.0</v>
      </c>
      <c r="I46" s="12">
        <v>257.0</v>
      </c>
      <c r="J46" s="12">
        <v>520.0</v>
      </c>
      <c r="K46" s="12">
        <v>364.0</v>
      </c>
      <c r="L46" s="12">
        <v>1064.0</v>
      </c>
      <c r="M46" s="12">
        <v>0.0</v>
      </c>
      <c r="N46" s="12">
        <v>888.0</v>
      </c>
      <c r="O46" s="12">
        <v>376.0</v>
      </c>
      <c r="P46" s="12">
        <v>96.0</v>
      </c>
      <c r="Q46" s="7">
        <f t="shared" si="2"/>
        <v>7422</v>
      </c>
      <c r="R46" s="14"/>
      <c r="S46" s="13">
        <v>210.0</v>
      </c>
      <c r="T46" s="14"/>
      <c r="U46" s="14"/>
      <c r="V46" s="12">
        <f t="shared" ref="V46:AG46" si="46">E46*D46</f>
        <v>686991</v>
      </c>
      <c r="W46" s="12">
        <f t="shared" si="46"/>
        <v>2234790</v>
      </c>
      <c r="X46" s="12">
        <f t="shared" si="46"/>
        <v>19440</v>
      </c>
      <c r="Y46" s="12">
        <f t="shared" si="46"/>
        <v>6336</v>
      </c>
      <c r="Z46" s="12">
        <f t="shared" si="46"/>
        <v>67848</v>
      </c>
      <c r="AA46" s="12">
        <f t="shared" si="46"/>
        <v>133640</v>
      </c>
      <c r="AB46" s="12">
        <f t="shared" si="46"/>
        <v>189280</v>
      </c>
      <c r="AC46" s="12">
        <f t="shared" si="46"/>
        <v>387296</v>
      </c>
      <c r="AD46" s="12">
        <f t="shared" si="46"/>
        <v>0</v>
      </c>
      <c r="AE46" s="12">
        <f t="shared" si="46"/>
        <v>0</v>
      </c>
      <c r="AF46" s="12">
        <f t="shared" si="46"/>
        <v>333888</v>
      </c>
      <c r="AG46" s="12">
        <f t="shared" si="46"/>
        <v>36096</v>
      </c>
      <c r="AH46" s="7">
        <f t="shared" si="4"/>
        <v>4095605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>
      <c r="A47" s="12" t="s">
        <v>76</v>
      </c>
      <c r="B47" s="12" t="s">
        <v>22</v>
      </c>
      <c r="C47" s="12" t="s">
        <v>72</v>
      </c>
      <c r="D47" s="13">
        <v>299.0</v>
      </c>
      <c r="E47" s="12">
        <v>1621.0</v>
      </c>
      <c r="F47" s="12">
        <v>345.0</v>
      </c>
      <c r="G47" s="12">
        <v>0.0</v>
      </c>
      <c r="H47" s="12">
        <v>718.0</v>
      </c>
      <c r="I47" s="12">
        <v>312.0</v>
      </c>
      <c r="J47" s="12">
        <v>198.0</v>
      </c>
      <c r="K47" s="12">
        <v>488.0</v>
      </c>
      <c r="L47" s="12">
        <v>139.0</v>
      </c>
      <c r="M47" s="12">
        <v>17.0</v>
      </c>
      <c r="N47" s="12">
        <v>173.0</v>
      </c>
      <c r="O47" s="12">
        <v>271.0</v>
      </c>
      <c r="P47" s="12">
        <v>769.0</v>
      </c>
      <c r="Q47" s="7">
        <f t="shared" si="2"/>
        <v>5051</v>
      </c>
      <c r="R47" s="14"/>
      <c r="S47" s="13">
        <v>29.0</v>
      </c>
      <c r="T47" s="14"/>
      <c r="U47" s="14"/>
      <c r="V47" s="12">
        <f t="shared" ref="V47:AG47" si="47">E47*D47</f>
        <v>484679</v>
      </c>
      <c r="W47" s="12">
        <f t="shared" si="47"/>
        <v>559245</v>
      </c>
      <c r="X47" s="12">
        <f t="shared" si="47"/>
        <v>0</v>
      </c>
      <c r="Y47" s="12">
        <f t="shared" si="47"/>
        <v>0</v>
      </c>
      <c r="Z47" s="12">
        <f t="shared" si="47"/>
        <v>224016</v>
      </c>
      <c r="AA47" s="12">
        <f t="shared" si="47"/>
        <v>61776</v>
      </c>
      <c r="AB47" s="12">
        <f t="shared" si="47"/>
        <v>96624</v>
      </c>
      <c r="AC47" s="12">
        <f t="shared" si="47"/>
        <v>67832</v>
      </c>
      <c r="AD47" s="12">
        <f t="shared" si="47"/>
        <v>2363</v>
      </c>
      <c r="AE47" s="12">
        <f t="shared" si="47"/>
        <v>2941</v>
      </c>
      <c r="AF47" s="12">
        <f t="shared" si="47"/>
        <v>46883</v>
      </c>
      <c r="AG47" s="12">
        <f t="shared" si="47"/>
        <v>208399</v>
      </c>
      <c r="AH47" s="7">
        <f t="shared" si="4"/>
        <v>1754758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>
      <c r="A48" s="12" t="s">
        <v>77</v>
      </c>
      <c r="B48" s="12" t="s">
        <v>22</v>
      </c>
      <c r="C48" s="12" t="s">
        <v>51</v>
      </c>
      <c r="D48" s="13">
        <v>449.0</v>
      </c>
      <c r="E48" s="12">
        <v>24.0</v>
      </c>
      <c r="F48" s="12">
        <v>266.0</v>
      </c>
      <c r="G48" s="12">
        <v>126.0</v>
      </c>
      <c r="H48" s="12">
        <v>345.0</v>
      </c>
      <c r="I48" s="12">
        <v>158.0</v>
      </c>
      <c r="J48" s="12">
        <v>61.0</v>
      </c>
      <c r="K48" s="12">
        <v>165.0</v>
      </c>
      <c r="L48" s="12">
        <v>18.0</v>
      </c>
      <c r="M48" s="12">
        <v>256.0</v>
      </c>
      <c r="N48" s="12">
        <v>16.0</v>
      </c>
      <c r="O48" s="12">
        <v>197.0</v>
      </c>
      <c r="P48" s="12">
        <v>240.0</v>
      </c>
      <c r="Q48" s="7">
        <f t="shared" si="2"/>
        <v>1872</v>
      </c>
      <c r="R48" s="14"/>
      <c r="S48" s="13">
        <v>29.0</v>
      </c>
      <c r="T48" s="14"/>
      <c r="U48" s="14"/>
      <c r="V48" s="12">
        <f t="shared" ref="V48:AG48" si="48">E48*D48</f>
        <v>10776</v>
      </c>
      <c r="W48" s="12">
        <f t="shared" si="48"/>
        <v>6384</v>
      </c>
      <c r="X48" s="12">
        <f t="shared" si="48"/>
        <v>33516</v>
      </c>
      <c r="Y48" s="12">
        <f t="shared" si="48"/>
        <v>43470</v>
      </c>
      <c r="Z48" s="12">
        <f t="shared" si="48"/>
        <v>54510</v>
      </c>
      <c r="AA48" s="12">
        <f t="shared" si="48"/>
        <v>9638</v>
      </c>
      <c r="AB48" s="12">
        <f t="shared" si="48"/>
        <v>10065</v>
      </c>
      <c r="AC48" s="12">
        <f t="shared" si="48"/>
        <v>2970</v>
      </c>
      <c r="AD48" s="12">
        <f t="shared" si="48"/>
        <v>4608</v>
      </c>
      <c r="AE48" s="12">
        <f t="shared" si="48"/>
        <v>4096</v>
      </c>
      <c r="AF48" s="12">
        <f t="shared" si="48"/>
        <v>3152</v>
      </c>
      <c r="AG48" s="12">
        <f t="shared" si="48"/>
        <v>47280</v>
      </c>
      <c r="AH48" s="7">
        <f t="shared" si="4"/>
        <v>230465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>
      <c r="A49" s="12" t="s">
        <v>78</v>
      </c>
      <c r="B49" s="12" t="s">
        <v>22</v>
      </c>
      <c r="C49" s="12" t="s">
        <v>51</v>
      </c>
      <c r="D49" s="13">
        <v>449.0</v>
      </c>
      <c r="E49" s="12">
        <v>2100.0</v>
      </c>
      <c r="F49" s="12">
        <v>96.0</v>
      </c>
      <c r="G49" s="12">
        <v>0.0</v>
      </c>
      <c r="H49" s="12">
        <v>332.0</v>
      </c>
      <c r="I49" s="12">
        <v>12.0</v>
      </c>
      <c r="J49" s="12">
        <v>654.0</v>
      </c>
      <c r="K49" s="12">
        <v>0.0</v>
      </c>
      <c r="L49" s="12">
        <v>1195.0</v>
      </c>
      <c r="M49" s="12">
        <v>117.0</v>
      </c>
      <c r="N49" s="12">
        <v>580.0</v>
      </c>
      <c r="O49" s="12">
        <v>382.0</v>
      </c>
      <c r="P49" s="12">
        <v>96.0</v>
      </c>
      <c r="Q49" s="7">
        <f t="shared" si="2"/>
        <v>5564</v>
      </c>
      <c r="R49" s="14"/>
      <c r="S49" s="13">
        <v>12.0</v>
      </c>
      <c r="T49" s="14"/>
      <c r="U49" s="14"/>
      <c r="V49" s="12">
        <f t="shared" ref="V49:AG49" si="49">E49*D49</f>
        <v>942900</v>
      </c>
      <c r="W49" s="12">
        <f t="shared" si="49"/>
        <v>201600</v>
      </c>
      <c r="X49" s="12">
        <f t="shared" si="49"/>
        <v>0</v>
      </c>
      <c r="Y49" s="12">
        <f t="shared" si="49"/>
        <v>0</v>
      </c>
      <c r="Z49" s="12">
        <f t="shared" si="49"/>
        <v>3984</v>
      </c>
      <c r="AA49" s="12">
        <f t="shared" si="49"/>
        <v>7848</v>
      </c>
      <c r="AB49" s="12">
        <f t="shared" si="49"/>
        <v>0</v>
      </c>
      <c r="AC49" s="12">
        <f t="shared" si="49"/>
        <v>0</v>
      </c>
      <c r="AD49" s="12">
        <f t="shared" si="49"/>
        <v>139815</v>
      </c>
      <c r="AE49" s="12">
        <f t="shared" si="49"/>
        <v>67860</v>
      </c>
      <c r="AF49" s="12">
        <f t="shared" si="49"/>
        <v>221560</v>
      </c>
      <c r="AG49" s="12">
        <f t="shared" si="49"/>
        <v>36672</v>
      </c>
      <c r="AH49" s="7">
        <f t="shared" si="4"/>
        <v>1622239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>
      <c r="A50" s="12" t="s">
        <v>79</v>
      </c>
      <c r="B50" s="12" t="s">
        <v>22</v>
      </c>
      <c r="C50" s="12" t="s">
        <v>51</v>
      </c>
      <c r="D50" s="13">
        <v>599.0</v>
      </c>
      <c r="E50" s="12">
        <v>652.0</v>
      </c>
      <c r="F50" s="12">
        <v>234.0</v>
      </c>
      <c r="G50" s="12">
        <v>103.0</v>
      </c>
      <c r="H50" s="12">
        <v>0.0</v>
      </c>
      <c r="I50" s="12">
        <v>64.0</v>
      </c>
      <c r="J50" s="12">
        <v>0.0</v>
      </c>
      <c r="K50" s="12">
        <v>314.0</v>
      </c>
      <c r="L50" s="12">
        <v>10.0</v>
      </c>
      <c r="M50" s="12">
        <v>231.0</v>
      </c>
      <c r="N50" s="12">
        <v>0.0</v>
      </c>
      <c r="O50" s="12">
        <v>97.0</v>
      </c>
      <c r="P50" s="12">
        <v>0.0</v>
      </c>
      <c r="Q50" s="7">
        <f t="shared" si="2"/>
        <v>1705</v>
      </c>
      <c r="R50" s="14"/>
      <c r="S50" s="13">
        <v>31.0</v>
      </c>
      <c r="T50" s="14"/>
      <c r="U50" s="14"/>
      <c r="V50" s="12">
        <f t="shared" ref="V50:AG50" si="50">E50*D50</f>
        <v>390548</v>
      </c>
      <c r="W50" s="12">
        <f t="shared" si="50"/>
        <v>152568</v>
      </c>
      <c r="X50" s="12">
        <f t="shared" si="50"/>
        <v>24102</v>
      </c>
      <c r="Y50" s="12">
        <f t="shared" si="50"/>
        <v>0</v>
      </c>
      <c r="Z50" s="12">
        <f t="shared" si="50"/>
        <v>0</v>
      </c>
      <c r="AA50" s="12">
        <f t="shared" si="50"/>
        <v>0</v>
      </c>
      <c r="AB50" s="12">
        <f t="shared" si="50"/>
        <v>0</v>
      </c>
      <c r="AC50" s="12">
        <f t="shared" si="50"/>
        <v>3140</v>
      </c>
      <c r="AD50" s="12">
        <f t="shared" si="50"/>
        <v>2310</v>
      </c>
      <c r="AE50" s="12">
        <f t="shared" si="50"/>
        <v>0</v>
      </c>
      <c r="AF50" s="12">
        <f t="shared" si="50"/>
        <v>0</v>
      </c>
      <c r="AG50" s="12">
        <f t="shared" si="50"/>
        <v>0</v>
      </c>
      <c r="AH50" s="7">
        <f t="shared" si="4"/>
        <v>572668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>
      <c r="A51" s="12" t="s">
        <v>80</v>
      </c>
      <c r="B51" s="12" t="s">
        <v>22</v>
      </c>
      <c r="C51" s="12" t="s">
        <v>51</v>
      </c>
      <c r="D51" s="13">
        <v>449.0</v>
      </c>
      <c r="E51" s="12">
        <v>0.0</v>
      </c>
      <c r="F51" s="12">
        <v>13.0</v>
      </c>
      <c r="G51" s="12">
        <v>0.0</v>
      </c>
      <c r="H51" s="12">
        <v>0.0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0.0</v>
      </c>
      <c r="O51" s="12">
        <v>6.0</v>
      </c>
      <c r="P51" s="12">
        <v>0.0</v>
      </c>
      <c r="Q51" s="7">
        <f t="shared" si="2"/>
        <v>19</v>
      </c>
      <c r="R51" s="14"/>
      <c r="S51" s="13">
        <v>1.0</v>
      </c>
      <c r="T51" s="14"/>
      <c r="U51" s="14"/>
      <c r="V51" s="12">
        <f t="shared" ref="V51:AG51" si="51">E51*D51</f>
        <v>0</v>
      </c>
      <c r="W51" s="12">
        <f t="shared" si="51"/>
        <v>0</v>
      </c>
      <c r="X51" s="12">
        <f t="shared" si="51"/>
        <v>0</v>
      </c>
      <c r="Y51" s="12">
        <f t="shared" si="51"/>
        <v>0</v>
      </c>
      <c r="Z51" s="12">
        <f t="shared" si="51"/>
        <v>0</v>
      </c>
      <c r="AA51" s="12">
        <f t="shared" si="51"/>
        <v>0</v>
      </c>
      <c r="AB51" s="12">
        <f t="shared" si="51"/>
        <v>0</v>
      </c>
      <c r="AC51" s="12">
        <f t="shared" si="51"/>
        <v>0</v>
      </c>
      <c r="AD51" s="12">
        <f t="shared" si="51"/>
        <v>0</v>
      </c>
      <c r="AE51" s="12">
        <f t="shared" si="51"/>
        <v>0</v>
      </c>
      <c r="AF51" s="12">
        <f t="shared" si="51"/>
        <v>0</v>
      </c>
      <c r="AG51" s="12">
        <f t="shared" si="51"/>
        <v>0</v>
      </c>
      <c r="AH51" s="7">
        <f t="shared" si="4"/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>
      <c r="A52" s="12" t="s">
        <v>81</v>
      </c>
      <c r="B52" s="12" t="s">
        <v>22</v>
      </c>
      <c r="C52" s="12" t="s">
        <v>51</v>
      </c>
      <c r="D52" s="13">
        <v>299.0</v>
      </c>
      <c r="E52" s="12">
        <v>708.0</v>
      </c>
      <c r="F52" s="12">
        <v>324.0</v>
      </c>
      <c r="G52" s="12">
        <v>265.0</v>
      </c>
      <c r="H52" s="12">
        <v>1064.0</v>
      </c>
      <c r="I52" s="12">
        <v>0.0</v>
      </c>
      <c r="J52" s="12">
        <v>294.0</v>
      </c>
      <c r="K52" s="12">
        <v>413.0</v>
      </c>
      <c r="L52" s="12">
        <v>705.0</v>
      </c>
      <c r="M52" s="12">
        <v>0.0</v>
      </c>
      <c r="N52" s="12">
        <v>110.0</v>
      </c>
      <c r="O52" s="12">
        <v>35.0</v>
      </c>
      <c r="P52" s="12">
        <v>1200.0</v>
      </c>
      <c r="Q52" s="7">
        <f t="shared" si="2"/>
        <v>5118</v>
      </c>
      <c r="R52" s="14"/>
      <c r="S52" s="13">
        <v>54.0</v>
      </c>
      <c r="T52" s="14"/>
      <c r="U52" s="14"/>
      <c r="V52" s="12">
        <f t="shared" ref="V52:AG52" si="52">E52*D52</f>
        <v>211692</v>
      </c>
      <c r="W52" s="12">
        <f t="shared" si="52"/>
        <v>229392</v>
      </c>
      <c r="X52" s="12">
        <f t="shared" si="52"/>
        <v>85860</v>
      </c>
      <c r="Y52" s="12">
        <f t="shared" si="52"/>
        <v>281960</v>
      </c>
      <c r="Z52" s="12">
        <f t="shared" si="52"/>
        <v>0</v>
      </c>
      <c r="AA52" s="12">
        <f t="shared" si="52"/>
        <v>0</v>
      </c>
      <c r="AB52" s="12">
        <f t="shared" si="52"/>
        <v>121422</v>
      </c>
      <c r="AC52" s="12">
        <f t="shared" si="52"/>
        <v>291165</v>
      </c>
      <c r="AD52" s="12">
        <f t="shared" si="52"/>
        <v>0</v>
      </c>
      <c r="AE52" s="12">
        <f t="shared" si="52"/>
        <v>0</v>
      </c>
      <c r="AF52" s="12">
        <f t="shared" si="52"/>
        <v>3850</v>
      </c>
      <c r="AG52" s="12">
        <f t="shared" si="52"/>
        <v>42000</v>
      </c>
      <c r="AH52" s="7">
        <f t="shared" si="4"/>
        <v>1267341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>
      <c r="A53" s="12" t="s">
        <v>82</v>
      </c>
      <c r="B53" s="12" t="s">
        <v>28</v>
      </c>
      <c r="C53" s="12" t="s">
        <v>51</v>
      </c>
      <c r="D53" s="13">
        <v>265.0</v>
      </c>
      <c r="E53" s="12">
        <v>266.0</v>
      </c>
      <c r="F53" s="12">
        <v>0.0</v>
      </c>
      <c r="G53" s="12">
        <v>0.0</v>
      </c>
      <c r="H53" s="12">
        <v>0.0</v>
      </c>
      <c r="I53" s="12">
        <v>0.0</v>
      </c>
      <c r="J53" s="12">
        <v>0.0</v>
      </c>
      <c r="K53" s="12">
        <v>0.0</v>
      </c>
      <c r="L53" s="12">
        <v>0.0</v>
      </c>
      <c r="M53" s="12">
        <v>0.0</v>
      </c>
      <c r="N53" s="12">
        <v>0.0</v>
      </c>
      <c r="O53" s="12">
        <v>0.0</v>
      </c>
      <c r="P53" s="12">
        <v>0.0</v>
      </c>
      <c r="Q53" s="7">
        <f t="shared" si="2"/>
        <v>266</v>
      </c>
      <c r="R53" s="1"/>
      <c r="S53" s="13">
        <v>2.0</v>
      </c>
      <c r="T53" s="14"/>
      <c r="U53" s="14"/>
      <c r="V53" s="12">
        <f t="shared" ref="V53:AG53" si="53">E53*D53</f>
        <v>70490</v>
      </c>
      <c r="W53" s="12">
        <f t="shared" si="53"/>
        <v>0</v>
      </c>
      <c r="X53" s="12">
        <f t="shared" si="53"/>
        <v>0</v>
      </c>
      <c r="Y53" s="12">
        <f t="shared" si="53"/>
        <v>0</v>
      </c>
      <c r="Z53" s="12">
        <f t="shared" si="53"/>
        <v>0</v>
      </c>
      <c r="AA53" s="12">
        <f t="shared" si="53"/>
        <v>0</v>
      </c>
      <c r="AB53" s="12">
        <f t="shared" si="53"/>
        <v>0</v>
      </c>
      <c r="AC53" s="12">
        <f t="shared" si="53"/>
        <v>0</v>
      </c>
      <c r="AD53" s="12">
        <f t="shared" si="53"/>
        <v>0</v>
      </c>
      <c r="AE53" s="12">
        <f t="shared" si="53"/>
        <v>0</v>
      </c>
      <c r="AF53" s="12">
        <f t="shared" si="53"/>
        <v>0</v>
      </c>
      <c r="AG53" s="12">
        <f t="shared" si="53"/>
        <v>0</v>
      </c>
      <c r="AH53" s="7">
        <f t="shared" si="4"/>
        <v>70490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>
      <c r="A54" s="12" t="s">
        <v>83</v>
      </c>
      <c r="B54" s="12" t="s">
        <v>28</v>
      </c>
      <c r="C54" s="12" t="s">
        <v>51</v>
      </c>
      <c r="D54" s="13">
        <v>300.0</v>
      </c>
      <c r="E54" s="12">
        <v>60.0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7">
        <f t="shared" si="2"/>
        <v>60</v>
      </c>
      <c r="R54" s="1"/>
      <c r="S54" s="13">
        <v>0.0</v>
      </c>
      <c r="T54" s="14"/>
      <c r="U54" s="14"/>
      <c r="V54" s="12">
        <f t="shared" ref="V54:AG54" si="54">E54*D54</f>
        <v>18000</v>
      </c>
      <c r="W54" s="12">
        <f t="shared" si="54"/>
        <v>0</v>
      </c>
      <c r="X54" s="12">
        <f t="shared" si="54"/>
        <v>0</v>
      </c>
      <c r="Y54" s="12">
        <f t="shared" si="54"/>
        <v>0</v>
      </c>
      <c r="Z54" s="12">
        <f t="shared" si="54"/>
        <v>0</v>
      </c>
      <c r="AA54" s="12">
        <f t="shared" si="54"/>
        <v>0</v>
      </c>
      <c r="AB54" s="12">
        <f t="shared" si="54"/>
        <v>0</v>
      </c>
      <c r="AC54" s="12">
        <f t="shared" si="54"/>
        <v>0</v>
      </c>
      <c r="AD54" s="12">
        <f t="shared" si="54"/>
        <v>0</v>
      </c>
      <c r="AE54" s="12">
        <f t="shared" si="54"/>
        <v>0</v>
      </c>
      <c r="AF54" s="12">
        <f t="shared" si="54"/>
        <v>0</v>
      </c>
      <c r="AG54" s="12">
        <f t="shared" si="54"/>
        <v>0</v>
      </c>
      <c r="AH54" s="7">
        <f t="shared" si="4"/>
        <v>18000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>
      <c r="A55" s="12" t="s">
        <v>84</v>
      </c>
      <c r="B55" s="12" t="s">
        <v>22</v>
      </c>
      <c r="C55" s="12" t="s">
        <v>51</v>
      </c>
      <c r="D55" s="13">
        <v>549.0</v>
      </c>
      <c r="E55" s="12">
        <v>0.0</v>
      </c>
      <c r="F55" s="12">
        <v>67.0</v>
      </c>
      <c r="G55" s="12">
        <v>2.0</v>
      </c>
      <c r="H55" s="12">
        <v>0.0</v>
      </c>
      <c r="I55" s="12">
        <v>0.0</v>
      </c>
      <c r="J55" s="12">
        <v>0.0</v>
      </c>
      <c r="K55" s="12">
        <v>0.0</v>
      </c>
      <c r="L55" s="12">
        <v>24.0</v>
      </c>
      <c r="M55" s="12">
        <v>57.0</v>
      </c>
      <c r="N55" s="12">
        <v>0.0</v>
      </c>
      <c r="O55" s="12">
        <v>12.0</v>
      </c>
      <c r="P55" s="12">
        <v>0.0</v>
      </c>
      <c r="Q55" s="7">
        <f t="shared" si="2"/>
        <v>162</v>
      </c>
      <c r="R55" s="14"/>
      <c r="S55" s="13">
        <v>13.0</v>
      </c>
      <c r="T55" s="14"/>
      <c r="U55" s="14"/>
      <c r="V55" s="12">
        <f t="shared" ref="V55:AG55" si="55">E55*D55</f>
        <v>0</v>
      </c>
      <c r="W55" s="12">
        <f t="shared" si="55"/>
        <v>0</v>
      </c>
      <c r="X55" s="12">
        <f t="shared" si="55"/>
        <v>134</v>
      </c>
      <c r="Y55" s="12">
        <f t="shared" si="55"/>
        <v>0</v>
      </c>
      <c r="Z55" s="12">
        <f t="shared" si="55"/>
        <v>0</v>
      </c>
      <c r="AA55" s="12">
        <f t="shared" si="55"/>
        <v>0</v>
      </c>
      <c r="AB55" s="12">
        <f t="shared" si="55"/>
        <v>0</v>
      </c>
      <c r="AC55" s="12">
        <f t="shared" si="55"/>
        <v>0</v>
      </c>
      <c r="AD55" s="12">
        <f t="shared" si="55"/>
        <v>1368</v>
      </c>
      <c r="AE55" s="12">
        <f t="shared" si="55"/>
        <v>0</v>
      </c>
      <c r="AF55" s="12">
        <f t="shared" si="55"/>
        <v>0</v>
      </c>
      <c r="AG55" s="12">
        <f t="shared" si="55"/>
        <v>0</v>
      </c>
      <c r="AH55" s="7">
        <f t="shared" si="4"/>
        <v>1502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>
      <c r="A56" s="12" t="s">
        <v>85</v>
      </c>
      <c r="B56" s="12" t="s">
        <v>22</v>
      </c>
      <c r="C56" s="12" t="s">
        <v>86</v>
      </c>
      <c r="D56" s="13">
        <v>1500.0</v>
      </c>
      <c r="E56" s="12">
        <v>0.0</v>
      </c>
      <c r="F56" s="12">
        <v>0.0</v>
      </c>
      <c r="G56" s="12">
        <v>0.0</v>
      </c>
      <c r="H56" s="12">
        <v>0.0</v>
      </c>
      <c r="I56" s="12">
        <v>4.0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7">
        <f t="shared" si="2"/>
        <v>4</v>
      </c>
      <c r="R56" s="14"/>
      <c r="S56" s="13">
        <v>5.0</v>
      </c>
      <c r="T56" s="14"/>
      <c r="U56" s="14"/>
      <c r="V56" s="12">
        <f t="shared" ref="V56:AG56" si="56">E56*D56</f>
        <v>0</v>
      </c>
      <c r="W56" s="12">
        <f t="shared" si="56"/>
        <v>0</v>
      </c>
      <c r="X56" s="12">
        <f t="shared" si="56"/>
        <v>0</v>
      </c>
      <c r="Y56" s="12">
        <f t="shared" si="56"/>
        <v>0</v>
      </c>
      <c r="Z56" s="12">
        <f t="shared" si="56"/>
        <v>0</v>
      </c>
      <c r="AA56" s="12">
        <f t="shared" si="56"/>
        <v>0</v>
      </c>
      <c r="AB56" s="12">
        <f t="shared" si="56"/>
        <v>0</v>
      </c>
      <c r="AC56" s="12">
        <f t="shared" si="56"/>
        <v>0</v>
      </c>
      <c r="AD56" s="12">
        <f t="shared" si="56"/>
        <v>0</v>
      </c>
      <c r="AE56" s="12">
        <f t="shared" si="56"/>
        <v>0</v>
      </c>
      <c r="AF56" s="12">
        <f t="shared" si="56"/>
        <v>0</v>
      </c>
      <c r="AG56" s="12">
        <f t="shared" si="56"/>
        <v>0</v>
      </c>
      <c r="AH56" s="7">
        <f t="shared" si="4"/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>
      <c r="A57" s="12" t="s">
        <v>87</v>
      </c>
      <c r="B57" s="12" t="s">
        <v>22</v>
      </c>
      <c r="C57" s="12" t="s">
        <v>86</v>
      </c>
      <c r="D57" s="13">
        <v>1499.0</v>
      </c>
      <c r="E57" s="12">
        <v>0.0</v>
      </c>
      <c r="F57" s="12">
        <v>639.0</v>
      </c>
      <c r="G57" s="12">
        <v>0.0</v>
      </c>
      <c r="H57" s="12">
        <v>0.0</v>
      </c>
      <c r="I57" s="12">
        <v>0.0</v>
      </c>
      <c r="J57" s="12">
        <v>19.0</v>
      </c>
      <c r="K57" s="12">
        <v>0.0</v>
      </c>
      <c r="L57" s="12">
        <v>0.0</v>
      </c>
      <c r="M57" s="12">
        <v>70.0</v>
      </c>
      <c r="N57" s="12">
        <v>0.0</v>
      </c>
      <c r="O57" s="12">
        <v>0.0</v>
      </c>
      <c r="P57" s="12">
        <v>0.0</v>
      </c>
      <c r="Q57" s="7">
        <f t="shared" si="2"/>
        <v>728</v>
      </c>
      <c r="R57" s="14"/>
      <c r="S57" s="13">
        <v>120.0</v>
      </c>
      <c r="T57" s="14"/>
      <c r="U57" s="14"/>
      <c r="V57" s="12">
        <f t="shared" ref="V57:AG57" si="57">E57*D57</f>
        <v>0</v>
      </c>
      <c r="W57" s="12">
        <f t="shared" si="57"/>
        <v>0</v>
      </c>
      <c r="X57" s="12">
        <f t="shared" si="57"/>
        <v>0</v>
      </c>
      <c r="Y57" s="12">
        <f t="shared" si="57"/>
        <v>0</v>
      </c>
      <c r="Z57" s="12">
        <f t="shared" si="57"/>
        <v>0</v>
      </c>
      <c r="AA57" s="12">
        <f t="shared" si="57"/>
        <v>0</v>
      </c>
      <c r="AB57" s="12">
        <f t="shared" si="57"/>
        <v>0</v>
      </c>
      <c r="AC57" s="12">
        <f t="shared" si="57"/>
        <v>0</v>
      </c>
      <c r="AD57" s="12">
        <f t="shared" si="57"/>
        <v>0</v>
      </c>
      <c r="AE57" s="12">
        <f t="shared" si="57"/>
        <v>0</v>
      </c>
      <c r="AF57" s="12">
        <f t="shared" si="57"/>
        <v>0</v>
      </c>
      <c r="AG57" s="12">
        <f t="shared" si="57"/>
        <v>0</v>
      </c>
      <c r="AH57" s="7">
        <f t="shared" si="4"/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>
      <c r="A58" s="12" t="s">
        <v>88</v>
      </c>
      <c r="B58" s="12" t="s">
        <v>22</v>
      </c>
      <c r="C58" s="12" t="s">
        <v>89</v>
      </c>
      <c r="D58" s="13">
        <v>499.0</v>
      </c>
      <c r="E58" s="12">
        <v>1.0</v>
      </c>
      <c r="F58" s="12">
        <v>78.0</v>
      </c>
      <c r="G58" s="12">
        <v>40.0</v>
      </c>
      <c r="H58" s="12">
        <v>0.0</v>
      </c>
      <c r="I58" s="12">
        <v>18.0</v>
      </c>
      <c r="J58" s="12">
        <v>0.0</v>
      </c>
      <c r="K58" s="12">
        <v>0.0</v>
      </c>
      <c r="L58" s="12">
        <v>0.0</v>
      </c>
      <c r="M58" s="12">
        <v>4.0</v>
      </c>
      <c r="N58" s="12">
        <v>0.0</v>
      </c>
      <c r="O58" s="12">
        <v>67.0</v>
      </c>
      <c r="P58" s="12">
        <v>0.0</v>
      </c>
      <c r="Q58" s="7">
        <f t="shared" si="2"/>
        <v>208</v>
      </c>
      <c r="R58" s="14"/>
      <c r="S58" s="13">
        <v>15.0</v>
      </c>
      <c r="T58" s="14"/>
      <c r="U58" s="14"/>
      <c r="V58" s="12">
        <f t="shared" ref="V58:AG58" si="58">E58*D58</f>
        <v>499</v>
      </c>
      <c r="W58" s="12">
        <f t="shared" si="58"/>
        <v>78</v>
      </c>
      <c r="X58" s="12">
        <f t="shared" si="58"/>
        <v>3120</v>
      </c>
      <c r="Y58" s="12">
        <f t="shared" si="58"/>
        <v>0</v>
      </c>
      <c r="Z58" s="12">
        <f t="shared" si="58"/>
        <v>0</v>
      </c>
      <c r="AA58" s="12">
        <f t="shared" si="58"/>
        <v>0</v>
      </c>
      <c r="AB58" s="12">
        <f t="shared" si="58"/>
        <v>0</v>
      </c>
      <c r="AC58" s="12">
        <f t="shared" si="58"/>
        <v>0</v>
      </c>
      <c r="AD58" s="12">
        <f t="shared" si="58"/>
        <v>0</v>
      </c>
      <c r="AE58" s="12">
        <f t="shared" si="58"/>
        <v>0</v>
      </c>
      <c r="AF58" s="12">
        <f t="shared" si="58"/>
        <v>0</v>
      </c>
      <c r="AG58" s="12">
        <f t="shared" si="58"/>
        <v>0</v>
      </c>
      <c r="AH58" s="7">
        <f t="shared" si="4"/>
        <v>3697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>
      <c r="A59" s="12" t="s">
        <v>90</v>
      </c>
      <c r="B59" s="12" t="s">
        <v>28</v>
      </c>
      <c r="C59" s="12" t="s">
        <v>86</v>
      </c>
      <c r="D59" s="13">
        <v>250.0</v>
      </c>
      <c r="E59" s="12">
        <v>118.0</v>
      </c>
      <c r="F59" s="12">
        <v>0.0</v>
      </c>
      <c r="G59" s="12">
        <v>0.0</v>
      </c>
      <c r="H59" s="12">
        <v>244.0</v>
      </c>
      <c r="I59" s="12">
        <v>0.0</v>
      </c>
      <c r="J59" s="12">
        <v>0.0</v>
      </c>
      <c r="K59" s="12">
        <v>0.0</v>
      </c>
      <c r="L59" s="12">
        <v>0.0</v>
      </c>
      <c r="M59" s="12">
        <v>0.0</v>
      </c>
      <c r="N59" s="12">
        <v>80.0</v>
      </c>
      <c r="O59" s="12">
        <v>0.0</v>
      </c>
      <c r="P59" s="12">
        <v>0.0</v>
      </c>
      <c r="Q59" s="7">
        <f t="shared" si="2"/>
        <v>442</v>
      </c>
      <c r="R59" s="1"/>
      <c r="S59" s="13">
        <v>0.0</v>
      </c>
      <c r="T59" s="14"/>
      <c r="U59" s="14"/>
      <c r="V59" s="12">
        <f t="shared" ref="V59:AG59" si="59">E59*D59</f>
        <v>29500</v>
      </c>
      <c r="W59" s="12">
        <f t="shared" si="59"/>
        <v>0</v>
      </c>
      <c r="X59" s="12">
        <f t="shared" si="59"/>
        <v>0</v>
      </c>
      <c r="Y59" s="12">
        <f t="shared" si="59"/>
        <v>0</v>
      </c>
      <c r="Z59" s="12">
        <f t="shared" si="59"/>
        <v>0</v>
      </c>
      <c r="AA59" s="12">
        <f t="shared" si="59"/>
        <v>0</v>
      </c>
      <c r="AB59" s="12">
        <f t="shared" si="59"/>
        <v>0</v>
      </c>
      <c r="AC59" s="12">
        <f t="shared" si="59"/>
        <v>0</v>
      </c>
      <c r="AD59" s="12">
        <f t="shared" si="59"/>
        <v>0</v>
      </c>
      <c r="AE59" s="12">
        <f t="shared" si="59"/>
        <v>0</v>
      </c>
      <c r="AF59" s="12">
        <f t="shared" si="59"/>
        <v>0</v>
      </c>
      <c r="AG59" s="12">
        <f t="shared" si="59"/>
        <v>0</v>
      </c>
      <c r="AH59" s="7">
        <f t="shared" si="4"/>
        <v>29500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>
      <c r="A60" s="12" t="s">
        <v>91</v>
      </c>
      <c r="B60" s="12" t="s">
        <v>22</v>
      </c>
      <c r="C60" s="12" t="s">
        <v>92</v>
      </c>
      <c r="D60" s="13">
        <v>549.0</v>
      </c>
      <c r="E60" s="12">
        <v>0.0</v>
      </c>
      <c r="F60" s="12">
        <v>170.0</v>
      </c>
      <c r="G60" s="12">
        <v>23.0</v>
      </c>
      <c r="H60" s="12">
        <v>0.0</v>
      </c>
      <c r="I60" s="12">
        <v>0.0</v>
      </c>
      <c r="J60" s="12">
        <v>0.0</v>
      </c>
      <c r="K60" s="12">
        <v>14.0</v>
      </c>
      <c r="L60" s="12">
        <v>0.0</v>
      </c>
      <c r="M60" s="12">
        <v>39.0</v>
      </c>
      <c r="N60" s="12">
        <v>0.0</v>
      </c>
      <c r="O60" s="12">
        <v>0.0</v>
      </c>
      <c r="P60" s="12">
        <v>0.0</v>
      </c>
      <c r="Q60" s="7">
        <f t="shared" si="2"/>
        <v>246</v>
      </c>
      <c r="R60" s="14"/>
      <c r="S60" s="13">
        <v>12.0</v>
      </c>
      <c r="T60" s="14"/>
      <c r="U60" s="14"/>
      <c r="V60" s="12">
        <f t="shared" ref="V60:AG60" si="60">E60*D60</f>
        <v>0</v>
      </c>
      <c r="W60" s="12">
        <f t="shared" si="60"/>
        <v>0</v>
      </c>
      <c r="X60" s="12">
        <f t="shared" si="60"/>
        <v>3910</v>
      </c>
      <c r="Y60" s="12">
        <f t="shared" si="60"/>
        <v>0</v>
      </c>
      <c r="Z60" s="12">
        <f t="shared" si="60"/>
        <v>0</v>
      </c>
      <c r="AA60" s="12">
        <f t="shared" si="60"/>
        <v>0</v>
      </c>
      <c r="AB60" s="12">
        <f t="shared" si="60"/>
        <v>0</v>
      </c>
      <c r="AC60" s="12">
        <f t="shared" si="60"/>
        <v>0</v>
      </c>
      <c r="AD60" s="12">
        <f t="shared" si="60"/>
        <v>0</v>
      </c>
      <c r="AE60" s="12">
        <f t="shared" si="60"/>
        <v>0</v>
      </c>
      <c r="AF60" s="12">
        <f t="shared" si="60"/>
        <v>0</v>
      </c>
      <c r="AG60" s="12">
        <f t="shared" si="60"/>
        <v>0</v>
      </c>
      <c r="AH60" s="7">
        <f t="shared" si="4"/>
        <v>3910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>
      <c r="A61" s="12" t="s">
        <v>93</v>
      </c>
      <c r="B61" s="12" t="s">
        <v>22</v>
      </c>
      <c r="C61" s="12" t="s">
        <v>92</v>
      </c>
      <c r="D61" s="13">
        <v>579.0</v>
      </c>
      <c r="E61" s="12">
        <v>0.0</v>
      </c>
      <c r="F61" s="12">
        <v>0.0</v>
      </c>
      <c r="G61" s="12">
        <v>0.0</v>
      </c>
      <c r="H61" s="12">
        <v>0.0</v>
      </c>
      <c r="I61" s="12">
        <v>0.0</v>
      </c>
      <c r="J61" s="12">
        <v>0.0</v>
      </c>
      <c r="K61" s="12">
        <v>0.0</v>
      </c>
      <c r="L61" s="12">
        <v>0.0</v>
      </c>
      <c r="M61" s="12">
        <v>0.0</v>
      </c>
      <c r="N61" s="12">
        <v>0.0</v>
      </c>
      <c r="O61" s="12">
        <v>0.0</v>
      </c>
      <c r="P61" s="12">
        <v>0.0</v>
      </c>
      <c r="Q61" s="7">
        <f t="shared" si="2"/>
        <v>0</v>
      </c>
      <c r="R61" s="14"/>
      <c r="S61" s="13">
        <v>1.0</v>
      </c>
      <c r="T61" s="14"/>
      <c r="U61" s="14"/>
      <c r="V61" s="12">
        <f t="shared" ref="V61:AG61" si="61">E61*D61</f>
        <v>0</v>
      </c>
      <c r="W61" s="12">
        <f t="shared" si="61"/>
        <v>0</v>
      </c>
      <c r="X61" s="12">
        <f t="shared" si="61"/>
        <v>0</v>
      </c>
      <c r="Y61" s="12">
        <f t="shared" si="61"/>
        <v>0</v>
      </c>
      <c r="Z61" s="12">
        <f t="shared" si="61"/>
        <v>0</v>
      </c>
      <c r="AA61" s="12">
        <f t="shared" si="61"/>
        <v>0</v>
      </c>
      <c r="AB61" s="12">
        <f t="shared" si="61"/>
        <v>0</v>
      </c>
      <c r="AC61" s="12">
        <f t="shared" si="61"/>
        <v>0</v>
      </c>
      <c r="AD61" s="12">
        <f t="shared" si="61"/>
        <v>0</v>
      </c>
      <c r="AE61" s="12">
        <f t="shared" si="61"/>
        <v>0</v>
      </c>
      <c r="AF61" s="12">
        <f t="shared" si="61"/>
        <v>0</v>
      </c>
      <c r="AG61" s="12">
        <f t="shared" si="61"/>
        <v>0</v>
      </c>
      <c r="AH61" s="7">
        <f t="shared" si="4"/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>
      <c r="A62" s="12" t="s">
        <v>94</v>
      </c>
      <c r="B62" s="12" t="s">
        <v>28</v>
      </c>
      <c r="C62" s="12" t="s">
        <v>92</v>
      </c>
      <c r="D62" s="13">
        <v>2499.0</v>
      </c>
      <c r="E62" s="12">
        <v>132.0</v>
      </c>
      <c r="F62" s="12">
        <v>24.0</v>
      </c>
      <c r="G62" s="12">
        <v>0.0</v>
      </c>
      <c r="H62" s="12">
        <v>0.0</v>
      </c>
      <c r="I62" s="12">
        <v>0.0</v>
      </c>
      <c r="J62" s="12">
        <v>0.0</v>
      </c>
      <c r="K62" s="12">
        <v>100.0</v>
      </c>
      <c r="L62" s="12">
        <v>0.0</v>
      </c>
      <c r="M62" s="12">
        <v>45.0</v>
      </c>
      <c r="N62" s="12">
        <v>70.0</v>
      </c>
      <c r="O62" s="12">
        <v>0.0</v>
      </c>
      <c r="P62" s="12">
        <v>0.0</v>
      </c>
      <c r="Q62" s="7">
        <f t="shared" si="2"/>
        <v>371</v>
      </c>
      <c r="R62" s="1"/>
      <c r="S62" s="13">
        <v>0.0</v>
      </c>
      <c r="T62" s="14"/>
      <c r="U62" s="14"/>
      <c r="V62" s="12">
        <f t="shared" ref="V62:AG62" si="62">E62*D62</f>
        <v>329868</v>
      </c>
      <c r="W62" s="12">
        <f t="shared" si="62"/>
        <v>3168</v>
      </c>
      <c r="X62" s="12">
        <f t="shared" si="62"/>
        <v>0</v>
      </c>
      <c r="Y62" s="12">
        <f t="shared" si="62"/>
        <v>0</v>
      </c>
      <c r="Z62" s="12">
        <f t="shared" si="62"/>
        <v>0</v>
      </c>
      <c r="AA62" s="12">
        <f t="shared" si="62"/>
        <v>0</v>
      </c>
      <c r="AB62" s="12">
        <f t="shared" si="62"/>
        <v>0</v>
      </c>
      <c r="AC62" s="12">
        <f t="shared" si="62"/>
        <v>0</v>
      </c>
      <c r="AD62" s="12">
        <f t="shared" si="62"/>
        <v>0</v>
      </c>
      <c r="AE62" s="12">
        <f t="shared" si="62"/>
        <v>3150</v>
      </c>
      <c r="AF62" s="12">
        <f t="shared" si="62"/>
        <v>0</v>
      </c>
      <c r="AG62" s="12">
        <f t="shared" si="62"/>
        <v>0</v>
      </c>
      <c r="AH62" s="7">
        <f t="shared" si="4"/>
        <v>336186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>
      <c r="A63" s="12" t="s">
        <v>95</v>
      </c>
      <c r="B63" s="12" t="s">
        <v>28</v>
      </c>
      <c r="C63" s="12" t="s">
        <v>92</v>
      </c>
      <c r="D63" s="13">
        <v>2499.0</v>
      </c>
      <c r="E63" s="12">
        <v>139.0</v>
      </c>
      <c r="F63" s="12">
        <v>45.0</v>
      </c>
      <c r="G63" s="12">
        <v>0.0</v>
      </c>
      <c r="H63" s="12">
        <v>29.0</v>
      </c>
      <c r="I63" s="12">
        <v>0.0</v>
      </c>
      <c r="J63" s="12">
        <v>0.0</v>
      </c>
      <c r="K63" s="12">
        <v>50.0</v>
      </c>
      <c r="L63" s="12">
        <v>0.0</v>
      </c>
      <c r="M63" s="12">
        <v>36.0</v>
      </c>
      <c r="N63" s="12">
        <v>36.0</v>
      </c>
      <c r="O63" s="12">
        <v>0.0</v>
      </c>
      <c r="P63" s="12">
        <v>0.0</v>
      </c>
      <c r="Q63" s="7">
        <f t="shared" si="2"/>
        <v>335</v>
      </c>
      <c r="R63" s="1"/>
      <c r="S63" s="13">
        <v>0.0</v>
      </c>
      <c r="T63" s="14"/>
      <c r="U63" s="14"/>
      <c r="V63" s="12">
        <f t="shared" ref="V63:AG63" si="63">E63*D63</f>
        <v>347361</v>
      </c>
      <c r="W63" s="12">
        <f t="shared" si="63"/>
        <v>6255</v>
      </c>
      <c r="X63" s="12">
        <f t="shared" si="63"/>
        <v>0</v>
      </c>
      <c r="Y63" s="12">
        <f t="shared" si="63"/>
        <v>0</v>
      </c>
      <c r="Z63" s="12">
        <f t="shared" si="63"/>
        <v>0</v>
      </c>
      <c r="AA63" s="12">
        <f t="shared" si="63"/>
        <v>0</v>
      </c>
      <c r="AB63" s="12">
        <f t="shared" si="63"/>
        <v>0</v>
      </c>
      <c r="AC63" s="12">
        <f t="shared" si="63"/>
        <v>0</v>
      </c>
      <c r="AD63" s="12">
        <f t="shared" si="63"/>
        <v>0</v>
      </c>
      <c r="AE63" s="12">
        <f t="shared" si="63"/>
        <v>1296</v>
      </c>
      <c r="AF63" s="12">
        <f t="shared" si="63"/>
        <v>0</v>
      </c>
      <c r="AG63" s="12">
        <f t="shared" si="63"/>
        <v>0</v>
      </c>
      <c r="AH63" s="7">
        <f t="shared" si="4"/>
        <v>354912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>
      <c r="A64" s="12" t="s">
        <v>96</v>
      </c>
      <c r="B64" s="12" t="s">
        <v>22</v>
      </c>
      <c r="C64" s="12" t="s">
        <v>92</v>
      </c>
      <c r="D64" s="13">
        <v>749.0</v>
      </c>
      <c r="E64" s="12">
        <v>0.0</v>
      </c>
      <c r="F64" s="12">
        <v>64.0</v>
      </c>
      <c r="G64" s="12">
        <v>9.0</v>
      </c>
      <c r="H64" s="12">
        <v>0.0</v>
      </c>
      <c r="I64" s="12">
        <v>18.0</v>
      </c>
      <c r="J64" s="12">
        <v>0.0</v>
      </c>
      <c r="K64" s="12">
        <v>33.0</v>
      </c>
      <c r="L64" s="12">
        <v>51.0</v>
      </c>
      <c r="M64" s="12">
        <v>28.0</v>
      </c>
      <c r="N64" s="12">
        <v>0.0</v>
      </c>
      <c r="O64" s="12">
        <v>0.0</v>
      </c>
      <c r="P64" s="12">
        <v>0.0</v>
      </c>
      <c r="Q64" s="7">
        <f t="shared" si="2"/>
        <v>203</v>
      </c>
      <c r="R64" s="14"/>
      <c r="S64" s="13">
        <v>11.0</v>
      </c>
      <c r="T64" s="14"/>
      <c r="U64" s="14"/>
      <c r="V64" s="12">
        <f t="shared" ref="V64:AG64" si="64">E64*D64</f>
        <v>0</v>
      </c>
      <c r="W64" s="12">
        <f t="shared" si="64"/>
        <v>0</v>
      </c>
      <c r="X64" s="12">
        <f t="shared" si="64"/>
        <v>576</v>
      </c>
      <c r="Y64" s="12">
        <f t="shared" si="64"/>
        <v>0</v>
      </c>
      <c r="Z64" s="12">
        <f t="shared" si="64"/>
        <v>0</v>
      </c>
      <c r="AA64" s="12">
        <f t="shared" si="64"/>
        <v>0</v>
      </c>
      <c r="AB64" s="12">
        <f t="shared" si="64"/>
        <v>0</v>
      </c>
      <c r="AC64" s="12">
        <f t="shared" si="64"/>
        <v>1683</v>
      </c>
      <c r="AD64" s="12">
        <f t="shared" si="64"/>
        <v>1428</v>
      </c>
      <c r="AE64" s="12">
        <f t="shared" si="64"/>
        <v>0</v>
      </c>
      <c r="AF64" s="12">
        <f t="shared" si="64"/>
        <v>0</v>
      </c>
      <c r="AG64" s="12">
        <f t="shared" si="64"/>
        <v>0</v>
      </c>
      <c r="AH64" s="7">
        <f t="shared" si="4"/>
        <v>3687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>
      <c r="A65" s="12" t="s">
        <v>97</v>
      </c>
      <c r="B65" s="12" t="s">
        <v>22</v>
      </c>
      <c r="C65" s="12" t="s">
        <v>92</v>
      </c>
      <c r="D65" s="13">
        <v>599.0</v>
      </c>
      <c r="E65" s="12">
        <v>0.0</v>
      </c>
      <c r="F65" s="12">
        <v>81.0</v>
      </c>
      <c r="G65" s="12">
        <v>129.0</v>
      </c>
      <c r="H65" s="12">
        <v>0.0</v>
      </c>
      <c r="I65" s="12">
        <v>75.0</v>
      </c>
      <c r="J65" s="12">
        <v>0.0</v>
      </c>
      <c r="K65" s="12">
        <v>0.0</v>
      </c>
      <c r="L65" s="12">
        <v>99.0</v>
      </c>
      <c r="M65" s="12">
        <v>0.0</v>
      </c>
      <c r="N65" s="12">
        <v>0.0</v>
      </c>
      <c r="O65" s="12">
        <v>66.0</v>
      </c>
      <c r="P65" s="12">
        <v>0.0</v>
      </c>
      <c r="Q65" s="7">
        <f t="shared" si="2"/>
        <v>450</v>
      </c>
      <c r="R65" s="14"/>
      <c r="S65" s="13">
        <v>45.0</v>
      </c>
      <c r="T65" s="14"/>
      <c r="U65" s="14"/>
      <c r="V65" s="12">
        <f t="shared" ref="V65:AG65" si="65">E65*D65</f>
        <v>0</v>
      </c>
      <c r="W65" s="12">
        <f t="shared" si="65"/>
        <v>0</v>
      </c>
      <c r="X65" s="12">
        <f t="shared" si="65"/>
        <v>10449</v>
      </c>
      <c r="Y65" s="12">
        <f t="shared" si="65"/>
        <v>0</v>
      </c>
      <c r="Z65" s="12">
        <f t="shared" si="65"/>
        <v>0</v>
      </c>
      <c r="AA65" s="12">
        <f t="shared" si="65"/>
        <v>0</v>
      </c>
      <c r="AB65" s="12">
        <f t="shared" si="65"/>
        <v>0</v>
      </c>
      <c r="AC65" s="12">
        <f t="shared" si="65"/>
        <v>0</v>
      </c>
      <c r="AD65" s="12">
        <f t="shared" si="65"/>
        <v>0</v>
      </c>
      <c r="AE65" s="12">
        <f t="shared" si="65"/>
        <v>0</v>
      </c>
      <c r="AF65" s="12">
        <f t="shared" si="65"/>
        <v>0</v>
      </c>
      <c r="AG65" s="12">
        <f t="shared" si="65"/>
        <v>0</v>
      </c>
      <c r="AH65" s="7">
        <f t="shared" si="4"/>
        <v>10449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>
      <c r="A66" s="12" t="s">
        <v>98</v>
      </c>
      <c r="B66" s="12" t="s">
        <v>22</v>
      </c>
      <c r="C66" s="12" t="s">
        <v>99</v>
      </c>
      <c r="D66" s="13">
        <v>449.0</v>
      </c>
      <c r="E66" s="12">
        <v>240.0</v>
      </c>
      <c r="F66" s="12">
        <v>74.0</v>
      </c>
      <c r="G66" s="12">
        <v>125.0</v>
      </c>
      <c r="H66" s="12">
        <v>60.0</v>
      </c>
      <c r="I66" s="12">
        <v>37.0</v>
      </c>
      <c r="J66" s="12">
        <v>0.0</v>
      </c>
      <c r="K66" s="12">
        <v>240.0</v>
      </c>
      <c r="L66" s="12">
        <v>189.0</v>
      </c>
      <c r="M66" s="12">
        <v>74.0</v>
      </c>
      <c r="N66" s="12">
        <v>30.0</v>
      </c>
      <c r="O66" s="12">
        <v>172.0</v>
      </c>
      <c r="P66" s="12">
        <v>0.0</v>
      </c>
      <c r="Q66" s="7">
        <f t="shared" si="2"/>
        <v>1241</v>
      </c>
      <c r="R66" s="14"/>
      <c r="S66" s="13">
        <v>6.0</v>
      </c>
      <c r="T66" s="14"/>
      <c r="U66" s="14"/>
      <c r="V66" s="12">
        <f t="shared" ref="V66:AG66" si="66">E66*D66</f>
        <v>107760</v>
      </c>
      <c r="W66" s="12">
        <f t="shared" si="66"/>
        <v>17760</v>
      </c>
      <c r="X66" s="12">
        <f t="shared" si="66"/>
        <v>9250</v>
      </c>
      <c r="Y66" s="12">
        <f t="shared" si="66"/>
        <v>7500</v>
      </c>
      <c r="Z66" s="12">
        <f t="shared" si="66"/>
        <v>2220</v>
      </c>
      <c r="AA66" s="12">
        <f t="shared" si="66"/>
        <v>0</v>
      </c>
      <c r="AB66" s="12">
        <f t="shared" si="66"/>
        <v>0</v>
      </c>
      <c r="AC66" s="12">
        <f t="shared" si="66"/>
        <v>45360</v>
      </c>
      <c r="AD66" s="12">
        <f t="shared" si="66"/>
        <v>13986</v>
      </c>
      <c r="AE66" s="12">
        <f t="shared" si="66"/>
        <v>2220</v>
      </c>
      <c r="AF66" s="12">
        <f t="shared" si="66"/>
        <v>5160</v>
      </c>
      <c r="AG66" s="12">
        <f t="shared" si="66"/>
        <v>0</v>
      </c>
      <c r="AH66" s="7">
        <f t="shared" si="4"/>
        <v>211216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>
      <c r="A67" s="12" t="s">
        <v>100</v>
      </c>
      <c r="B67" s="12" t="s">
        <v>22</v>
      </c>
      <c r="C67" s="12" t="s">
        <v>99</v>
      </c>
      <c r="D67" s="13">
        <v>450.0</v>
      </c>
      <c r="E67" s="12">
        <v>0.0</v>
      </c>
      <c r="F67" s="12">
        <v>42.0</v>
      </c>
      <c r="G67" s="12">
        <v>0.0</v>
      </c>
      <c r="H67" s="12">
        <v>2.0</v>
      </c>
      <c r="I67" s="12">
        <v>0.0</v>
      </c>
      <c r="J67" s="12">
        <v>0.0</v>
      </c>
      <c r="K67" s="12">
        <v>19.0</v>
      </c>
      <c r="L67" s="12">
        <v>0.0</v>
      </c>
      <c r="M67" s="12">
        <v>0.0</v>
      </c>
      <c r="N67" s="12">
        <v>0.0</v>
      </c>
      <c r="O67" s="12">
        <v>50.0</v>
      </c>
      <c r="P67" s="12">
        <v>0.0</v>
      </c>
      <c r="Q67" s="7">
        <f t="shared" si="2"/>
        <v>113</v>
      </c>
      <c r="R67" s="14"/>
      <c r="S67" s="13">
        <v>4.0</v>
      </c>
      <c r="T67" s="14"/>
      <c r="U67" s="14"/>
      <c r="V67" s="12">
        <f t="shared" ref="V67:AG67" si="67">E67*D67</f>
        <v>0</v>
      </c>
      <c r="W67" s="12">
        <f t="shared" si="67"/>
        <v>0</v>
      </c>
      <c r="X67" s="12">
        <f t="shared" si="67"/>
        <v>0</v>
      </c>
      <c r="Y67" s="12">
        <f t="shared" si="67"/>
        <v>0</v>
      </c>
      <c r="Z67" s="12">
        <f t="shared" si="67"/>
        <v>0</v>
      </c>
      <c r="AA67" s="12">
        <f t="shared" si="67"/>
        <v>0</v>
      </c>
      <c r="AB67" s="12">
        <f t="shared" si="67"/>
        <v>0</v>
      </c>
      <c r="AC67" s="12">
        <f t="shared" si="67"/>
        <v>0</v>
      </c>
      <c r="AD67" s="12">
        <f t="shared" si="67"/>
        <v>0</v>
      </c>
      <c r="AE67" s="12">
        <f t="shared" si="67"/>
        <v>0</v>
      </c>
      <c r="AF67" s="12">
        <f t="shared" si="67"/>
        <v>0</v>
      </c>
      <c r="AG67" s="12">
        <f t="shared" si="67"/>
        <v>0</v>
      </c>
      <c r="AH67" s="7">
        <f t="shared" si="4"/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>
      <c r="A68" s="12" t="s">
        <v>101</v>
      </c>
      <c r="B68" s="12" t="s">
        <v>22</v>
      </c>
      <c r="C68" s="12" t="s">
        <v>99</v>
      </c>
      <c r="D68" s="13">
        <v>249.0</v>
      </c>
      <c r="E68" s="12">
        <v>72.0</v>
      </c>
      <c r="F68" s="12">
        <v>48.0</v>
      </c>
      <c r="G68" s="12">
        <v>36.0</v>
      </c>
      <c r="H68" s="12">
        <v>69.0</v>
      </c>
      <c r="I68" s="12">
        <v>0.0</v>
      </c>
      <c r="J68" s="12">
        <v>0.0</v>
      </c>
      <c r="K68" s="12">
        <v>23.0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7">
        <f t="shared" si="2"/>
        <v>248</v>
      </c>
      <c r="R68" s="14"/>
      <c r="S68" s="13">
        <v>21.0</v>
      </c>
      <c r="T68" s="14"/>
      <c r="U68" s="14"/>
      <c r="V68" s="12">
        <f t="shared" ref="V68:AG68" si="68">E68*D68</f>
        <v>17928</v>
      </c>
      <c r="W68" s="12">
        <f t="shared" si="68"/>
        <v>3456</v>
      </c>
      <c r="X68" s="12">
        <f t="shared" si="68"/>
        <v>1728</v>
      </c>
      <c r="Y68" s="12">
        <f t="shared" si="68"/>
        <v>2484</v>
      </c>
      <c r="Z68" s="12">
        <f t="shared" si="68"/>
        <v>0</v>
      </c>
      <c r="AA68" s="12">
        <f t="shared" si="68"/>
        <v>0</v>
      </c>
      <c r="AB68" s="12">
        <f t="shared" si="68"/>
        <v>0</v>
      </c>
      <c r="AC68" s="12">
        <f t="shared" si="68"/>
        <v>0</v>
      </c>
      <c r="AD68" s="12">
        <f t="shared" si="68"/>
        <v>0</v>
      </c>
      <c r="AE68" s="12">
        <f t="shared" si="68"/>
        <v>0</v>
      </c>
      <c r="AF68" s="12">
        <f t="shared" si="68"/>
        <v>0</v>
      </c>
      <c r="AG68" s="12">
        <f t="shared" si="68"/>
        <v>0</v>
      </c>
      <c r="AH68" s="7">
        <f t="shared" si="4"/>
        <v>25596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>
      <c r="A69" s="12" t="s">
        <v>102</v>
      </c>
      <c r="B69" s="12" t="s">
        <v>22</v>
      </c>
      <c r="C69" s="12" t="s">
        <v>99</v>
      </c>
      <c r="D69" s="13">
        <v>399.0</v>
      </c>
      <c r="E69" s="12">
        <v>150.0</v>
      </c>
      <c r="F69" s="12">
        <v>56.0</v>
      </c>
      <c r="G69" s="12">
        <v>45.0</v>
      </c>
      <c r="H69" s="12">
        <v>0.0</v>
      </c>
      <c r="I69" s="12">
        <v>93.0</v>
      </c>
      <c r="J69" s="12">
        <v>0.0</v>
      </c>
      <c r="K69" s="12">
        <v>64.0</v>
      </c>
      <c r="L69" s="12">
        <v>51.0</v>
      </c>
      <c r="M69" s="12">
        <v>53.0</v>
      </c>
      <c r="N69" s="12">
        <v>0.0</v>
      </c>
      <c r="O69" s="12">
        <v>94.0</v>
      </c>
      <c r="P69" s="12">
        <v>0.0</v>
      </c>
      <c r="Q69" s="7">
        <f t="shared" si="2"/>
        <v>606</v>
      </c>
      <c r="R69" s="14"/>
      <c r="S69" s="13">
        <v>5.0</v>
      </c>
      <c r="T69" s="14"/>
      <c r="U69" s="14"/>
      <c r="V69" s="12">
        <f t="shared" ref="V69:AG69" si="69">E69*D69</f>
        <v>59850</v>
      </c>
      <c r="W69" s="12">
        <f t="shared" si="69"/>
        <v>8400</v>
      </c>
      <c r="X69" s="12">
        <f t="shared" si="69"/>
        <v>2520</v>
      </c>
      <c r="Y69" s="12">
        <f t="shared" si="69"/>
        <v>0</v>
      </c>
      <c r="Z69" s="12">
        <f t="shared" si="69"/>
        <v>0</v>
      </c>
      <c r="AA69" s="12">
        <f t="shared" si="69"/>
        <v>0</v>
      </c>
      <c r="AB69" s="12">
        <f t="shared" si="69"/>
        <v>0</v>
      </c>
      <c r="AC69" s="12">
        <f t="shared" si="69"/>
        <v>3264</v>
      </c>
      <c r="AD69" s="12">
        <f t="shared" si="69"/>
        <v>2703</v>
      </c>
      <c r="AE69" s="12">
        <f t="shared" si="69"/>
        <v>0</v>
      </c>
      <c r="AF69" s="12">
        <f t="shared" si="69"/>
        <v>0</v>
      </c>
      <c r="AG69" s="12">
        <f t="shared" si="69"/>
        <v>0</v>
      </c>
      <c r="AH69" s="7">
        <f t="shared" si="4"/>
        <v>76737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>
      <c r="A70" s="12" t="s">
        <v>103</v>
      </c>
      <c r="B70" s="12" t="s">
        <v>22</v>
      </c>
      <c r="C70" s="12" t="s">
        <v>99</v>
      </c>
      <c r="D70" s="13">
        <v>399.0</v>
      </c>
      <c r="E70" s="12">
        <v>0.0</v>
      </c>
      <c r="F70" s="12">
        <v>25.0</v>
      </c>
      <c r="G70" s="12">
        <v>30.0</v>
      </c>
      <c r="H70" s="12">
        <v>0.0</v>
      </c>
      <c r="I70" s="12">
        <v>88.0</v>
      </c>
      <c r="J70" s="12">
        <v>0.0</v>
      </c>
      <c r="K70" s="12">
        <v>18.0</v>
      </c>
      <c r="L70" s="12">
        <v>60.0</v>
      </c>
      <c r="M70" s="12">
        <v>29.0</v>
      </c>
      <c r="N70" s="12">
        <v>0.0</v>
      </c>
      <c r="O70" s="12">
        <v>104.0</v>
      </c>
      <c r="P70" s="12">
        <v>0.0</v>
      </c>
      <c r="Q70" s="7">
        <f t="shared" si="2"/>
        <v>354</v>
      </c>
      <c r="R70" s="14"/>
      <c r="S70" s="13">
        <v>4.0</v>
      </c>
      <c r="T70" s="14"/>
      <c r="U70" s="14"/>
      <c r="V70" s="12">
        <f t="shared" ref="V70:AG70" si="70">E70*D70</f>
        <v>0</v>
      </c>
      <c r="W70" s="12">
        <f t="shared" si="70"/>
        <v>0</v>
      </c>
      <c r="X70" s="12">
        <f t="shared" si="70"/>
        <v>750</v>
      </c>
      <c r="Y70" s="12">
        <f t="shared" si="70"/>
        <v>0</v>
      </c>
      <c r="Z70" s="12">
        <f t="shared" si="70"/>
        <v>0</v>
      </c>
      <c r="AA70" s="12">
        <f t="shared" si="70"/>
        <v>0</v>
      </c>
      <c r="AB70" s="12">
        <f t="shared" si="70"/>
        <v>0</v>
      </c>
      <c r="AC70" s="12">
        <f t="shared" si="70"/>
        <v>1080</v>
      </c>
      <c r="AD70" s="12">
        <f t="shared" si="70"/>
        <v>1740</v>
      </c>
      <c r="AE70" s="12">
        <f t="shared" si="70"/>
        <v>0</v>
      </c>
      <c r="AF70" s="12">
        <f t="shared" si="70"/>
        <v>0</v>
      </c>
      <c r="AG70" s="12">
        <f t="shared" si="70"/>
        <v>0</v>
      </c>
      <c r="AH70" s="7">
        <f t="shared" si="4"/>
        <v>3570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>
      <c r="A71" s="12" t="s">
        <v>104</v>
      </c>
      <c r="B71" s="12" t="s">
        <v>22</v>
      </c>
      <c r="C71" s="12" t="s">
        <v>99</v>
      </c>
      <c r="D71" s="13">
        <v>449.0</v>
      </c>
      <c r="E71" s="12">
        <v>105.0</v>
      </c>
      <c r="F71" s="12">
        <v>62.0</v>
      </c>
      <c r="G71" s="12">
        <v>200.0</v>
      </c>
      <c r="H71" s="12">
        <v>0.0</v>
      </c>
      <c r="I71" s="12">
        <v>93.0</v>
      </c>
      <c r="J71" s="12">
        <v>0.0</v>
      </c>
      <c r="K71" s="12">
        <v>58.0</v>
      </c>
      <c r="L71" s="12">
        <v>80.0</v>
      </c>
      <c r="M71" s="12">
        <v>73.0</v>
      </c>
      <c r="N71" s="12">
        <v>0.0</v>
      </c>
      <c r="O71" s="12">
        <v>8.0</v>
      </c>
      <c r="P71" s="12">
        <v>0.0</v>
      </c>
      <c r="Q71" s="7">
        <f t="shared" si="2"/>
        <v>679</v>
      </c>
      <c r="R71" s="14"/>
      <c r="S71" s="13">
        <v>12.0</v>
      </c>
      <c r="T71" s="14"/>
      <c r="U71" s="14"/>
      <c r="V71" s="12">
        <f t="shared" ref="V71:AG71" si="71">E71*D71</f>
        <v>47145</v>
      </c>
      <c r="W71" s="12">
        <f t="shared" si="71"/>
        <v>6510</v>
      </c>
      <c r="X71" s="12">
        <f t="shared" si="71"/>
        <v>12400</v>
      </c>
      <c r="Y71" s="12">
        <f t="shared" si="71"/>
        <v>0</v>
      </c>
      <c r="Z71" s="12">
        <f t="shared" si="71"/>
        <v>0</v>
      </c>
      <c r="AA71" s="12">
        <f t="shared" si="71"/>
        <v>0</v>
      </c>
      <c r="AB71" s="12">
        <f t="shared" si="71"/>
        <v>0</v>
      </c>
      <c r="AC71" s="12">
        <f t="shared" si="71"/>
        <v>4640</v>
      </c>
      <c r="AD71" s="12">
        <f t="shared" si="71"/>
        <v>5840</v>
      </c>
      <c r="AE71" s="12">
        <f t="shared" si="71"/>
        <v>0</v>
      </c>
      <c r="AF71" s="12">
        <f t="shared" si="71"/>
        <v>0</v>
      </c>
      <c r="AG71" s="12">
        <f t="shared" si="71"/>
        <v>0</v>
      </c>
      <c r="AH71" s="7">
        <f t="shared" si="4"/>
        <v>76535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>
      <c r="A72" s="12" t="s">
        <v>105</v>
      </c>
      <c r="B72" s="12" t="s">
        <v>22</v>
      </c>
      <c r="C72" s="12" t="s">
        <v>99</v>
      </c>
      <c r="D72" s="13">
        <v>449.0</v>
      </c>
      <c r="E72" s="12">
        <v>37.0</v>
      </c>
      <c r="F72" s="12">
        <v>54.0</v>
      </c>
      <c r="G72" s="12">
        <v>7.0</v>
      </c>
      <c r="H72" s="12">
        <v>0.0</v>
      </c>
      <c r="I72" s="12">
        <v>94.0</v>
      </c>
      <c r="J72" s="12">
        <v>0.0</v>
      </c>
      <c r="K72" s="12">
        <v>14.0</v>
      </c>
      <c r="L72" s="12">
        <v>3.0</v>
      </c>
      <c r="M72" s="12">
        <v>36.0</v>
      </c>
      <c r="N72" s="12">
        <v>0.0</v>
      </c>
      <c r="O72" s="12">
        <v>102.0</v>
      </c>
      <c r="P72" s="12">
        <v>0.0</v>
      </c>
      <c r="Q72" s="7">
        <f t="shared" si="2"/>
        <v>347</v>
      </c>
      <c r="R72" s="14"/>
      <c r="S72" s="13">
        <v>4.0</v>
      </c>
      <c r="T72" s="14"/>
      <c r="U72" s="14"/>
      <c r="V72" s="12">
        <f t="shared" ref="V72:AG72" si="72">E72*D72</f>
        <v>16613</v>
      </c>
      <c r="W72" s="12">
        <f t="shared" si="72"/>
        <v>1998</v>
      </c>
      <c r="X72" s="12">
        <f t="shared" si="72"/>
        <v>378</v>
      </c>
      <c r="Y72" s="12">
        <f t="shared" si="72"/>
        <v>0</v>
      </c>
      <c r="Z72" s="12">
        <f t="shared" si="72"/>
        <v>0</v>
      </c>
      <c r="AA72" s="12">
        <f t="shared" si="72"/>
        <v>0</v>
      </c>
      <c r="AB72" s="12">
        <f t="shared" si="72"/>
        <v>0</v>
      </c>
      <c r="AC72" s="12">
        <f t="shared" si="72"/>
        <v>42</v>
      </c>
      <c r="AD72" s="12">
        <f t="shared" si="72"/>
        <v>108</v>
      </c>
      <c r="AE72" s="12">
        <f t="shared" si="72"/>
        <v>0</v>
      </c>
      <c r="AF72" s="12">
        <f t="shared" si="72"/>
        <v>0</v>
      </c>
      <c r="AG72" s="12">
        <f t="shared" si="72"/>
        <v>0</v>
      </c>
      <c r="AH72" s="7">
        <f t="shared" si="4"/>
        <v>19139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7"/>
      <c r="R73" s="16"/>
      <c r="S73" s="16"/>
      <c r="T73" s="16"/>
      <c r="U73" s="16"/>
      <c r="V73" s="16">
        <f t="shared" ref="V73:AG73" si="73">SUM(V$3:V$72)</f>
        <v>11910307</v>
      </c>
      <c r="W73" s="16">
        <f t="shared" si="73"/>
        <v>7446414</v>
      </c>
      <c r="X73" s="16">
        <f t="shared" si="73"/>
        <v>1098447</v>
      </c>
      <c r="Y73" s="16">
        <f t="shared" si="73"/>
        <v>1131474</v>
      </c>
      <c r="Z73" s="16">
        <f t="shared" si="73"/>
        <v>891900</v>
      </c>
      <c r="AA73" s="16">
        <f t="shared" si="73"/>
        <v>323582</v>
      </c>
      <c r="AB73" s="16">
        <f t="shared" si="73"/>
        <v>833183</v>
      </c>
      <c r="AC73" s="16">
        <f t="shared" si="73"/>
        <v>3081599</v>
      </c>
      <c r="AD73" s="16">
        <f t="shared" si="73"/>
        <v>1110489</v>
      </c>
      <c r="AE73" s="16">
        <f t="shared" si="73"/>
        <v>738765</v>
      </c>
      <c r="AF73" s="16">
        <f t="shared" si="73"/>
        <v>1308729</v>
      </c>
      <c r="AG73" s="16">
        <f t="shared" si="73"/>
        <v>939911</v>
      </c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4"/>
      <c r="R74" s="18"/>
      <c r="S74" s="1"/>
      <c r="T74" s="18"/>
      <c r="U74" s="18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4"/>
      <c r="R75" s="18"/>
      <c r="S75" s="1"/>
      <c r="T75" s="18"/>
      <c r="U75" s="18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4"/>
      <c r="R76" s="18"/>
      <c r="S76" s="1"/>
      <c r="T76" s="18"/>
      <c r="U76" s="18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4"/>
      <c r="R77" s="18"/>
      <c r="S77" s="1"/>
      <c r="T77" s="18"/>
      <c r="U77" s="18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4"/>
      <c r="R78" s="18"/>
      <c r="S78" s="1"/>
      <c r="T78" s="18"/>
      <c r="U78" s="18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4"/>
      <c r="R79" s="18"/>
      <c r="S79" s="1"/>
      <c r="T79" s="18"/>
      <c r="U79" s="18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4"/>
      <c r="R80" s="18"/>
      <c r="S80" s="1"/>
      <c r="T80" s="18"/>
      <c r="U80" s="18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4"/>
      <c r="R81" s="18"/>
      <c r="S81" s="1"/>
      <c r="T81" s="18"/>
      <c r="U81" s="18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4"/>
      <c r="R82" s="18"/>
      <c r="S82" s="1"/>
      <c r="T82" s="18"/>
      <c r="U82" s="18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4"/>
      <c r="R83" s="18"/>
      <c r="S83" s="1"/>
      <c r="T83" s="18"/>
      <c r="U83" s="18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4"/>
      <c r="R84" s="18"/>
      <c r="S84" s="1"/>
      <c r="T84" s="18"/>
      <c r="U84" s="18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4"/>
      <c r="R85" s="18"/>
      <c r="S85" s="1"/>
      <c r="T85" s="18"/>
      <c r="U85" s="18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4"/>
      <c r="R86" s="18"/>
      <c r="S86" s="1"/>
      <c r="T86" s="18"/>
      <c r="U86" s="18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4"/>
      <c r="R87" s="18"/>
      <c r="S87" s="1"/>
      <c r="T87" s="18"/>
      <c r="U87" s="18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4"/>
      <c r="R88" s="18"/>
      <c r="S88" s="1"/>
      <c r="T88" s="18"/>
      <c r="U88" s="18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4"/>
      <c r="R89" s="18"/>
      <c r="S89" s="1"/>
      <c r="T89" s="18"/>
      <c r="U89" s="18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4"/>
      <c r="R90" s="18"/>
      <c r="S90" s="1"/>
      <c r="T90" s="18"/>
      <c r="U90" s="18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4"/>
      <c r="R91" s="18"/>
      <c r="S91" s="1"/>
      <c r="T91" s="18"/>
      <c r="U91" s="18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4"/>
      <c r="R92" s="18"/>
      <c r="S92" s="1"/>
      <c r="T92" s="18"/>
      <c r="U92" s="18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4"/>
      <c r="R93" s="18"/>
      <c r="S93" s="1"/>
      <c r="T93" s="18"/>
      <c r="U93" s="18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4"/>
      <c r="R94" s="18"/>
      <c r="S94" s="1"/>
      <c r="T94" s="18"/>
      <c r="U94" s="18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4"/>
      <c r="R95" s="18"/>
      <c r="S95" s="1"/>
      <c r="T95" s="18"/>
      <c r="U95" s="18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4"/>
      <c r="R96" s="18"/>
      <c r="S96" s="1"/>
      <c r="T96" s="18"/>
      <c r="U96" s="18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4"/>
      <c r="R97" s="18"/>
      <c r="S97" s="1"/>
      <c r="T97" s="18"/>
      <c r="U97" s="18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4"/>
      <c r="R98" s="18"/>
      <c r="S98" s="1"/>
      <c r="T98" s="18"/>
      <c r="U98" s="18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4"/>
      <c r="R99" s="18"/>
      <c r="S99" s="1"/>
      <c r="T99" s="18"/>
      <c r="U99" s="18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4"/>
      <c r="R100" s="18"/>
      <c r="S100" s="1"/>
      <c r="T100" s="18"/>
      <c r="U100" s="18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4"/>
      <c r="R101" s="18"/>
      <c r="S101" s="1"/>
      <c r="T101" s="18"/>
      <c r="U101" s="18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4"/>
      <c r="R102" s="18"/>
      <c r="S102" s="1"/>
      <c r="T102" s="18"/>
      <c r="U102" s="18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4"/>
      <c r="R103" s="18"/>
      <c r="S103" s="1"/>
      <c r="T103" s="18"/>
      <c r="U103" s="18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4"/>
      <c r="R104" s="18"/>
      <c r="S104" s="1"/>
      <c r="T104" s="18"/>
      <c r="U104" s="18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4"/>
      <c r="R105" s="18"/>
      <c r="S105" s="1"/>
      <c r="T105" s="18"/>
      <c r="U105" s="18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4"/>
      <c r="R106" s="18"/>
      <c r="S106" s="1"/>
      <c r="T106" s="18"/>
      <c r="U106" s="18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4"/>
      <c r="R107" s="18"/>
      <c r="S107" s="1"/>
      <c r="T107" s="18"/>
      <c r="U107" s="18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4"/>
      <c r="R108" s="18"/>
      <c r="S108" s="1"/>
      <c r="T108" s="18"/>
      <c r="U108" s="18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4"/>
      <c r="R109" s="18"/>
      <c r="S109" s="1"/>
      <c r="T109" s="18"/>
      <c r="U109" s="18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4"/>
      <c r="R110" s="18"/>
      <c r="S110" s="1"/>
      <c r="T110" s="18"/>
      <c r="U110" s="18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4"/>
      <c r="R111" s="18"/>
      <c r="S111" s="1"/>
      <c r="T111" s="18"/>
      <c r="U111" s="18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4"/>
      <c r="R112" s="18"/>
      <c r="S112" s="1"/>
      <c r="T112" s="18"/>
      <c r="U112" s="18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4"/>
      <c r="R113" s="18"/>
      <c r="S113" s="1"/>
      <c r="T113" s="18"/>
      <c r="U113" s="18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4"/>
      <c r="R114" s="18"/>
      <c r="S114" s="1"/>
      <c r="T114" s="18"/>
      <c r="U114" s="18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4"/>
      <c r="R115" s="18"/>
      <c r="S115" s="1"/>
      <c r="T115" s="18"/>
      <c r="U115" s="18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4"/>
      <c r="R116" s="18"/>
      <c r="S116" s="1"/>
      <c r="T116" s="18"/>
      <c r="U116" s="18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4"/>
      <c r="R117" s="18"/>
      <c r="S117" s="1"/>
      <c r="T117" s="18"/>
      <c r="U117" s="18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4"/>
      <c r="R118" s="18"/>
      <c r="S118" s="1"/>
      <c r="T118" s="18"/>
      <c r="U118" s="18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4"/>
      <c r="R119" s="18"/>
      <c r="S119" s="1"/>
      <c r="T119" s="18"/>
      <c r="U119" s="18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4"/>
      <c r="R120" s="18"/>
      <c r="S120" s="1"/>
      <c r="T120" s="18"/>
      <c r="U120" s="18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4"/>
      <c r="R121" s="18"/>
      <c r="S121" s="1"/>
      <c r="T121" s="18"/>
      <c r="U121" s="18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4"/>
      <c r="R122" s="18"/>
      <c r="S122" s="1"/>
      <c r="T122" s="18"/>
      <c r="U122" s="18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4"/>
      <c r="R123" s="18"/>
      <c r="S123" s="1"/>
      <c r="T123" s="18"/>
      <c r="U123" s="18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4"/>
      <c r="R124" s="18"/>
      <c r="S124" s="1"/>
      <c r="T124" s="18"/>
      <c r="U124" s="18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4"/>
      <c r="R125" s="18"/>
      <c r="S125" s="1"/>
      <c r="T125" s="18"/>
      <c r="U125" s="18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4"/>
      <c r="R126" s="18"/>
      <c r="S126" s="1"/>
      <c r="T126" s="18"/>
      <c r="U126" s="18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4"/>
      <c r="R127" s="18"/>
      <c r="S127" s="1"/>
      <c r="T127" s="18"/>
      <c r="U127" s="18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4"/>
      <c r="R128" s="18"/>
      <c r="S128" s="1"/>
      <c r="T128" s="18"/>
      <c r="U128" s="18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4"/>
      <c r="R129" s="18"/>
      <c r="S129" s="1"/>
      <c r="T129" s="18"/>
      <c r="U129" s="18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4"/>
      <c r="R130" s="18"/>
      <c r="S130" s="1"/>
      <c r="T130" s="18"/>
      <c r="U130" s="18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4"/>
      <c r="R131" s="18"/>
      <c r="S131" s="1"/>
      <c r="T131" s="18"/>
      <c r="U131" s="18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4"/>
      <c r="R132" s="18"/>
      <c r="S132" s="1"/>
      <c r="T132" s="18"/>
      <c r="U132" s="18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4"/>
      <c r="R133" s="18"/>
      <c r="S133" s="1"/>
      <c r="T133" s="18"/>
      <c r="U133" s="18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4"/>
      <c r="R134" s="18"/>
      <c r="S134" s="1"/>
      <c r="T134" s="18"/>
      <c r="U134" s="18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4"/>
      <c r="R135" s="18"/>
      <c r="S135" s="1"/>
      <c r="T135" s="18"/>
      <c r="U135" s="18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4"/>
      <c r="R136" s="18"/>
      <c r="S136" s="1"/>
      <c r="T136" s="18"/>
      <c r="U136" s="18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4"/>
      <c r="R137" s="18"/>
      <c r="S137" s="1"/>
      <c r="T137" s="18"/>
      <c r="U137" s="18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4"/>
      <c r="R138" s="18"/>
      <c r="S138" s="1"/>
      <c r="T138" s="18"/>
      <c r="U138" s="18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4"/>
      <c r="R139" s="18"/>
      <c r="S139" s="1"/>
      <c r="T139" s="18"/>
      <c r="U139" s="18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4"/>
      <c r="R140" s="18"/>
      <c r="S140" s="1"/>
      <c r="T140" s="18"/>
      <c r="U140" s="18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4"/>
      <c r="R141" s="18"/>
      <c r="S141" s="1"/>
      <c r="T141" s="18"/>
      <c r="U141" s="18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4"/>
      <c r="R142" s="18"/>
      <c r="S142" s="1"/>
      <c r="T142" s="18"/>
      <c r="U142" s="18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4"/>
      <c r="R143" s="18"/>
      <c r="S143" s="1"/>
      <c r="T143" s="18"/>
      <c r="U143" s="18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4"/>
      <c r="R144" s="18"/>
      <c r="S144" s="1"/>
      <c r="T144" s="18"/>
      <c r="U144" s="18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4"/>
      <c r="R145" s="18"/>
      <c r="S145" s="1"/>
      <c r="T145" s="18"/>
      <c r="U145" s="18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4"/>
      <c r="R146" s="18"/>
      <c r="S146" s="1"/>
      <c r="T146" s="18"/>
      <c r="U146" s="18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4"/>
      <c r="R147" s="18"/>
      <c r="S147" s="1"/>
      <c r="T147" s="18"/>
      <c r="U147" s="18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4"/>
      <c r="R148" s="18"/>
      <c r="S148" s="1"/>
      <c r="T148" s="18"/>
      <c r="U148" s="18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4"/>
      <c r="R149" s="18"/>
      <c r="S149" s="1"/>
      <c r="T149" s="18"/>
      <c r="U149" s="18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4"/>
      <c r="R150" s="18"/>
      <c r="S150" s="1"/>
      <c r="T150" s="18"/>
      <c r="U150" s="18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4"/>
      <c r="R151" s="18"/>
      <c r="S151" s="1"/>
      <c r="T151" s="18"/>
      <c r="U151" s="18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4"/>
      <c r="R152" s="18"/>
      <c r="S152" s="1"/>
      <c r="T152" s="18"/>
      <c r="U152" s="18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4"/>
      <c r="R153" s="18"/>
      <c r="S153" s="1"/>
      <c r="T153" s="18"/>
      <c r="U153" s="18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4"/>
      <c r="R154" s="18"/>
      <c r="S154" s="1"/>
      <c r="T154" s="18"/>
      <c r="U154" s="18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4"/>
      <c r="R155" s="18"/>
      <c r="S155" s="1"/>
      <c r="T155" s="18"/>
      <c r="U155" s="18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4"/>
      <c r="R156" s="18"/>
      <c r="S156" s="1"/>
      <c r="T156" s="18"/>
      <c r="U156" s="18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4"/>
      <c r="R157" s="18"/>
      <c r="S157" s="1"/>
      <c r="T157" s="18"/>
      <c r="U157" s="18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4"/>
      <c r="R158" s="18"/>
      <c r="S158" s="1"/>
      <c r="T158" s="18"/>
      <c r="U158" s="18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4"/>
      <c r="R159" s="18"/>
      <c r="S159" s="1"/>
      <c r="T159" s="18"/>
      <c r="U159" s="18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4"/>
      <c r="R160" s="18"/>
      <c r="S160" s="1"/>
      <c r="T160" s="18"/>
      <c r="U160" s="18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4"/>
      <c r="R161" s="18"/>
      <c r="S161" s="1"/>
      <c r="T161" s="18"/>
      <c r="U161" s="18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4"/>
      <c r="R162" s="18"/>
      <c r="S162" s="1"/>
      <c r="T162" s="18"/>
      <c r="U162" s="18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4"/>
      <c r="R163" s="18"/>
      <c r="S163" s="1"/>
      <c r="T163" s="18"/>
      <c r="U163" s="18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4"/>
      <c r="R164" s="18"/>
      <c r="S164" s="1"/>
      <c r="T164" s="18"/>
      <c r="U164" s="18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4"/>
      <c r="R165" s="18"/>
      <c r="S165" s="1"/>
      <c r="T165" s="18"/>
      <c r="U165" s="18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4"/>
      <c r="R166" s="18"/>
      <c r="S166" s="1"/>
      <c r="T166" s="18"/>
      <c r="U166" s="18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4"/>
      <c r="R167" s="18"/>
      <c r="S167" s="1"/>
      <c r="T167" s="18"/>
      <c r="U167" s="18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4"/>
      <c r="R168" s="18"/>
      <c r="S168" s="1"/>
      <c r="T168" s="18"/>
      <c r="U168" s="18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4"/>
      <c r="R169" s="18"/>
      <c r="S169" s="1"/>
      <c r="T169" s="18"/>
      <c r="U169" s="18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4"/>
      <c r="R170" s="18"/>
      <c r="S170" s="1"/>
      <c r="T170" s="18"/>
      <c r="U170" s="18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4"/>
      <c r="R171" s="18"/>
      <c r="S171" s="1"/>
      <c r="T171" s="18"/>
      <c r="U171" s="18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4"/>
      <c r="R172" s="18"/>
      <c r="S172" s="1"/>
      <c r="T172" s="18"/>
      <c r="U172" s="18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4"/>
      <c r="R173" s="18"/>
      <c r="S173" s="1"/>
      <c r="T173" s="18"/>
      <c r="U173" s="18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4"/>
      <c r="R174" s="18"/>
      <c r="S174" s="1"/>
      <c r="T174" s="18"/>
      <c r="U174" s="18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4"/>
      <c r="R175" s="18"/>
      <c r="S175" s="1"/>
      <c r="T175" s="18"/>
      <c r="U175" s="18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4"/>
      <c r="R176" s="18"/>
      <c r="S176" s="1"/>
      <c r="T176" s="18"/>
      <c r="U176" s="18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4"/>
      <c r="R177" s="18"/>
      <c r="S177" s="1"/>
      <c r="T177" s="18"/>
      <c r="U177" s="18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4"/>
      <c r="R178" s="18"/>
      <c r="S178" s="1"/>
      <c r="T178" s="18"/>
      <c r="U178" s="18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4"/>
      <c r="R179" s="18"/>
      <c r="S179" s="1"/>
      <c r="T179" s="18"/>
      <c r="U179" s="18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4"/>
      <c r="R180" s="18"/>
      <c r="S180" s="1"/>
      <c r="T180" s="18"/>
      <c r="U180" s="18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4"/>
      <c r="R181" s="18"/>
      <c r="S181" s="1"/>
      <c r="T181" s="18"/>
      <c r="U181" s="18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4"/>
      <c r="R182" s="18"/>
      <c r="S182" s="1"/>
      <c r="T182" s="18"/>
      <c r="U182" s="18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4"/>
      <c r="R183" s="18"/>
      <c r="S183" s="1"/>
      <c r="T183" s="18"/>
      <c r="U183" s="18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4"/>
      <c r="R184" s="18"/>
      <c r="S184" s="1"/>
      <c r="T184" s="18"/>
      <c r="U184" s="18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4"/>
      <c r="R185" s="18"/>
      <c r="S185" s="1"/>
      <c r="T185" s="18"/>
      <c r="U185" s="18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4"/>
      <c r="R186" s="18"/>
      <c r="S186" s="1"/>
      <c r="T186" s="18"/>
      <c r="U186" s="18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4"/>
      <c r="R187" s="18"/>
      <c r="S187" s="1"/>
      <c r="T187" s="18"/>
      <c r="U187" s="18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4"/>
      <c r="R188" s="18"/>
      <c r="S188" s="1"/>
      <c r="T188" s="18"/>
      <c r="U188" s="18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4"/>
      <c r="R189" s="18"/>
      <c r="S189" s="1"/>
      <c r="T189" s="18"/>
      <c r="U189" s="18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4"/>
      <c r="R190" s="18"/>
      <c r="S190" s="1"/>
      <c r="T190" s="18"/>
      <c r="U190" s="18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4"/>
      <c r="R191" s="18"/>
      <c r="S191" s="1"/>
      <c r="T191" s="18"/>
      <c r="U191" s="18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4"/>
      <c r="R192" s="18"/>
      <c r="S192" s="1"/>
      <c r="T192" s="18"/>
      <c r="U192" s="18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4"/>
      <c r="R193" s="18"/>
      <c r="S193" s="1"/>
      <c r="T193" s="18"/>
      <c r="U193" s="18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4"/>
      <c r="R194" s="18"/>
      <c r="S194" s="1"/>
      <c r="T194" s="18"/>
      <c r="U194" s="18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4"/>
      <c r="R195" s="18"/>
      <c r="S195" s="1"/>
      <c r="T195" s="18"/>
      <c r="U195" s="18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4"/>
      <c r="R196" s="18"/>
      <c r="S196" s="1"/>
      <c r="T196" s="18"/>
      <c r="U196" s="18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4"/>
      <c r="R197" s="18"/>
      <c r="S197" s="1"/>
      <c r="T197" s="18"/>
      <c r="U197" s="18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4"/>
      <c r="R198" s="18"/>
      <c r="S198" s="1"/>
      <c r="T198" s="18"/>
      <c r="U198" s="18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4"/>
      <c r="R199" s="18"/>
      <c r="S199" s="1"/>
      <c r="T199" s="18"/>
      <c r="U199" s="18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4"/>
      <c r="R200" s="18"/>
      <c r="S200" s="1"/>
      <c r="T200" s="18"/>
      <c r="U200" s="18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4"/>
      <c r="R201" s="18"/>
      <c r="S201" s="1"/>
      <c r="T201" s="18"/>
      <c r="U201" s="18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4"/>
      <c r="R202" s="18"/>
      <c r="S202" s="1"/>
      <c r="T202" s="18"/>
      <c r="U202" s="18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4"/>
      <c r="R203" s="18"/>
      <c r="S203" s="1"/>
      <c r="T203" s="18"/>
      <c r="U203" s="18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4"/>
      <c r="R204" s="18"/>
      <c r="S204" s="1"/>
      <c r="T204" s="18"/>
      <c r="U204" s="18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4"/>
      <c r="R205" s="18"/>
      <c r="S205" s="1"/>
      <c r="T205" s="18"/>
      <c r="U205" s="18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4"/>
      <c r="R206" s="18"/>
      <c r="S206" s="1"/>
      <c r="T206" s="18"/>
      <c r="U206" s="18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4"/>
      <c r="R207" s="18"/>
      <c r="S207" s="1"/>
      <c r="T207" s="18"/>
      <c r="U207" s="18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4"/>
      <c r="R208" s="18"/>
      <c r="S208" s="1"/>
      <c r="T208" s="18"/>
      <c r="U208" s="18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4"/>
      <c r="R209" s="18"/>
      <c r="S209" s="1"/>
      <c r="T209" s="18"/>
      <c r="U209" s="18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4"/>
      <c r="R210" s="18"/>
      <c r="S210" s="1"/>
      <c r="T210" s="18"/>
      <c r="U210" s="18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4"/>
      <c r="R211" s="18"/>
      <c r="S211" s="1"/>
      <c r="T211" s="18"/>
      <c r="U211" s="18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4"/>
      <c r="R212" s="18"/>
      <c r="S212" s="1"/>
      <c r="T212" s="18"/>
      <c r="U212" s="18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4"/>
      <c r="R213" s="18"/>
      <c r="S213" s="1"/>
      <c r="T213" s="18"/>
      <c r="U213" s="18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4"/>
      <c r="R214" s="18"/>
      <c r="S214" s="1"/>
      <c r="T214" s="18"/>
      <c r="U214" s="18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4"/>
      <c r="R215" s="18"/>
      <c r="S215" s="1"/>
      <c r="T215" s="18"/>
      <c r="U215" s="18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4"/>
      <c r="R216" s="18"/>
      <c r="S216" s="1"/>
      <c r="T216" s="18"/>
      <c r="U216" s="18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4"/>
      <c r="R217" s="18"/>
      <c r="S217" s="1"/>
      <c r="T217" s="18"/>
      <c r="U217" s="18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4"/>
      <c r="R218" s="18"/>
      <c r="S218" s="1"/>
      <c r="T218" s="18"/>
      <c r="U218" s="18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4"/>
      <c r="R219" s="18"/>
      <c r="S219" s="1"/>
      <c r="T219" s="18"/>
      <c r="U219" s="18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4"/>
      <c r="R220" s="18"/>
      <c r="S220" s="1"/>
      <c r="T220" s="18"/>
      <c r="U220" s="18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4"/>
      <c r="R221" s="18"/>
      <c r="S221" s="1"/>
      <c r="T221" s="18"/>
      <c r="U221" s="18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4"/>
      <c r="R222" s="18"/>
      <c r="S222" s="1"/>
      <c r="T222" s="18"/>
      <c r="U222" s="18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4"/>
      <c r="R223" s="18"/>
      <c r="S223" s="1"/>
      <c r="T223" s="18"/>
      <c r="U223" s="18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4"/>
      <c r="R224" s="18"/>
      <c r="S224" s="1"/>
      <c r="T224" s="18"/>
      <c r="U224" s="18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4"/>
      <c r="R225" s="18"/>
      <c r="S225" s="1"/>
      <c r="T225" s="18"/>
      <c r="U225" s="18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4"/>
      <c r="R226" s="18"/>
      <c r="S226" s="1"/>
      <c r="T226" s="18"/>
      <c r="U226" s="18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4"/>
      <c r="R227" s="18"/>
      <c r="S227" s="1"/>
      <c r="T227" s="18"/>
      <c r="U227" s="18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4"/>
      <c r="R228" s="18"/>
      <c r="S228" s="1"/>
      <c r="T228" s="18"/>
      <c r="U228" s="18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4"/>
      <c r="R229" s="18"/>
      <c r="S229" s="1"/>
      <c r="T229" s="18"/>
      <c r="U229" s="18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4"/>
      <c r="R230" s="18"/>
      <c r="S230" s="1"/>
      <c r="T230" s="18"/>
      <c r="U230" s="18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4"/>
      <c r="R231" s="18"/>
      <c r="S231" s="1"/>
      <c r="T231" s="18"/>
      <c r="U231" s="18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4"/>
      <c r="R232" s="18"/>
      <c r="S232" s="1"/>
      <c r="T232" s="18"/>
      <c r="U232" s="18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4"/>
      <c r="R233" s="18"/>
      <c r="S233" s="1"/>
      <c r="T233" s="18"/>
      <c r="U233" s="18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4"/>
      <c r="R234" s="18"/>
      <c r="S234" s="1"/>
      <c r="T234" s="18"/>
      <c r="U234" s="18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4"/>
      <c r="R235" s="18"/>
      <c r="S235" s="1"/>
      <c r="T235" s="18"/>
      <c r="U235" s="18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4"/>
      <c r="R236" s="18"/>
      <c r="S236" s="1"/>
      <c r="T236" s="18"/>
      <c r="U236" s="18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4"/>
      <c r="R237" s="18"/>
      <c r="S237" s="1"/>
      <c r="T237" s="18"/>
      <c r="U237" s="18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4"/>
      <c r="R238" s="18"/>
      <c r="S238" s="1"/>
      <c r="T238" s="18"/>
      <c r="U238" s="18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4"/>
      <c r="R239" s="18"/>
      <c r="S239" s="1"/>
      <c r="T239" s="18"/>
      <c r="U239" s="18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4"/>
      <c r="R240" s="18"/>
      <c r="S240" s="1"/>
      <c r="T240" s="18"/>
      <c r="U240" s="18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4"/>
      <c r="R241" s="18"/>
      <c r="S241" s="1"/>
      <c r="T241" s="18"/>
      <c r="U241" s="18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4"/>
      <c r="R242" s="18"/>
      <c r="S242" s="1"/>
      <c r="T242" s="18"/>
      <c r="U242" s="18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4"/>
      <c r="R243" s="18"/>
      <c r="S243" s="1"/>
      <c r="T243" s="18"/>
      <c r="U243" s="18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4"/>
      <c r="R244" s="18"/>
      <c r="S244" s="1"/>
      <c r="T244" s="18"/>
      <c r="U244" s="18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4"/>
      <c r="R245" s="18"/>
      <c r="S245" s="1"/>
      <c r="T245" s="18"/>
      <c r="U245" s="18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4"/>
      <c r="R246" s="18"/>
      <c r="S246" s="1"/>
      <c r="T246" s="18"/>
      <c r="U246" s="18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4"/>
      <c r="R247" s="18"/>
      <c r="S247" s="1"/>
      <c r="T247" s="18"/>
      <c r="U247" s="18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4"/>
      <c r="R248" s="18"/>
      <c r="S248" s="1"/>
      <c r="T248" s="18"/>
      <c r="U248" s="18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4"/>
      <c r="R249" s="18"/>
      <c r="S249" s="1"/>
      <c r="T249" s="18"/>
      <c r="U249" s="18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4"/>
      <c r="R250" s="18"/>
      <c r="S250" s="1"/>
      <c r="T250" s="18"/>
      <c r="U250" s="18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4"/>
      <c r="R251" s="18"/>
      <c r="S251" s="1"/>
      <c r="T251" s="18"/>
      <c r="U251" s="18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4"/>
      <c r="R252" s="18"/>
      <c r="S252" s="1"/>
      <c r="T252" s="18"/>
      <c r="U252" s="18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4"/>
      <c r="R253" s="18"/>
      <c r="S253" s="1"/>
      <c r="T253" s="18"/>
      <c r="U253" s="18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4"/>
      <c r="R254" s="18"/>
      <c r="S254" s="1"/>
      <c r="T254" s="18"/>
      <c r="U254" s="18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4"/>
      <c r="R255" s="18"/>
      <c r="S255" s="1"/>
      <c r="T255" s="18"/>
      <c r="U255" s="18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4"/>
      <c r="R256" s="18"/>
      <c r="S256" s="1"/>
      <c r="T256" s="18"/>
      <c r="U256" s="18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4"/>
      <c r="R257" s="18"/>
      <c r="S257" s="1"/>
      <c r="T257" s="18"/>
      <c r="U257" s="18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4"/>
      <c r="R258" s="18"/>
      <c r="S258" s="1"/>
      <c r="T258" s="18"/>
      <c r="U258" s="18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4"/>
      <c r="R259" s="18"/>
      <c r="S259" s="1"/>
      <c r="T259" s="18"/>
      <c r="U259" s="18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4"/>
      <c r="R260" s="18"/>
      <c r="S260" s="1"/>
      <c r="T260" s="18"/>
      <c r="U260" s="18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4"/>
      <c r="R261" s="18"/>
      <c r="S261" s="1"/>
      <c r="T261" s="18"/>
      <c r="U261" s="18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4"/>
      <c r="R262" s="18"/>
      <c r="S262" s="1"/>
      <c r="T262" s="18"/>
      <c r="U262" s="18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4"/>
      <c r="R263" s="18"/>
      <c r="S263" s="1"/>
      <c r="T263" s="18"/>
      <c r="U263" s="18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4"/>
      <c r="R264" s="18"/>
      <c r="S264" s="1"/>
      <c r="T264" s="18"/>
      <c r="U264" s="18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4"/>
      <c r="R265" s="18"/>
      <c r="S265" s="1"/>
      <c r="T265" s="18"/>
      <c r="U265" s="18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4"/>
      <c r="R266" s="18"/>
      <c r="S266" s="1"/>
      <c r="T266" s="18"/>
      <c r="U266" s="18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4"/>
      <c r="R267" s="18"/>
      <c r="S267" s="1"/>
      <c r="T267" s="18"/>
      <c r="U267" s="18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4"/>
      <c r="R268" s="18"/>
      <c r="S268" s="1"/>
      <c r="T268" s="18"/>
      <c r="U268" s="18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4"/>
      <c r="R269" s="18"/>
      <c r="S269" s="1"/>
      <c r="T269" s="18"/>
      <c r="U269" s="18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4"/>
      <c r="R270" s="18"/>
      <c r="S270" s="1"/>
      <c r="T270" s="18"/>
      <c r="U270" s="18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4"/>
      <c r="R271" s="18"/>
      <c r="S271" s="1"/>
      <c r="T271" s="18"/>
      <c r="U271" s="18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4"/>
      <c r="R272" s="18"/>
      <c r="S272" s="1"/>
      <c r="T272" s="18"/>
      <c r="U272" s="18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4"/>
      <c r="R273" s="18"/>
      <c r="S273" s="1"/>
      <c r="T273" s="18"/>
      <c r="U273" s="18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4"/>
      <c r="R274" s="18"/>
      <c r="S274" s="1"/>
      <c r="T274" s="18"/>
      <c r="U274" s="18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4"/>
      <c r="R275" s="18"/>
      <c r="S275" s="1"/>
      <c r="T275" s="18"/>
      <c r="U275" s="18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4"/>
      <c r="R276" s="18"/>
      <c r="S276" s="1"/>
      <c r="T276" s="18"/>
      <c r="U276" s="18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4"/>
      <c r="R277" s="18"/>
      <c r="S277" s="1"/>
      <c r="T277" s="18"/>
      <c r="U277" s="18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4"/>
      <c r="R278" s="18"/>
      <c r="S278" s="1"/>
      <c r="T278" s="18"/>
      <c r="U278" s="18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4"/>
      <c r="R279" s="18"/>
      <c r="S279" s="1"/>
      <c r="T279" s="18"/>
      <c r="U279" s="18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4"/>
      <c r="R280" s="18"/>
      <c r="S280" s="1"/>
      <c r="T280" s="18"/>
      <c r="U280" s="18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4"/>
      <c r="R281" s="18"/>
      <c r="S281" s="1"/>
      <c r="T281" s="18"/>
      <c r="U281" s="18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4"/>
      <c r="R282" s="18"/>
      <c r="S282" s="1"/>
      <c r="T282" s="18"/>
      <c r="U282" s="18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4"/>
      <c r="R283" s="18"/>
      <c r="S283" s="1"/>
      <c r="T283" s="18"/>
      <c r="U283" s="18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4"/>
      <c r="R284" s="18"/>
      <c r="S284" s="1"/>
      <c r="T284" s="18"/>
      <c r="U284" s="18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4"/>
      <c r="R285" s="18"/>
      <c r="S285" s="1"/>
      <c r="T285" s="18"/>
      <c r="U285" s="18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4"/>
      <c r="R286" s="18"/>
      <c r="S286" s="1"/>
      <c r="T286" s="18"/>
      <c r="U286" s="18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4"/>
      <c r="R287" s="18"/>
      <c r="S287" s="1"/>
      <c r="T287" s="18"/>
      <c r="U287" s="18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4"/>
      <c r="R288" s="18"/>
      <c r="S288" s="1"/>
      <c r="T288" s="18"/>
      <c r="U288" s="18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4"/>
      <c r="R289" s="18"/>
      <c r="S289" s="1"/>
      <c r="T289" s="18"/>
      <c r="U289" s="18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4"/>
      <c r="R290" s="18"/>
      <c r="S290" s="1"/>
      <c r="T290" s="18"/>
      <c r="U290" s="18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4"/>
      <c r="R291" s="18"/>
      <c r="S291" s="1"/>
      <c r="T291" s="18"/>
      <c r="U291" s="18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4"/>
      <c r="R292" s="18"/>
      <c r="S292" s="1"/>
      <c r="T292" s="18"/>
      <c r="U292" s="18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4"/>
      <c r="R293" s="18"/>
      <c r="S293" s="1"/>
      <c r="T293" s="18"/>
      <c r="U293" s="18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4"/>
      <c r="R294" s="18"/>
      <c r="S294" s="1"/>
      <c r="T294" s="18"/>
      <c r="U294" s="18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4"/>
      <c r="R295" s="18"/>
      <c r="S295" s="1"/>
      <c r="T295" s="18"/>
      <c r="U295" s="18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4"/>
      <c r="R296" s="18"/>
      <c r="S296" s="1"/>
      <c r="T296" s="18"/>
      <c r="U296" s="18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4"/>
      <c r="R297" s="18"/>
      <c r="S297" s="1"/>
      <c r="T297" s="18"/>
      <c r="U297" s="18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4"/>
      <c r="R298" s="18"/>
      <c r="S298" s="1"/>
      <c r="T298" s="18"/>
      <c r="U298" s="18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4"/>
      <c r="R299" s="18"/>
      <c r="S299" s="1"/>
      <c r="T299" s="18"/>
      <c r="U299" s="18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4"/>
      <c r="R300" s="18"/>
      <c r="S300" s="1"/>
      <c r="T300" s="18"/>
      <c r="U300" s="18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4"/>
      <c r="R301" s="18"/>
      <c r="S301" s="1"/>
      <c r="T301" s="18"/>
      <c r="U301" s="18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4"/>
      <c r="R302" s="18"/>
      <c r="S302" s="1"/>
      <c r="T302" s="18"/>
      <c r="U302" s="18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4"/>
      <c r="R303" s="18"/>
      <c r="S303" s="1"/>
      <c r="T303" s="18"/>
      <c r="U303" s="18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4"/>
      <c r="R304" s="18"/>
      <c r="S304" s="1"/>
      <c r="T304" s="18"/>
      <c r="U304" s="18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4"/>
      <c r="R305" s="18"/>
      <c r="S305" s="1"/>
      <c r="T305" s="18"/>
      <c r="U305" s="18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4"/>
      <c r="R306" s="18"/>
      <c r="S306" s="1"/>
      <c r="T306" s="18"/>
      <c r="U306" s="18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4"/>
      <c r="R307" s="18"/>
      <c r="S307" s="1"/>
      <c r="T307" s="18"/>
      <c r="U307" s="18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4"/>
      <c r="R308" s="18"/>
      <c r="S308" s="1"/>
      <c r="T308" s="18"/>
      <c r="U308" s="18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4"/>
      <c r="R309" s="18"/>
      <c r="S309" s="1"/>
      <c r="T309" s="18"/>
      <c r="U309" s="18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4"/>
      <c r="R310" s="18"/>
      <c r="S310" s="1"/>
      <c r="T310" s="18"/>
      <c r="U310" s="18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4"/>
      <c r="R311" s="18"/>
      <c r="S311" s="1"/>
      <c r="T311" s="18"/>
      <c r="U311" s="18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4"/>
      <c r="R312" s="18"/>
      <c r="S312" s="1"/>
      <c r="T312" s="18"/>
      <c r="U312" s="18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4"/>
      <c r="R313" s="18"/>
      <c r="S313" s="1"/>
      <c r="T313" s="18"/>
      <c r="U313" s="18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4"/>
      <c r="R314" s="18"/>
      <c r="S314" s="1"/>
      <c r="T314" s="18"/>
      <c r="U314" s="18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4"/>
      <c r="R315" s="18"/>
      <c r="S315" s="1"/>
      <c r="T315" s="18"/>
      <c r="U315" s="18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4"/>
      <c r="R316" s="18"/>
      <c r="S316" s="1"/>
      <c r="T316" s="18"/>
      <c r="U316" s="18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4"/>
      <c r="R317" s="18"/>
      <c r="S317" s="1"/>
      <c r="T317" s="18"/>
      <c r="U317" s="18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4"/>
      <c r="R318" s="18"/>
      <c r="S318" s="1"/>
      <c r="T318" s="18"/>
      <c r="U318" s="18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4"/>
      <c r="R319" s="18"/>
      <c r="S319" s="1"/>
      <c r="T319" s="18"/>
      <c r="U319" s="18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4"/>
      <c r="R320" s="18"/>
      <c r="S320" s="1"/>
      <c r="T320" s="18"/>
      <c r="U320" s="18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4"/>
      <c r="R321" s="18"/>
      <c r="S321" s="1"/>
      <c r="T321" s="18"/>
      <c r="U321" s="18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4"/>
      <c r="R322" s="18"/>
      <c r="S322" s="1"/>
      <c r="T322" s="18"/>
      <c r="U322" s="18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4"/>
      <c r="R323" s="18"/>
      <c r="S323" s="1"/>
      <c r="T323" s="18"/>
      <c r="U323" s="18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4"/>
      <c r="R324" s="18"/>
      <c r="S324" s="1"/>
      <c r="T324" s="18"/>
      <c r="U324" s="18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4"/>
      <c r="R325" s="18"/>
      <c r="S325" s="1"/>
      <c r="T325" s="18"/>
      <c r="U325" s="18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4"/>
      <c r="R326" s="18"/>
      <c r="S326" s="1"/>
      <c r="T326" s="18"/>
      <c r="U326" s="18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4"/>
      <c r="R327" s="18"/>
      <c r="S327" s="1"/>
      <c r="T327" s="18"/>
      <c r="U327" s="18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4"/>
      <c r="R328" s="18"/>
      <c r="S328" s="1"/>
      <c r="T328" s="18"/>
      <c r="U328" s="18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4"/>
      <c r="R329" s="18"/>
      <c r="S329" s="1"/>
      <c r="T329" s="18"/>
      <c r="U329" s="18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4"/>
      <c r="R330" s="18"/>
      <c r="S330" s="1"/>
      <c r="T330" s="18"/>
      <c r="U330" s="18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4"/>
      <c r="R331" s="18"/>
      <c r="S331" s="1"/>
      <c r="T331" s="18"/>
      <c r="U331" s="18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4"/>
      <c r="R332" s="18"/>
      <c r="S332" s="1"/>
      <c r="T332" s="18"/>
      <c r="U332" s="18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4"/>
      <c r="R333" s="18"/>
      <c r="S333" s="1"/>
      <c r="T333" s="18"/>
      <c r="U333" s="18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4"/>
      <c r="R334" s="18"/>
      <c r="S334" s="1"/>
      <c r="T334" s="18"/>
      <c r="U334" s="18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4"/>
      <c r="R335" s="18"/>
      <c r="S335" s="1"/>
      <c r="T335" s="18"/>
      <c r="U335" s="18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4"/>
      <c r="R336" s="18"/>
      <c r="S336" s="1"/>
      <c r="T336" s="18"/>
      <c r="U336" s="18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4"/>
      <c r="R337" s="18"/>
      <c r="S337" s="1"/>
      <c r="T337" s="18"/>
      <c r="U337" s="18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4"/>
      <c r="R338" s="18"/>
      <c r="S338" s="1"/>
      <c r="T338" s="18"/>
      <c r="U338" s="18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4"/>
      <c r="R339" s="18"/>
      <c r="S339" s="1"/>
      <c r="T339" s="18"/>
      <c r="U339" s="18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4"/>
      <c r="R340" s="18"/>
      <c r="S340" s="1"/>
      <c r="T340" s="18"/>
      <c r="U340" s="18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4"/>
      <c r="R341" s="18"/>
      <c r="S341" s="1"/>
      <c r="T341" s="18"/>
      <c r="U341" s="18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4"/>
      <c r="R342" s="18"/>
      <c r="S342" s="1"/>
      <c r="T342" s="18"/>
      <c r="U342" s="18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4"/>
      <c r="R343" s="18"/>
      <c r="S343" s="1"/>
      <c r="T343" s="18"/>
      <c r="U343" s="18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4"/>
      <c r="R344" s="18"/>
      <c r="S344" s="1"/>
      <c r="T344" s="18"/>
      <c r="U344" s="18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4"/>
      <c r="R345" s="18"/>
      <c r="S345" s="1"/>
      <c r="T345" s="18"/>
      <c r="U345" s="18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4"/>
      <c r="R346" s="18"/>
      <c r="S346" s="1"/>
      <c r="T346" s="18"/>
      <c r="U346" s="18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4"/>
      <c r="R347" s="18"/>
      <c r="S347" s="1"/>
      <c r="T347" s="18"/>
      <c r="U347" s="18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4"/>
      <c r="R348" s="18"/>
      <c r="S348" s="1"/>
      <c r="T348" s="18"/>
      <c r="U348" s="18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4"/>
      <c r="R349" s="18"/>
      <c r="S349" s="1"/>
      <c r="T349" s="18"/>
      <c r="U349" s="18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4"/>
      <c r="R350" s="18"/>
      <c r="S350" s="1"/>
      <c r="T350" s="18"/>
      <c r="U350" s="18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4"/>
      <c r="R351" s="18"/>
      <c r="S351" s="1"/>
      <c r="T351" s="18"/>
      <c r="U351" s="18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4"/>
      <c r="R352" s="18"/>
      <c r="S352" s="1"/>
      <c r="T352" s="18"/>
      <c r="U352" s="18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4"/>
      <c r="R353" s="18"/>
      <c r="S353" s="1"/>
      <c r="T353" s="18"/>
      <c r="U353" s="18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4"/>
      <c r="R354" s="18"/>
      <c r="S354" s="1"/>
      <c r="T354" s="18"/>
      <c r="U354" s="18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4"/>
      <c r="R355" s="18"/>
      <c r="S355" s="1"/>
      <c r="T355" s="18"/>
      <c r="U355" s="18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4"/>
      <c r="R356" s="18"/>
      <c r="S356" s="1"/>
      <c r="T356" s="18"/>
      <c r="U356" s="18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4"/>
      <c r="R357" s="18"/>
      <c r="S357" s="1"/>
      <c r="T357" s="18"/>
      <c r="U357" s="18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4"/>
      <c r="R358" s="18"/>
      <c r="S358" s="1"/>
      <c r="T358" s="18"/>
      <c r="U358" s="18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4"/>
      <c r="R359" s="18"/>
      <c r="S359" s="1"/>
      <c r="T359" s="18"/>
      <c r="U359" s="18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4"/>
      <c r="R360" s="18"/>
      <c r="S360" s="1"/>
      <c r="T360" s="18"/>
      <c r="U360" s="18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4"/>
      <c r="R361" s="18"/>
      <c r="S361" s="1"/>
      <c r="T361" s="18"/>
      <c r="U361" s="18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4"/>
      <c r="R362" s="18"/>
      <c r="S362" s="1"/>
      <c r="T362" s="18"/>
      <c r="U362" s="18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4"/>
      <c r="R363" s="18"/>
      <c r="S363" s="1"/>
      <c r="T363" s="18"/>
      <c r="U363" s="18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4"/>
      <c r="R364" s="18"/>
      <c r="S364" s="1"/>
      <c r="T364" s="18"/>
      <c r="U364" s="18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4"/>
      <c r="R365" s="18"/>
      <c r="S365" s="1"/>
      <c r="T365" s="18"/>
      <c r="U365" s="18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4"/>
      <c r="R366" s="18"/>
      <c r="S366" s="1"/>
      <c r="T366" s="18"/>
      <c r="U366" s="18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4"/>
      <c r="R367" s="18"/>
      <c r="S367" s="1"/>
      <c r="T367" s="18"/>
      <c r="U367" s="18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4"/>
      <c r="R368" s="18"/>
      <c r="S368" s="1"/>
      <c r="T368" s="18"/>
      <c r="U368" s="18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4"/>
      <c r="R369" s="18"/>
      <c r="S369" s="1"/>
      <c r="T369" s="18"/>
      <c r="U369" s="18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4"/>
      <c r="R370" s="18"/>
      <c r="S370" s="1"/>
      <c r="T370" s="18"/>
      <c r="U370" s="18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4"/>
      <c r="R371" s="18"/>
      <c r="S371" s="1"/>
      <c r="T371" s="18"/>
      <c r="U371" s="18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4"/>
      <c r="R372" s="18"/>
      <c r="S372" s="1"/>
      <c r="T372" s="18"/>
      <c r="U372" s="18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4"/>
      <c r="R373" s="18"/>
      <c r="S373" s="1"/>
      <c r="T373" s="18"/>
      <c r="U373" s="18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4"/>
      <c r="R374" s="18"/>
      <c r="S374" s="1"/>
      <c r="T374" s="18"/>
      <c r="U374" s="18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4"/>
      <c r="R375" s="18"/>
      <c r="S375" s="1"/>
      <c r="T375" s="18"/>
      <c r="U375" s="18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4"/>
      <c r="R376" s="18"/>
      <c r="S376" s="1"/>
      <c r="T376" s="18"/>
      <c r="U376" s="18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4"/>
      <c r="R377" s="18"/>
      <c r="S377" s="1"/>
      <c r="T377" s="18"/>
      <c r="U377" s="18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4"/>
      <c r="R378" s="18"/>
      <c r="S378" s="1"/>
      <c r="T378" s="18"/>
      <c r="U378" s="18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4"/>
      <c r="R379" s="18"/>
      <c r="S379" s="1"/>
      <c r="T379" s="18"/>
      <c r="U379" s="18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4"/>
      <c r="R380" s="18"/>
      <c r="S380" s="1"/>
      <c r="T380" s="18"/>
      <c r="U380" s="18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4"/>
      <c r="R381" s="18"/>
      <c r="S381" s="1"/>
      <c r="T381" s="18"/>
      <c r="U381" s="18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4"/>
      <c r="R382" s="18"/>
      <c r="S382" s="1"/>
      <c r="T382" s="18"/>
      <c r="U382" s="18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4"/>
      <c r="R383" s="18"/>
      <c r="S383" s="1"/>
      <c r="T383" s="18"/>
      <c r="U383" s="18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4"/>
      <c r="R384" s="18"/>
      <c r="S384" s="1"/>
      <c r="T384" s="18"/>
      <c r="U384" s="18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4"/>
      <c r="R385" s="18"/>
      <c r="S385" s="1"/>
      <c r="T385" s="18"/>
      <c r="U385" s="18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4"/>
      <c r="R386" s="18"/>
      <c r="S386" s="1"/>
      <c r="T386" s="18"/>
      <c r="U386" s="18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4"/>
      <c r="R387" s="18"/>
      <c r="S387" s="1"/>
      <c r="T387" s="18"/>
      <c r="U387" s="18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4"/>
      <c r="R388" s="18"/>
      <c r="S388" s="1"/>
      <c r="T388" s="18"/>
      <c r="U388" s="18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4"/>
      <c r="R389" s="18"/>
      <c r="S389" s="1"/>
      <c r="T389" s="18"/>
      <c r="U389" s="18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4"/>
      <c r="R390" s="18"/>
      <c r="S390" s="1"/>
      <c r="T390" s="18"/>
      <c r="U390" s="18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4"/>
      <c r="R391" s="18"/>
      <c r="S391" s="1"/>
      <c r="T391" s="18"/>
      <c r="U391" s="18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4"/>
      <c r="R392" s="18"/>
      <c r="S392" s="1"/>
      <c r="T392" s="18"/>
      <c r="U392" s="18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4"/>
      <c r="R393" s="18"/>
      <c r="S393" s="1"/>
      <c r="T393" s="18"/>
      <c r="U393" s="18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4"/>
      <c r="R394" s="18"/>
      <c r="S394" s="1"/>
      <c r="T394" s="18"/>
      <c r="U394" s="18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4"/>
      <c r="R395" s="18"/>
      <c r="S395" s="1"/>
      <c r="T395" s="18"/>
      <c r="U395" s="1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4"/>
      <c r="R396" s="18"/>
      <c r="S396" s="1"/>
      <c r="T396" s="18"/>
      <c r="U396" s="1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4"/>
      <c r="R397" s="18"/>
      <c r="S397" s="1"/>
      <c r="T397" s="18"/>
      <c r="U397" s="1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4"/>
      <c r="R398" s="18"/>
      <c r="S398" s="1"/>
      <c r="T398" s="18"/>
      <c r="U398" s="1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4"/>
      <c r="R399" s="18"/>
      <c r="S399" s="1"/>
      <c r="T399" s="18"/>
      <c r="U399" s="1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4"/>
      <c r="R400" s="18"/>
      <c r="S400" s="1"/>
      <c r="T400" s="18"/>
      <c r="U400" s="1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4"/>
      <c r="R401" s="18"/>
      <c r="S401" s="1"/>
      <c r="T401" s="18"/>
      <c r="U401" s="1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4"/>
      <c r="R402" s="18"/>
      <c r="S402" s="1"/>
      <c r="T402" s="18"/>
      <c r="U402" s="1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4"/>
      <c r="R403" s="18"/>
      <c r="S403" s="1"/>
      <c r="T403" s="18"/>
      <c r="U403" s="1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4"/>
      <c r="R404" s="18"/>
      <c r="S404" s="1"/>
      <c r="T404" s="18"/>
      <c r="U404" s="1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4"/>
      <c r="R405" s="18"/>
      <c r="S405" s="1"/>
      <c r="T405" s="18"/>
      <c r="U405" s="1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4"/>
      <c r="R406" s="18"/>
      <c r="S406" s="1"/>
      <c r="T406" s="18"/>
      <c r="U406" s="1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4"/>
      <c r="R407" s="18"/>
      <c r="S407" s="1"/>
      <c r="T407" s="18"/>
      <c r="U407" s="1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4"/>
      <c r="R408" s="18"/>
      <c r="S408" s="1"/>
      <c r="T408" s="18"/>
      <c r="U408" s="1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4"/>
      <c r="R409" s="18"/>
      <c r="S409" s="1"/>
      <c r="T409" s="18"/>
      <c r="U409" s="1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4"/>
      <c r="R410" s="18"/>
      <c r="S410" s="1"/>
      <c r="T410" s="18"/>
      <c r="U410" s="1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4"/>
      <c r="R411" s="18"/>
      <c r="S411" s="1"/>
      <c r="T411" s="18"/>
      <c r="U411" s="1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4"/>
      <c r="R412" s="18"/>
      <c r="S412" s="1"/>
      <c r="T412" s="18"/>
      <c r="U412" s="1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4"/>
      <c r="R413" s="18"/>
      <c r="S413" s="1"/>
      <c r="T413" s="18"/>
      <c r="U413" s="1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4"/>
      <c r="R414" s="18"/>
      <c r="S414" s="1"/>
      <c r="T414" s="18"/>
      <c r="U414" s="1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4"/>
      <c r="R415" s="18"/>
      <c r="S415" s="1"/>
      <c r="T415" s="18"/>
      <c r="U415" s="1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4"/>
      <c r="R416" s="18"/>
      <c r="S416" s="1"/>
      <c r="T416" s="18"/>
      <c r="U416" s="1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4"/>
      <c r="R417" s="18"/>
      <c r="S417" s="1"/>
      <c r="T417" s="18"/>
      <c r="U417" s="1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4"/>
      <c r="R418" s="18"/>
      <c r="S418" s="1"/>
      <c r="T418" s="18"/>
      <c r="U418" s="1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4"/>
      <c r="R419" s="18"/>
      <c r="S419" s="1"/>
      <c r="T419" s="18"/>
      <c r="U419" s="1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4"/>
      <c r="R420" s="18"/>
      <c r="S420" s="1"/>
      <c r="T420" s="18"/>
      <c r="U420" s="1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4"/>
      <c r="R421" s="18"/>
      <c r="S421" s="1"/>
      <c r="T421" s="18"/>
      <c r="U421" s="1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4"/>
      <c r="R422" s="18"/>
      <c r="S422" s="1"/>
      <c r="T422" s="18"/>
      <c r="U422" s="1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4"/>
      <c r="R423" s="18"/>
      <c r="S423" s="1"/>
      <c r="T423" s="18"/>
      <c r="U423" s="1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4"/>
      <c r="R424" s="18"/>
      <c r="S424" s="1"/>
      <c r="T424" s="18"/>
      <c r="U424" s="1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4"/>
      <c r="R425" s="18"/>
      <c r="S425" s="1"/>
      <c r="T425" s="18"/>
      <c r="U425" s="1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4"/>
      <c r="R426" s="18"/>
      <c r="S426" s="1"/>
      <c r="T426" s="18"/>
      <c r="U426" s="1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4"/>
      <c r="R427" s="18"/>
      <c r="S427" s="1"/>
      <c r="T427" s="18"/>
      <c r="U427" s="1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4"/>
      <c r="R428" s="18"/>
      <c r="S428" s="1"/>
      <c r="T428" s="18"/>
      <c r="U428" s="1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4"/>
      <c r="R429" s="18"/>
      <c r="S429" s="1"/>
      <c r="T429" s="18"/>
      <c r="U429" s="1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4"/>
      <c r="R430" s="18"/>
      <c r="S430" s="1"/>
      <c r="T430" s="18"/>
      <c r="U430" s="1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4"/>
      <c r="R431" s="18"/>
      <c r="S431" s="1"/>
      <c r="T431" s="18"/>
      <c r="U431" s="1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4"/>
      <c r="R432" s="18"/>
      <c r="S432" s="1"/>
      <c r="T432" s="18"/>
      <c r="U432" s="1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4"/>
      <c r="R433" s="18"/>
      <c r="S433" s="1"/>
      <c r="T433" s="18"/>
      <c r="U433" s="1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4"/>
      <c r="R434" s="18"/>
      <c r="S434" s="1"/>
      <c r="T434" s="18"/>
      <c r="U434" s="1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4"/>
      <c r="R435" s="18"/>
      <c r="S435" s="1"/>
      <c r="T435" s="18"/>
      <c r="U435" s="1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4"/>
      <c r="R436" s="18"/>
      <c r="S436" s="1"/>
      <c r="T436" s="18"/>
      <c r="U436" s="1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4"/>
      <c r="R437" s="18"/>
      <c r="S437" s="1"/>
      <c r="T437" s="18"/>
      <c r="U437" s="1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4"/>
      <c r="R438" s="18"/>
      <c r="S438" s="1"/>
      <c r="T438" s="18"/>
      <c r="U438" s="1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4"/>
      <c r="R439" s="18"/>
      <c r="S439" s="1"/>
      <c r="T439" s="18"/>
      <c r="U439" s="1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4"/>
      <c r="R440" s="18"/>
      <c r="S440" s="1"/>
      <c r="T440" s="18"/>
      <c r="U440" s="1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4"/>
      <c r="R441" s="18"/>
      <c r="S441" s="1"/>
      <c r="T441" s="18"/>
      <c r="U441" s="1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4"/>
      <c r="R442" s="18"/>
      <c r="S442" s="1"/>
      <c r="T442" s="18"/>
      <c r="U442" s="1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4"/>
      <c r="R443" s="18"/>
      <c r="S443" s="1"/>
      <c r="T443" s="18"/>
      <c r="U443" s="1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4"/>
      <c r="R444" s="18"/>
      <c r="S444" s="1"/>
      <c r="T444" s="18"/>
      <c r="U444" s="1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4"/>
      <c r="R445" s="18"/>
      <c r="S445" s="1"/>
      <c r="T445" s="18"/>
      <c r="U445" s="1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4"/>
      <c r="R446" s="18"/>
      <c r="S446" s="1"/>
      <c r="T446" s="18"/>
      <c r="U446" s="1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4"/>
      <c r="R447" s="18"/>
      <c r="S447" s="1"/>
      <c r="T447" s="18"/>
      <c r="U447" s="1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4"/>
      <c r="R448" s="18"/>
      <c r="S448" s="1"/>
      <c r="T448" s="18"/>
      <c r="U448" s="1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4"/>
      <c r="R449" s="18"/>
      <c r="S449" s="1"/>
      <c r="T449" s="18"/>
      <c r="U449" s="1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4"/>
      <c r="R450" s="18"/>
      <c r="S450" s="1"/>
      <c r="T450" s="18"/>
      <c r="U450" s="1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4"/>
      <c r="R451" s="18"/>
      <c r="S451" s="1"/>
      <c r="T451" s="18"/>
      <c r="U451" s="1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4"/>
      <c r="R452" s="18"/>
      <c r="S452" s="1"/>
      <c r="T452" s="18"/>
      <c r="U452" s="1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4"/>
      <c r="R453" s="18"/>
      <c r="S453" s="1"/>
      <c r="T453" s="18"/>
      <c r="U453" s="1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4"/>
      <c r="R454" s="18"/>
      <c r="S454" s="1"/>
      <c r="T454" s="18"/>
      <c r="U454" s="1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4"/>
      <c r="R455" s="18"/>
      <c r="S455" s="1"/>
      <c r="T455" s="18"/>
      <c r="U455" s="1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4"/>
      <c r="R456" s="18"/>
      <c r="S456" s="1"/>
      <c r="T456" s="18"/>
      <c r="U456" s="1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4"/>
      <c r="R457" s="18"/>
      <c r="S457" s="1"/>
      <c r="T457" s="18"/>
      <c r="U457" s="1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4"/>
      <c r="R458" s="18"/>
      <c r="S458" s="1"/>
      <c r="T458" s="18"/>
      <c r="U458" s="1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4"/>
      <c r="R459" s="18"/>
      <c r="S459" s="1"/>
      <c r="T459" s="18"/>
      <c r="U459" s="1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4"/>
      <c r="R460" s="18"/>
      <c r="S460" s="1"/>
      <c r="T460" s="18"/>
      <c r="U460" s="1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4"/>
      <c r="R461" s="18"/>
      <c r="S461" s="1"/>
      <c r="T461" s="18"/>
      <c r="U461" s="1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4"/>
      <c r="R462" s="18"/>
      <c r="S462" s="1"/>
      <c r="T462" s="18"/>
      <c r="U462" s="1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4"/>
      <c r="R463" s="18"/>
      <c r="S463" s="1"/>
      <c r="T463" s="18"/>
      <c r="U463" s="1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4"/>
      <c r="R464" s="18"/>
      <c r="S464" s="1"/>
      <c r="T464" s="18"/>
      <c r="U464" s="1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4"/>
      <c r="R465" s="18"/>
      <c r="S465" s="1"/>
      <c r="T465" s="18"/>
      <c r="U465" s="1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4"/>
      <c r="R466" s="18"/>
      <c r="S466" s="1"/>
      <c r="T466" s="18"/>
      <c r="U466" s="1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4"/>
      <c r="R467" s="18"/>
      <c r="S467" s="1"/>
      <c r="T467" s="18"/>
      <c r="U467" s="1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4"/>
      <c r="R468" s="18"/>
      <c r="S468" s="1"/>
      <c r="T468" s="18"/>
      <c r="U468" s="1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4"/>
      <c r="R469" s="18"/>
      <c r="S469" s="1"/>
      <c r="T469" s="18"/>
      <c r="U469" s="1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4"/>
      <c r="R470" s="18"/>
      <c r="S470" s="1"/>
      <c r="T470" s="18"/>
      <c r="U470" s="1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4"/>
      <c r="R471" s="18"/>
      <c r="S471" s="1"/>
      <c r="T471" s="18"/>
      <c r="U471" s="1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4"/>
      <c r="R472" s="18"/>
      <c r="S472" s="1"/>
      <c r="T472" s="18"/>
      <c r="U472" s="1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4"/>
      <c r="R473" s="18"/>
      <c r="S473" s="1"/>
      <c r="T473" s="18"/>
      <c r="U473" s="1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4"/>
      <c r="R474" s="18"/>
      <c r="S474" s="1"/>
      <c r="T474" s="18"/>
      <c r="U474" s="1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4"/>
      <c r="R475" s="18"/>
      <c r="S475" s="1"/>
      <c r="T475" s="18"/>
      <c r="U475" s="1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4"/>
      <c r="R476" s="18"/>
      <c r="S476" s="1"/>
      <c r="T476" s="18"/>
      <c r="U476" s="1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4"/>
      <c r="R477" s="18"/>
      <c r="S477" s="1"/>
      <c r="T477" s="18"/>
      <c r="U477" s="1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4"/>
      <c r="R478" s="18"/>
      <c r="S478" s="1"/>
      <c r="T478" s="18"/>
      <c r="U478" s="1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4"/>
      <c r="R479" s="18"/>
      <c r="S479" s="1"/>
      <c r="T479" s="18"/>
      <c r="U479" s="1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4"/>
      <c r="R480" s="18"/>
      <c r="S480" s="1"/>
      <c r="T480" s="18"/>
      <c r="U480" s="1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4"/>
      <c r="R481" s="18"/>
      <c r="S481" s="1"/>
      <c r="T481" s="18"/>
      <c r="U481" s="1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4"/>
      <c r="R482" s="18"/>
      <c r="S482" s="1"/>
      <c r="T482" s="18"/>
      <c r="U482" s="1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4"/>
      <c r="R483" s="18"/>
      <c r="S483" s="1"/>
      <c r="T483" s="18"/>
      <c r="U483" s="1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4"/>
      <c r="R484" s="18"/>
      <c r="S484" s="1"/>
      <c r="T484" s="18"/>
      <c r="U484" s="1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4"/>
      <c r="R485" s="18"/>
      <c r="S485" s="1"/>
      <c r="T485" s="18"/>
      <c r="U485" s="1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4"/>
      <c r="R486" s="18"/>
      <c r="S486" s="1"/>
      <c r="T486" s="18"/>
      <c r="U486" s="18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4"/>
      <c r="R487" s="18"/>
      <c r="S487" s="1"/>
      <c r="T487" s="18"/>
      <c r="U487" s="18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4"/>
      <c r="R488" s="18"/>
      <c r="S488" s="1"/>
      <c r="T488" s="18"/>
      <c r="U488" s="18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4"/>
      <c r="R489" s="18"/>
      <c r="S489" s="1"/>
      <c r="T489" s="18"/>
      <c r="U489" s="18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4"/>
      <c r="R490" s="18"/>
      <c r="S490" s="1"/>
      <c r="T490" s="18"/>
      <c r="U490" s="18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4"/>
      <c r="R491" s="18"/>
      <c r="S491" s="1"/>
      <c r="T491" s="18"/>
      <c r="U491" s="18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4"/>
      <c r="R492" s="18"/>
      <c r="S492" s="1"/>
      <c r="T492" s="18"/>
      <c r="U492" s="18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4"/>
      <c r="R493" s="18"/>
      <c r="S493" s="1"/>
      <c r="T493" s="18"/>
      <c r="U493" s="18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4"/>
      <c r="R494" s="18"/>
      <c r="S494" s="1"/>
      <c r="T494" s="18"/>
      <c r="U494" s="18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4"/>
      <c r="R495" s="18"/>
      <c r="S495" s="1"/>
      <c r="T495" s="18"/>
      <c r="U495" s="18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4"/>
      <c r="R496" s="18"/>
      <c r="S496" s="1"/>
      <c r="T496" s="18"/>
      <c r="U496" s="18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4"/>
      <c r="R497" s="18"/>
      <c r="S497" s="1"/>
      <c r="T497" s="18"/>
      <c r="U497" s="18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4"/>
      <c r="R498" s="18"/>
      <c r="S498" s="1"/>
      <c r="T498" s="18"/>
      <c r="U498" s="18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4"/>
      <c r="R499" s="18"/>
      <c r="S499" s="1"/>
      <c r="T499" s="18"/>
      <c r="U499" s="18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4"/>
      <c r="R500" s="18"/>
      <c r="S500" s="1"/>
      <c r="T500" s="18"/>
      <c r="U500" s="18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4"/>
      <c r="R501" s="18"/>
      <c r="S501" s="1"/>
      <c r="T501" s="18"/>
      <c r="U501" s="18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4"/>
      <c r="R502" s="18"/>
      <c r="S502" s="1"/>
      <c r="T502" s="18"/>
      <c r="U502" s="18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4"/>
      <c r="R503" s="18"/>
      <c r="S503" s="1"/>
      <c r="T503" s="18"/>
      <c r="U503" s="18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4"/>
      <c r="R504" s="18"/>
      <c r="S504" s="1"/>
      <c r="T504" s="18"/>
      <c r="U504" s="18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4"/>
      <c r="R505" s="18"/>
      <c r="S505" s="1"/>
      <c r="T505" s="18"/>
      <c r="U505" s="18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4"/>
      <c r="R506" s="18"/>
      <c r="S506" s="1"/>
      <c r="T506" s="18"/>
      <c r="U506" s="18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4"/>
      <c r="R507" s="18"/>
      <c r="S507" s="1"/>
      <c r="T507" s="18"/>
      <c r="U507" s="18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4"/>
      <c r="R508" s="18"/>
      <c r="S508" s="1"/>
      <c r="T508" s="18"/>
      <c r="U508" s="18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4"/>
      <c r="R509" s="18"/>
      <c r="S509" s="1"/>
      <c r="T509" s="18"/>
      <c r="U509" s="18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4"/>
      <c r="R510" s="18"/>
      <c r="S510" s="1"/>
      <c r="T510" s="18"/>
      <c r="U510" s="18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4"/>
      <c r="R511" s="18"/>
      <c r="S511" s="1"/>
      <c r="T511" s="18"/>
      <c r="U511" s="18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4"/>
      <c r="R512" s="18"/>
      <c r="S512" s="1"/>
      <c r="T512" s="18"/>
      <c r="U512" s="18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4"/>
      <c r="R513" s="18"/>
      <c r="S513" s="1"/>
      <c r="T513" s="18"/>
      <c r="U513" s="18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4"/>
      <c r="R514" s="18"/>
      <c r="S514" s="1"/>
      <c r="T514" s="18"/>
      <c r="U514" s="18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4"/>
      <c r="R515" s="18"/>
      <c r="S515" s="1"/>
      <c r="T515" s="18"/>
      <c r="U515" s="18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4"/>
      <c r="R516" s="18"/>
      <c r="S516" s="1"/>
      <c r="T516" s="18"/>
      <c r="U516" s="18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4"/>
      <c r="R517" s="18"/>
      <c r="S517" s="1"/>
      <c r="T517" s="18"/>
      <c r="U517" s="18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4"/>
      <c r="R518" s="18"/>
      <c r="S518" s="1"/>
      <c r="T518" s="18"/>
      <c r="U518" s="18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4"/>
      <c r="R519" s="18"/>
      <c r="S519" s="1"/>
      <c r="T519" s="18"/>
      <c r="U519" s="18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4"/>
      <c r="R520" s="18"/>
      <c r="S520" s="1"/>
      <c r="T520" s="18"/>
      <c r="U520" s="18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4"/>
      <c r="R521" s="18"/>
      <c r="S521" s="1"/>
      <c r="T521" s="18"/>
      <c r="U521" s="18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4"/>
      <c r="R522" s="18"/>
      <c r="S522" s="1"/>
      <c r="T522" s="18"/>
      <c r="U522" s="18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4"/>
      <c r="R523" s="18"/>
      <c r="S523" s="1"/>
      <c r="T523" s="18"/>
      <c r="U523" s="18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4"/>
      <c r="R524" s="18"/>
      <c r="S524" s="1"/>
      <c r="T524" s="18"/>
      <c r="U524" s="18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4"/>
      <c r="R525" s="18"/>
      <c r="S525" s="1"/>
      <c r="T525" s="18"/>
      <c r="U525" s="18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4"/>
      <c r="R526" s="18"/>
      <c r="S526" s="1"/>
      <c r="T526" s="18"/>
      <c r="U526" s="18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4"/>
      <c r="R527" s="18"/>
      <c r="S527" s="1"/>
      <c r="T527" s="18"/>
      <c r="U527" s="18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4"/>
      <c r="R528" s="18"/>
      <c r="S528" s="1"/>
      <c r="T528" s="18"/>
      <c r="U528" s="18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4"/>
      <c r="R529" s="18"/>
      <c r="S529" s="1"/>
      <c r="T529" s="18"/>
      <c r="U529" s="18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4"/>
      <c r="R530" s="18"/>
      <c r="S530" s="1"/>
      <c r="T530" s="18"/>
      <c r="U530" s="18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4"/>
      <c r="R531" s="18"/>
      <c r="S531" s="1"/>
      <c r="T531" s="18"/>
      <c r="U531" s="18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4"/>
      <c r="R532" s="18"/>
      <c r="S532" s="1"/>
      <c r="T532" s="18"/>
      <c r="U532" s="18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4"/>
      <c r="R533" s="18"/>
      <c r="S533" s="1"/>
      <c r="T533" s="18"/>
      <c r="U533" s="18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4"/>
      <c r="R534" s="18"/>
      <c r="S534" s="1"/>
      <c r="T534" s="18"/>
      <c r="U534" s="18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4"/>
      <c r="R535" s="18"/>
      <c r="S535" s="1"/>
      <c r="T535" s="18"/>
      <c r="U535" s="18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4"/>
      <c r="R536" s="18"/>
      <c r="S536" s="1"/>
      <c r="T536" s="18"/>
      <c r="U536" s="18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4"/>
      <c r="R537" s="18"/>
      <c r="S537" s="1"/>
      <c r="T537" s="18"/>
      <c r="U537" s="18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4"/>
      <c r="R538" s="18"/>
      <c r="S538" s="1"/>
      <c r="T538" s="18"/>
      <c r="U538" s="18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4"/>
      <c r="R539" s="18"/>
      <c r="S539" s="1"/>
      <c r="T539" s="18"/>
      <c r="U539" s="18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4"/>
      <c r="R540" s="18"/>
      <c r="S540" s="1"/>
      <c r="T540" s="18"/>
      <c r="U540" s="18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4"/>
      <c r="R541" s="18"/>
      <c r="S541" s="1"/>
      <c r="T541" s="18"/>
      <c r="U541" s="18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4"/>
      <c r="R542" s="18"/>
      <c r="S542" s="1"/>
      <c r="T542" s="18"/>
      <c r="U542" s="18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4"/>
      <c r="R543" s="18"/>
      <c r="S543" s="1"/>
      <c r="T543" s="18"/>
      <c r="U543" s="18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4"/>
      <c r="R544" s="18"/>
      <c r="S544" s="1"/>
      <c r="T544" s="18"/>
      <c r="U544" s="18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4"/>
      <c r="R545" s="18"/>
      <c r="S545" s="1"/>
      <c r="T545" s="18"/>
      <c r="U545" s="18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4"/>
      <c r="R546" s="18"/>
      <c r="S546" s="1"/>
      <c r="T546" s="18"/>
      <c r="U546" s="18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4"/>
      <c r="R547" s="18"/>
      <c r="S547" s="1"/>
      <c r="T547" s="18"/>
      <c r="U547" s="18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4"/>
      <c r="R548" s="18"/>
      <c r="S548" s="1"/>
      <c r="T548" s="18"/>
      <c r="U548" s="18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4"/>
      <c r="R549" s="18"/>
      <c r="S549" s="1"/>
      <c r="T549" s="18"/>
      <c r="U549" s="18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4"/>
      <c r="R550" s="18"/>
      <c r="S550" s="1"/>
      <c r="T550" s="18"/>
      <c r="U550" s="18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4"/>
      <c r="R551" s="18"/>
      <c r="S551" s="1"/>
      <c r="T551" s="18"/>
      <c r="U551" s="18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4"/>
      <c r="R552" s="18"/>
      <c r="S552" s="1"/>
      <c r="T552" s="18"/>
      <c r="U552" s="18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4"/>
      <c r="R553" s="18"/>
      <c r="S553" s="1"/>
      <c r="T553" s="18"/>
      <c r="U553" s="18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4"/>
      <c r="R554" s="18"/>
      <c r="S554" s="1"/>
      <c r="T554" s="18"/>
      <c r="U554" s="18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4"/>
      <c r="R555" s="18"/>
      <c r="S555" s="1"/>
      <c r="T555" s="18"/>
      <c r="U555" s="18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4"/>
      <c r="R556" s="18"/>
      <c r="S556" s="1"/>
      <c r="T556" s="18"/>
      <c r="U556" s="18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4"/>
      <c r="R557" s="18"/>
      <c r="S557" s="1"/>
      <c r="T557" s="18"/>
      <c r="U557" s="18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4"/>
      <c r="R558" s="18"/>
      <c r="S558" s="1"/>
      <c r="T558" s="18"/>
      <c r="U558" s="18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4"/>
      <c r="R559" s="18"/>
      <c r="S559" s="1"/>
      <c r="T559" s="18"/>
      <c r="U559" s="18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4"/>
      <c r="R560" s="18"/>
      <c r="S560" s="1"/>
      <c r="T560" s="18"/>
      <c r="U560" s="18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4"/>
      <c r="R561" s="18"/>
      <c r="S561" s="1"/>
      <c r="T561" s="18"/>
      <c r="U561" s="18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4"/>
      <c r="R562" s="18"/>
      <c r="S562" s="1"/>
      <c r="T562" s="18"/>
      <c r="U562" s="18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4"/>
      <c r="R563" s="18"/>
      <c r="S563" s="1"/>
      <c r="T563" s="18"/>
      <c r="U563" s="18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4"/>
      <c r="R564" s="18"/>
      <c r="S564" s="1"/>
      <c r="T564" s="18"/>
      <c r="U564" s="18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4"/>
      <c r="R565" s="18"/>
      <c r="S565" s="1"/>
      <c r="T565" s="18"/>
      <c r="U565" s="18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4"/>
      <c r="R566" s="18"/>
      <c r="S566" s="1"/>
      <c r="T566" s="18"/>
      <c r="U566" s="18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4"/>
      <c r="R567" s="18"/>
      <c r="S567" s="1"/>
      <c r="T567" s="18"/>
      <c r="U567" s="18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4"/>
      <c r="R568" s="18"/>
      <c r="S568" s="1"/>
      <c r="T568" s="18"/>
      <c r="U568" s="18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4"/>
      <c r="R569" s="18"/>
      <c r="S569" s="1"/>
      <c r="T569" s="18"/>
      <c r="U569" s="18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4"/>
      <c r="R570" s="18"/>
      <c r="S570" s="1"/>
      <c r="T570" s="18"/>
      <c r="U570" s="18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4"/>
      <c r="R571" s="18"/>
      <c r="S571" s="1"/>
      <c r="T571" s="18"/>
      <c r="U571" s="18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4"/>
      <c r="R572" s="18"/>
      <c r="S572" s="1"/>
      <c r="T572" s="18"/>
      <c r="U572" s="18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4"/>
      <c r="R573" s="18"/>
      <c r="S573" s="1"/>
      <c r="T573" s="18"/>
      <c r="U573" s="18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4"/>
      <c r="R574" s="18"/>
      <c r="S574" s="1"/>
      <c r="T574" s="18"/>
      <c r="U574" s="18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4"/>
      <c r="R575" s="18"/>
      <c r="S575" s="1"/>
      <c r="T575" s="18"/>
      <c r="U575" s="18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4"/>
      <c r="R576" s="18"/>
      <c r="S576" s="1"/>
      <c r="T576" s="18"/>
      <c r="U576" s="18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4"/>
      <c r="R577" s="18"/>
      <c r="S577" s="1"/>
      <c r="T577" s="18"/>
      <c r="U577" s="18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4"/>
      <c r="R578" s="18"/>
      <c r="S578" s="1"/>
      <c r="T578" s="18"/>
      <c r="U578" s="18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4"/>
      <c r="R579" s="18"/>
      <c r="S579" s="1"/>
      <c r="T579" s="18"/>
      <c r="U579" s="18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4"/>
      <c r="R580" s="18"/>
      <c r="S580" s="1"/>
      <c r="T580" s="18"/>
      <c r="U580" s="18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4"/>
      <c r="R581" s="18"/>
      <c r="S581" s="1"/>
      <c r="T581" s="18"/>
      <c r="U581" s="18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4"/>
      <c r="R582" s="18"/>
      <c r="S582" s="1"/>
      <c r="T582" s="18"/>
      <c r="U582" s="18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4"/>
      <c r="R583" s="18"/>
      <c r="S583" s="1"/>
      <c r="T583" s="18"/>
      <c r="U583" s="18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4"/>
      <c r="R584" s="18"/>
      <c r="S584" s="1"/>
      <c r="T584" s="18"/>
      <c r="U584" s="18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4"/>
      <c r="R585" s="18"/>
      <c r="S585" s="1"/>
      <c r="T585" s="18"/>
      <c r="U585" s="18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4"/>
      <c r="R586" s="18"/>
      <c r="S586" s="1"/>
      <c r="T586" s="18"/>
      <c r="U586" s="18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4"/>
      <c r="R587" s="18"/>
      <c r="S587" s="1"/>
      <c r="T587" s="18"/>
      <c r="U587" s="18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4"/>
      <c r="R588" s="18"/>
      <c r="S588" s="1"/>
      <c r="T588" s="18"/>
      <c r="U588" s="18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4"/>
      <c r="R589" s="18"/>
      <c r="S589" s="1"/>
      <c r="T589" s="18"/>
      <c r="U589" s="18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4"/>
      <c r="R590" s="18"/>
      <c r="S590" s="1"/>
      <c r="T590" s="18"/>
      <c r="U590" s="18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4"/>
      <c r="R591" s="18"/>
      <c r="S591" s="1"/>
      <c r="T591" s="18"/>
      <c r="U591" s="18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4"/>
      <c r="R592" s="18"/>
      <c r="S592" s="1"/>
      <c r="T592" s="18"/>
      <c r="U592" s="18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4"/>
      <c r="R593" s="18"/>
      <c r="S593" s="1"/>
      <c r="T593" s="18"/>
      <c r="U593" s="18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4"/>
      <c r="R594" s="18"/>
      <c r="S594" s="1"/>
      <c r="T594" s="18"/>
      <c r="U594" s="18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4"/>
      <c r="R595" s="18"/>
      <c r="S595" s="1"/>
      <c r="T595" s="18"/>
      <c r="U595" s="18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4"/>
      <c r="R596" s="18"/>
      <c r="S596" s="1"/>
      <c r="T596" s="18"/>
      <c r="U596" s="18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4"/>
      <c r="R597" s="18"/>
      <c r="S597" s="1"/>
      <c r="T597" s="18"/>
      <c r="U597" s="18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4"/>
      <c r="R598" s="18"/>
      <c r="S598" s="1"/>
      <c r="T598" s="18"/>
      <c r="U598" s="18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4"/>
      <c r="R599" s="18"/>
      <c r="S599" s="1"/>
      <c r="T599" s="18"/>
      <c r="U599" s="18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4"/>
      <c r="R600" s="18"/>
      <c r="S600" s="1"/>
      <c r="T600" s="18"/>
      <c r="U600" s="18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4"/>
      <c r="R601" s="18"/>
      <c r="S601" s="1"/>
      <c r="T601" s="18"/>
      <c r="U601" s="18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4"/>
      <c r="R602" s="18"/>
      <c r="S602" s="1"/>
      <c r="T602" s="18"/>
      <c r="U602" s="18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4"/>
      <c r="R603" s="18"/>
      <c r="S603" s="1"/>
      <c r="T603" s="18"/>
      <c r="U603" s="18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4"/>
      <c r="R604" s="18"/>
      <c r="S604" s="1"/>
      <c r="T604" s="18"/>
      <c r="U604" s="18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4"/>
      <c r="R605" s="18"/>
      <c r="S605" s="1"/>
      <c r="T605" s="18"/>
      <c r="U605" s="18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4"/>
      <c r="R606" s="18"/>
      <c r="S606" s="1"/>
      <c r="T606" s="18"/>
      <c r="U606" s="18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4"/>
      <c r="R607" s="18"/>
      <c r="S607" s="1"/>
      <c r="T607" s="18"/>
      <c r="U607" s="18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4"/>
      <c r="R608" s="18"/>
      <c r="S608" s="1"/>
      <c r="T608" s="18"/>
      <c r="U608" s="18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4"/>
      <c r="R609" s="18"/>
      <c r="S609" s="1"/>
      <c r="T609" s="18"/>
      <c r="U609" s="18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4"/>
      <c r="R610" s="18"/>
      <c r="S610" s="1"/>
      <c r="T610" s="18"/>
      <c r="U610" s="18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4"/>
      <c r="R611" s="18"/>
      <c r="S611" s="1"/>
      <c r="T611" s="18"/>
      <c r="U611" s="18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4"/>
      <c r="R612" s="18"/>
      <c r="S612" s="1"/>
      <c r="T612" s="18"/>
      <c r="U612" s="18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4"/>
      <c r="R613" s="18"/>
      <c r="S613" s="1"/>
      <c r="T613" s="18"/>
      <c r="U613" s="18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4"/>
      <c r="R614" s="18"/>
      <c r="S614" s="1"/>
      <c r="T614" s="18"/>
      <c r="U614" s="18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4"/>
      <c r="R615" s="18"/>
      <c r="S615" s="1"/>
      <c r="T615" s="18"/>
      <c r="U615" s="18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4"/>
      <c r="R616" s="18"/>
      <c r="S616" s="1"/>
      <c r="T616" s="18"/>
      <c r="U616" s="18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4"/>
      <c r="R617" s="18"/>
      <c r="S617" s="1"/>
      <c r="T617" s="18"/>
      <c r="U617" s="18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4"/>
      <c r="R618" s="18"/>
      <c r="S618" s="1"/>
      <c r="T618" s="18"/>
      <c r="U618" s="18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4"/>
      <c r="R619" s="18"/>
      <c r="S619" s="1"/>
      <c r="T619" s="18"/>
      <c r="U619" s="18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4"/>
      <c r="R620" s="18"/>
      <c r="S620" s="1"/>
      <c r="T620" s="18"/>
      <c r="U620" s="18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4"/>
      <c r="R621" s="18"/>
      <c r="S621" s="1"/>
      <c r="T621" s="18"/>
      <c r="U621" s="18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4"/>
      <c r="R622" s="18"/>
      <c r="S622" s="1"/>
      <c r="T622" s="18"/>
      <c r="U622" s="18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4"/>
      <c r="R623" s="18"/>
      <c r="S623" s="1"/>
      <c r="T623" s="18"/>
      <c r="U623" s="18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4"/>
      <c r="R624" s="18"/>
      <c r="S624" s="1"/>
      <c r="T624" s="18"/>
      <c r="U624" s="18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4"/>
      <c r="R625" s="18"/>
      <c r="S625" s="1"/>
      <c r="T625" s="18"/>
      <c r="U625" s="18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4"/>
      <c r="R626" s="18"/>
      <c r="S626" s="1"/>
      <c r="T626" s="18"/>
      <c r="U626" s="18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4"/>
      <c r="R627" s="18"/>
      <c r="S627" s="1"/>
      <c r="T627" s="18"/>
      <c r="U627" s="18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4"/>
      <c r="R628" s="18"/>
      <c r="S628" s="1"/>
      <c r="T628" s="18"/>
      <c r="U628" s="18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4"/>
      <c r="R629" s="18"/>
      <c r="S629" s="1"/>
      <c r="T629" s="18"/>
      <c r="U629" s="18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4"/>
      <c r="R630" s="18"/>
      <c r="S630" s="1"/>
      <c r="T630" s="18"/>
      <c r="U630" s="18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4"/>
      <c r="R631" s="18"/>
      <c r="S631" s="1"/>
      <c r="T631" s="18"/>
      <c r="U631" s="18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4"/>
      <c r="R632" s="18"/>
      <c r="S632" s="1"/>
      <c r="T632" s="18"/>
      <c r="U632" s="18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4"/>
      <c r="R633" s="18"/>
      <c r="S633" s="1"/>
      <c r="T633" s="18"/>
      <c r="U633" s="18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4"/>
      <c r="R634" s="18"/>
      <c r="S634" s="1"/>
      <c r="T634" s="18"/>
      <c r="U634" s="18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4"/>
      <c r="R635" s="18"/>
      <c r="S635" s="1"/>
      <c r="T635" s="18"/>
      <c r="U635" s="18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4"/>
      <c r="R636" s="18"/>
      <c r="S636" s="1"/>
      <c r="T636" s="18"/>
      <c r="U636" s="18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4"/>
      <c r="R637" s="18"/>
      <c r="S637" s="1"/>
      <c r="T637" s="18"/>
      <c r="U637" s="18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4"/>
      <c r="R638" s="18"/>
      <c r="S638" s="1"/>
      <c r="T638" s="18"/>
      <c r="U638" s="18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4"/>
      <c r="R639" s="18"/>
      <c r="S639" s="1"/>
      <c r="T639" s="18"/>
      <c r="U639" s="18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4"/>
      <c r="R640" s="18"/>
      <c r="S640" s="1"/>
      <c r="T640" s="18"/>
      <c r="U640" s="18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4"/>
      <c r="R641" s="18"/>
      <c r="S641" s="1"/>
      <c r="T641" s="18"/>
      <c r="U641" s="18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4"/>
      <c r="R642" s="18"/>
      <c r="S642" s="1"/>
      <c r="T642" s="18"/>
      <c r="U642" s="18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4"/>
      <c r="R643" s="18"/>
      <c r="S643" s="1"/>
      <c r="T643" s="18"/>
      <c r="U643" s="18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4"/>
      <c r="R644" s="18"/>
      <c r="S644" s="1"/>
      <c r="T644" s="18"/>
      <c r="U644" s="18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4"/>
      <c r="R645" s="18"/>
      <c r="S645" s="1"/>
      <c r="T645" s="18"/>
      <c r="U645" s="18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4"/>
      <c r="R646" s="18"/>
      <c r="S646" s="1"/>
      <c r="T646" s="18"/>
      <c r="U646" s="18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4"/>
      <c r="R647" s="18"/>
      <c r="S647" s="1"/>
      <c r="T647" s="18"/>
      <c r="U647" s="18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4"/>
      <c r="R648" s="18"/>
      <c r="S648" s="1"/>
      <c r="T648" s="18"/>
      <c r="U648" s="18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4"/>
      <c r="R649" s="18"/>
      <c r="S649" s="1"/>
      <c r="T649" s="18"/>
      <c r="U649" s="18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4"/>
      <c r="R650" s="18"/>
      <c r="S650" s="1"/>
      <c r="T650" s="18"/>
      <c r="U650" s="18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4"/>
      <c r="R651" s="18"/>
      <c r="S651" s="1"/>
      <c r="T651" s="18"/>
      <c r="U651" s="18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4"/>
      <c r="R652" s="18"/>
      <c r="S652" s="1"/>
      <c r="T652" s="18"/>
      <c r="U652" s="18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4"/>
      <c r="R653" s="18"/>
      <c r="S653" s="1"/>
      <c r="T653" s="18"/>
      <c r="U653" s="18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4"/>
      <c r="R654" s="18"/>
      <c r="S654" s="1"/>
      <c r="T654" s="18"/>
      <c r="U654" s="18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4"/>
      <c r="R655" s="18"/>
      <c r="S655" s="1"/>
      <c r="T655" s="18"/>
      <c r="U655" s="18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4"/>
      <c r="R656" s="18"/>
      <c r="S656" s="1"/>
      <c r="T656" s="18"/>
      <c r="U656" s="18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4"/>
      <c r="R657" s="18"/>
      <c r="S657" s="1"/>
      <c r="T657" s="18"/>
      <c r="U657" s="18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4"/>
      <c r="R658" s="18"/>
      <c r="S658" s="1"/>
      <c r="T658" s="18"/>
      <c r="U658" s="18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4"/>
      <c r="R659" s="18"/>
      <c r="S659" s="1"/>
      <c r="T659" s="18"/>
      <c r="U659" s="18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4"/>
      <c r="R660" s="18"/>
      <c r="S660" s="1"/>
      <c r="T660" s="18"/>
      <c r="U660" s="18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4"/>
      <c r="R661" s="18"/>
      <c r="S661" s="1"/>
      <c r="T661" s="18"/>
      <c r="U661" s="18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4"/>
      <c r="R662" s="18"/>
      <c r="S662" s="1"/>
      <c r="T662" s="18"/>
      <c r="U662" s="18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4"/>
      <c r="R663" s="18"/>
      <c r="S663" s="1"/>
      <c r="T663" s="18"/>
      <c r="U663" s="18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4"/>
      <c r="R664" s="18"/>
      <c r="S664" s="1"/>
      <c r="T664" s="18"/>
      <c r="U664" s="18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4"/>
      <c r="R665" s="18"/>
      <c r="S665" s="1"/>
      <c r="T665" s="18"/>
      <c r="U665" s="18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4"/>
      <c r="R666" s="18"/>
      <c r="S666" s="1"/>
      <c r="T666" s="18"/>
      <c r="U666" s="18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4"/>
      <c r="R667" s="18"/>
      <c r="S667" s="1"/>
      <c r="T667" s="18"/>
      <c r="U667" s="18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4"/>
      <c r="R668" s="18"/>
      <c r="S668" s="1"/>
      <c r="T668" s="18"/>
      <c r="U668" s="18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4"/>
      <c r="R669" s="18"/>
      <c r="S669" s="1"/>
      <c r="T669" s="18"/>
      <c r="U669" s="18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4"/>
      <c r="R670" s="18"/>
      <c r="S670" s="1"/>
      <c r="T670" s="18"/>
      <c r="U670" s="18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4"/>
      <c r="R671" s="18"/>
      <c r="S671" s="1"/>
      <c r="T671" s="18"/>
      <c r="U671" s="18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4"/>
      <c r="R672" s="18"/>
      <c r="S672" s="1"/>
      <c r="T672" s="18"/>
      <c r="U672" s="18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4"/>
      <c r="R673" s="18"/>
      <c r="S673" s="1"/>
      <c r="T673" s="18"/>
      <c r="U673" s="18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4"/>
      <c r="R674" s="18"/>
      <c r="S674" s="1"/>
      <c r="T674" s="18"/>
      <c r="U674" s="18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4"/>
      <c r="R675" s="18"/>
      <c r="S675" s="1"/>
      <c r="T675" s="18"/>
      <c r="U675" s="18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4"/>
      <c r="R676" s="18"/>
      <c r="S676" s="1"/>
      <c r="T676" s="18"/>
      <c r="U676" s="18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4"/>
      <c r="R677" s="18"/>
      <c r="S677" s="1"/>
      <c r="T677" s="18"/>
      <c r="U677" s="18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4"/>
      <c r="R678" s="18"/>
      <c r="S678" s="1"/>
      <c r="T678" s="18"/>
      <c r="U678" s="18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4"/>
      <c r="R679" s="18"/>
      <c r="S679" s="1"/>
      <c r="T679" s="18"/>
      <c r="U679" s="18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4"/>
      <c r="R680" s="18"/>
      <c r="S680" s="1"/>
      <c r="T680" s="18"/>
      <c r="U680" s="18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4"/>
      <c r="R681" s="18"/>
      <c r="S681" s="1"/>
      <c r="T681" s="18"/>
      <c r="U681" s="18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4"/>
      <c r="R682" s="18"/>
      <c r="S682" s="1"/>
      <c r="T682" s="18"/>
      <c r="U682" s="18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4"/>
      <c r="R683" s="18"/>
      <c r="S683" s="1"/>
      <c r="T683" s="18"/>
      <c r="U683" s="18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4"/>
      <c r="R684" s="18"/>
      <c r="S684" s="1"/>
      <c r="T684" s="18"/>
      <c r="U684" s="18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4"/>
      <c r="R685" s="18"/>
      <c r="S685" s="1"/>
      <c r="T685" s="18"/>
      <c r="U685" s="18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4"/>
      <c r="R686" s="18"/>
      <c r="S686" s="1"/>
      <c r="T686" s="18"/>
      <c r="U686" s="18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4"/>
      <c r="R687" s="18"/>
      <c r="S687" s="1"/>
      <c r="T687" s="18"/>
      <c r="U687" s="18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4"/>
      <c r="R688" s="18"/>
      <c r="S688" s="1"/>
      <c r="T688" s="18"/>
      <c r="U688" s="18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4"/>
      <c r="R689" s="18"/>
      <c r="S689" s="1"/>
      <c r="T689" s="18"/>
      <c r="U689" s="18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4"/>
      <c r="R690" s="18"/>
      <c r="S690" s="1"/>
      <c r="T690" s="18"/>
      <c r="U690" s="18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4"/>
      <c r="R691" s="18"/>
      <c r="S691" s="1"/>
      <c r="T691" s="18"/>
      <c r="U691" s="18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4"/>
      <c r="R692" s="18"/>
      <c r="S692" s="1"/>
      <c r="T692" s="18"/>
      <c r="U692" s="18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4"/>
      <c r="R693" s="18"/>
      <c r="S693" s="1"/>
      <c r="T693" s="18"/>
      <c r="U693" s="18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4"/>
      <c r="R694" s="18"/>
      <c r="S694" s="1"/>
      <c r="T694" s="18"/>
      <c r="U694" s="18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4"/>
      <c r="R695" s="18"/>
      <c r="S695" s="1"/>
      <c r="T695" s="18"/>
      <c r="U695" s="18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4"/>
      <c r="R696" s="18"/>
      <c r="S696" s="1"/>
      <c r="T696" s="18"/>
      <c r="U696" s="18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4"/>
      <c r="R697" s="18"/>
      <c r="S697" s="1"/>
      <c r="T697" s="18"/>
      <c r="U697" s="18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4"/>
      <c r="R698" s="18"/>
      <c r="S698" s="1"/>
      <c r="T698" s="18"/>
      <c r="U698" s="18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4"/>
      <c r="R699" s="18"/>
      <c r="S699" s="1"/>
      <c r="T699" s="18"/>
      <c r="U699" s="18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4"/>
      <c r="R700" s="18"/>
      <c r="S700" s="1"/>
      <c r="T700" s="18"/>
      <c r="U700" s="18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4"/>
      <c r="R701" s="18"/>
      <c r="S701" s="1"/>
      <c r="T701" s="18"/>
      <c r="U701" s="18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4"/>
      <c r="R702" s="18"/>
      <c r="S702" s="1"/>
      <c r="T702" s="18"/>
      <c r="U702" s="18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4"/>
      <c r="R703" s="18"/>
      <c r="S703" s="1"/>
      <c r="T703" s="18"/>
      <c r="U703" s="18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4"/>
      <c r="R704" s="18"/>
      <c r="S704" s="1"/>
      <c r="T704" s="18"/>
      <c r="U704" s="18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4"/>
      <c r="R705" s="18"/>
      <c r="S705" s="1"/>
      <c r="T705" s="18"/>
      <c r="U705" s="18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4"/>
      <c r="R706" s="18"/>
      <c r="S706" s="1"/>
      <c r="T706" s="18"/>
      <c r="U706" s="18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4"/>
      <c r="R707" s="18"/>
      <c r="S707" s="1"/>
      <c r="T707" s="18"/>
      <c r="U707" s="18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4"/>
      <c r="R708" s="18"/>
      <c r="S708" s="1"/>
      <c r="T708" s="18"/>
      <c r="U708" s="18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4"/>
      <c r="R709" s="18"/>
      <c r="S709" s="1"/>
      <c r="T709" s="18"/>
      <c r="U709" s="18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4"/>
      <c r="R710" s="18"/>
      <c r="S710" s="1"/>
      <c r="T710" s="18"/>
      <c r="U710" s="18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4"/>
      <c r="R711" s="18"/>
      <c r="S711" s="1"/>
      <c r="T711" s="18"/>
      <c r="U711" s="18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4"/>
      <c r="R712" s="18"/>
      <c r="S712" s="1"/>
      <c r="T712" s="18"/>
      <c r="U712" s="18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4"/>
      <c r="R713" s="18"/>
      <c r="S713" s="1"/>
      <c r="T713" s="18"/>
      <c r="U713" s="18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4"/>
      <c r="R714" s="18"/>
      <c r="S714" s="1"/>
      <c r="T714" s="18"/>
      <c r="U714" s="18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4"/>
      <c r="R715" s="18"/>
      <c r="S715" s="1"/>
      <c r="T715" s="18"/>
      <c r="U715" s="18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4"/>
      <c r="R716" s="18"/>
      <c r="S716" s="1"/>
      <c r="T716" s="18"/>
      <c r="U716" s="18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4"/>
      <c r="R717" s="18"/>
      <c r="S717" s="1"/>
      <c r="T717" s="18"/>
      <c r="U717" s="18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4"/>
      <c r="R718" s="18"/>
      <c r="S718" s="1"/>
      <c r="T718" s="18"/>
      <c r="U718" s="18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4"/>
      <c r="R719" s="18"/>
      <c r="S719" s="1"/>
      <c r="T719" s="18"/>
      <c r="U719" s="18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4"/>
      <c r="R720" s="18"/>
      <c r="S720" s="1"/>
      <c r="T720" s="18"/>
      <c r="U720" s="18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4"/>
      <c r="R721" s="18"/>
      <c r="S721" s="1"/>
      <c r="T721" s="18"/>
      <c r="U721" s="18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4"/>
      <c r="R722" s="18"/>
      <c r="S722" s="1"/>
      <c r="T722" s="18"/>
      <c r="U722" s="18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4"/>
      <c r="R723" s="18"/>
      <c r="S723" s="1"/>
      <c r="T723" s="18"/>
      <c r="U723" s="18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4"/>
      <c r="R724" s="18"/>
      <c r="S724" s="1"/>
      <c r="T724" s="18"/>
      <c r="U724" s="18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4"/>
      <c r="R725" s="18"/>
      <c r="S725" s="1"/>
      <c r="T725" s="18"/>
      <c r="U725" s="18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4"/>
      <c r="R726" s="18"/>
      <c r="S726" s="1"/>
      <c r="T726" s="18"/>
      <c r="U726" s="18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4"/>
      <c r="R727" s="18"/>
      <c r="S727" s="1"/>
      <c r="T727" s="18"/>
      <c r="U727" s="18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4"/>
      <c r="R728" s="18"/>
      <c r="S728" s="1"/>
      <c r="T728" s="18"/>
      <c r="U728" s="18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4"/>
      <c r="R729" s="18"/>
      <c r="S729" s="1"/>
      <c r="T729" s="18"/>
      <c r="U729" s="18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4"/>
      <c r="R730" s="18"/>
      <c r="S730" s="1"/>
      <c r="T730" s="18"/>
      <c r="U730" s="18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4"/>
      <c r="R731" s="18"/>
      <c r="S731" s="1"/>
      <c r="T731" s="18"/>
      <c r="U731" s="18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4"/>
      <c r="R732" s="18"/>
      <c r="S732" s="1"/>
      <c r="T732" s="18"/>
      <c r="U732" s="18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4"/>
      <c r="R733" s="18"/>
      <c r="S733" s="1"/>
      <c r="T733" s="18"/>
      <c r="U733" s="18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4"/>
      <c r="R734" s="18"/>
      <c r="S734" s="1"/>
      <c r="T734" s="18"/>
      <c r="U734" s="18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4"/>
      <c r="R735" s="18"/>
      <c r="S735" s="1"/>
      <c r="T735" s="18"/>
      <c r="U735" s="18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4"/>
      <c r="R736" s="18"/>
      <c r="S736" s="1"/>
      <c r="T736" s="18"/>
      <c r="U736" s="18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4"/>
      <c r="R737" s="18"/>
      <c r="S737" s="1"/>
      <c r="T737" s="18"/>
      <c r="U737" s="18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4"/>
      <c r="R738" s="18"/>
      <c r="S738" s="1"/>
      <c r="T738" s="18"/>
      <c r="U738" s="18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4"/>
      <c r="R739" s="18"/>
      <c r="S739" s="1"/>
      <c r="T739" s="18"/>
      <c r="U739" s="18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4"/>
      <c r="R740" s="18"/>
      <c r="S740" s="1"/>
      <c r="T740" s="18"/>
      <c r="U740" s="18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4"/>
      <c r="R741" s="18"/>
      <c r="S741" s="1"/>
      <c r="T741" s="18"/>
      <c r="U741" s="18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4"/>
      <c r="R742" s="18"/>
      <c r="S742" s="1"/>
      <c r="T742" s="18"/>
      <c r="U742" s="18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4"/>
      <c r="R743" s="18"/>
      <c r="S743" s="1"/>
      <c r="T743" s="18"/>
      <c r="U743" s="18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4"/>
      <c r="R744" s="18"/>
      <c r="S744" s="1"/>
      <c r="T744" s="18"/>
      <c r="U744" s="18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4"/>
      <c r="R745" s="18"/>
      <c r="S745" s="1"/>
      <c r="T745" s="18"/>
      <c r="U745" s="18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4"/>
      <c r="R746" s="18"/>
      <c r="S746" s="1"/>
      <c r="T746" s="18"/>
      <c r="U746" s="18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4"/>
      <c r="R747" s="18"/>
      <c r="S747" s="1"/>
      <c r="T747" s="18"/>
      <c r="U747" s="18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4"/>
      <c r="R748" s="18"/>
      <c r="S748" s="1"/>
      <c r="T748" s="18"/>
      <c r="U748" s="18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4"/>
      <c r="R749" s="18"/>
      <c r="S749" s="1"/>
      <c r="T749" s="18"/>
      <c r="U749" s="18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4"/>
      <c r="R750" s="18"/>
      <c r="S750" s="1"/>
      <c r="T750" s="18"/>
      <c r="U750" s="18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4"/>
      <c r="R751" s="18"/>
      <c r="S751" s="1"/>
      <c r="T751" s="18"/>
      <c r="U751" s="18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4"/>
      <c r="R752" s="18"/>
      <c r="S752" s="1"/>
      <c r="T752" s="18"/>
      <c r="U752" s="18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4"/>
      <c r="R753" s="18"/>
      <c r="S753" s="1"/>
      <c r="T753" s="18"/>
      <c r="U753" s="18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4"/>
      <c r="R754" s="18"/>
      <c r="S754" s="1"/>
      <c r="T754" s="18"/>
      <c r="U754" s="18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4"/>
      <c r="R755" s="18"/>
      <c r="S755" s="1"/>
      <c r="T755" s="18"/>
      <c r="U755" s="18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4"/>
      <c r="R756" s="18"/>
      <c r="S756" s="1"/>
      <c r="T756" s="18"/>
      <c r="U756" s="18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4"/>
      <c r="R757" s="18"/>
      <c r="S757" s="1"/>
      <c r="T757" s="18"/>
      <c r="U757" s="18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4"/>
      <c r="R758" s="18"/>
      <c r="S758" s="1"/>
      <c r="T758" s="18"/>
      <c r="U758" s="18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4"/>
      <c r="R759" s="18"/>
      <c r="S759" s="1"/>
      <c r="T759" s="18"/>
      <c r="U759" s="18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4"/>
      <c r="R760" s="18"/>
      <c r="S760" s="1"/>
      <c r="T760" s="18"/>
      <c r="U760" s="18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4"/>
      <c r="R761" s="18"/>
      <c r="S761" s="1"/>
      <c r="T761" s="18"/>
      <c r="U761" s="18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4"/>
      <c r="R762" s="18"/>
      <c r="S762" s="1"/>
      <c r="T762" s="18"/>
      <c r="U762" s="18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4"/>
      <c r="R763" s="18"/>
      <c r="S763" s="1"/>
      <c r="T763" s="18"/>
      <c r="U763" s="18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4"/>
      <c r="R764" s="18"/>
      <c r="S764" s="1"/>
      <c r="T764" s="18"/>
      <c r="U764" s="18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4"/>
      <c r="R765" s="18"/>
      <c r="S765" s="1"/>
      <c r="T765" s="18"/>
      <c r="U765" s="18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4"/>
      <c r="R766" s="18"/>
      <c r="S766" s="1"/>
      <c r="T766" s="18"/>
      <c r="U766" s="18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4"/>
      <c r="R767" s="18"/>
      <c r="S767" s="1"/>
      <c r="T767" s="18"/>
      <c r="U767" s="18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4"/>
      <c r="R768" s="18"/>
      <c r="S768" s="1"/>
      <c r="T768" s="18"/>
      <c r="U768" s="18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4"/>
      <c r="R769" s="18"/>
      <c r="S769" s="1"/>
      <c r="T769" s="18"/>
      <c r="U769" s="18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4"/>
      <c r="R770" s="18"/>
      <c r="S770" s="1"/>
      <c r="T770" s="18"/>
      <c r="U770" s="18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4"/>
      <c r="R771" s="18"/>
      <c r="S771" s="1"/>
      <c r="T771" s="18"/>
      <c r="U771" s="18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4"/>
      <c r="R772" s="18"/>
      <c r="S772" s="1"/>
      <c r="T772" s="18"/>
      <c r="U772" s="18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4"/>
      <c r="R773" s="18"/>
      <c r="S773" s="1"/>
      <c r="T773" s="18"/>
      <c r="U773" s="18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4"/>
      <c r="R774" s="18"/>
      <c r="S774" s="1"/>
      <c r="T774" s="18"/>
      <c r="U774" s="18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4"/>
      <c r="R775" s="18"/>
      <c r="S775" s="1"/>
      <c r="T775" s="18"/>
      <c r="U775" s="18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4"/>
      <c r="R776" s="18"/>
      <c r="S776" s="1"/>
      <c r="T776" s="18"/>
      <c r="U776" s="18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4"/>
      <c r="R777" s="18"/>
      <c r="S777" s="1"/>
      <c r="T777" s="18"/>
      <c r="U777" s="18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4"/>
      <c r="R778" s="18"/>
      <c r="S778" s="1"/>
      <c r="T778" s="18"/>
      <c r="U778" s="18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4"/>
      <c r="R779" s="18"/>
      <c r="S779" s="1"/>
      <c r="T779" s="18"/>
      <c r="U779" s="18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4"/>
      <c r="R780" s="18"/>
      <c r="S780" s="1"/>
      <c r="T780" s="18"/>
      <c r="U780" s="18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4"/>
      <c r="R781" s="18"/>
      <c r="S781" s="1"/>
      <c r="T781" s="18"/>
      <c r="U781" s="18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4"/>
      <c r="R782" s="18"/>
      <c r="S782" s="1"/>
      <c r="T782" s="18"/>
      <c r="U782" s="18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4"/>
      <c r="R783" s="18"/>
      <c r="S783" s="1"/>
      <c r="T783" s="18"/>
      <c r="U783" s="18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4"/>
      <c r="R784" s="18"/>
      <c r="S784" s="1"/>
      <c r="T784" s="18"/>
      <c r="U784" s="18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4"/>
      <c r="R785" s="18"/>
      <c r="S785" s="1"/>
      <c r="T785" s="18"/>
      <c r="U785" s="18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4"/>
      <c r="R786" s="18"/>
      <c r="S786" s="1"/>
      <c r="T786" s="18"/>
      <c r="U786" s="18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4"/>
      <c r="R787" s="18"/>
      <c r="S787" s="1"/>
      <c r="T787" s="18"/>
      <c r="U787" s="18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4"/>
      <c r="R788" s="18"/>
      <c r="S788" s="1"/>
      <c r="T788" s="18"/>
      <c r="U788" s="18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4"/>
      <c r="R789" s="18"/>
      <c r="S789" s="1"/>
      <c r="T789" s="18"/>
      <c r="U789" s="18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4"/>
      <c r="R790" s="18"/>
      <c r="S790" s="1"/>
      <c r="T790" s="18"/>
      <c r="U790" s="18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4"/>
      <c r="R791" s="18"/>
      <c r="S791" s="1"/>
      <c r="T791" s="18"/>
      <c r="U791" s="18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4"/>
      <c r="R792" s="18"/>
      <c r="S792" s="1"/>
      <c r="T792" s="18"/>
      <c r="U792" s="18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4"/>
      <c r="R793" s="18"/>
      <c r="S793" s="1"/>
      <c r="T793" s="18"/>
      <c r="U793" s="18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4"/>
      <c r="R794" s="18"/>
      <c r="S794" s="1"/>
      <c r="T794" s="18"/>
      <c r="U794" s="18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4"/>
      <c r="R795" s="18"/>
      <c r="S795" s="1"/>
      <c r="T795" s="18"/>
      <c r="U795" s="18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4"/>
      <c r="R796" s="18"/>
      <c r="S796" s="1"/>
      <c r="T796" s="18"/>
      <c r="U796" s="18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4"/>
      <c r="R797" s="18"/>
      <c r="S797" s="1"/>
      <c r="T797" s="18"/>
      <c r="U797" s="18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4"/>
      <c r="R798" s="18"/>
      <c r="S798" s="1"/>
      <c r="T798" s="18"/>
      <c r="U798" s="18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4"/>
      <c r="R799" s="18"/>
      <c r="S799" s="1"/>
      <c r="T799" s="18"/>
      <c r="U799" s="18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4"/>
      <c r="R800" s="18"/>
      <c r="S800" s="1"/>
      <c r="T800" s="18"/>
      <c r="U800" s="18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4"/>
      <c r="R801" s="18"/>
      <c r="S801" s="1"/>
      <c r="T801" s="18"/>
      <c r="U801" s="18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4"/>
      <c r="R802" s="18"/>
      <c r="S802" s="1"/>
      <c r="T802" s="18"/>
      <c r="U802" s="18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4"/>
      <c r="R803" s="18"/>
      <c r="S803" s="1"/>
      <c r="T803" s="18"/>
      <c r="U803" s="18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4"/>
      <c r="R804" s="18"/>
      <c r="S804" s="1"/>
      <c r="T804" s="18"/>
      <c r="U804" s="18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4"/>
      <c r="R805" s="18"/>
      <c r="S805" s="1"/>
      <c r="T805" s="18"/>
      <c r="U805" s="18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4"/>
      <c r="R806" s="18"/>
      <c r="S806" s="1"/>
      <c r="T806" s="18"/>
      <c r="U806" s="18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4"/>
      <c r="R807" s="18"/>
      <c r="S807" s="1"/>
      <c r="T807" s="18"/>
      <c r="U807" s="18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4"/>
      <c r="R808" s="18"/>
      <c r="S808" s="1"/>
      <c r="T808" s="18"/>
      <c r="U808" s="18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4"/>
      <c r="R809" s="18"/>
      <c r="S809" s="1"/>
      <c r="T809" s="18"/>
      <c r="U809" s="18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4"/>
      <c r="R810" s="18"/>
      <c r="S810" s="1"/>
      <c r="T810" s="18"/>
      <c r="U810" s="18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4"/>
      <c r="R811" s="18"/>
      <c r="S811" s="1"/>
      <c r="T811" s="18"/>
      <c r="U811" s="18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4"/>
      <c r="R812" s="18"/>
      <c r="S812" s="1"/>
      <c r="T812" s="18"/>
      <c r="U812" s="18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4"/>
      <c r="R813" s="18"/>
      <c r="S813" s="1"/>
      <c r="T813" s="18"/>
      <c r="U813" s="18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4"/>
      <c r="R814" s="18"/>
      <c r="S814" s="1"/>
      <c r="T814" s="18"/>
      <c r="U814" s="18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4"/>
      <c r="R815" s="18"/>
      <c r="S815" s="1"/>
      <c r="T815" s="18"/>
      <c r="U815" s="18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4"/>
      <c r="R816" s="18"/>
      <c r="S816" s="1"/>
      <c r="T816" s="18"/>
      <c r="U816" s="18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4"/>
      <c r="R817" s="18"/>
      <c r="S817" s="1"/>
      <c r="T817" s="18"/>
      <c r="U817" s="18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4"/>
      <c r="R818" s="18"/>
      <c r="S818" s="1"/>
      <c r="T818" s="18"/>
      <c r="U818" s="18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4"/>
      <c r="R819" s="18"/>
      <c r="S819" s="1"/>
      <c r="T819" s="18"/>
      <c r="U819" s="18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4"/>
      <c r="R820" s="18"/>
      <c r="S820" s="1"/>
      <c r="T820" s="18"/>
      <c r="U820" s="18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4"/>
      <c r="R821" s="18"/>
      <c r="S821" s="1"/>
      <c r="T821" s="18"/>
      <c r="U821" s="18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4"/>
      <c r="R822" s="18"/>
      <c r="S822" s="1"/>
      <c r="T822" s="18"/>
      <c r="U822" s="18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4"/>
      <c r="R823" s="18"/>
      <c r="S823" s="1"/>
      <c r="T823" s="18"/>
      <c r="U823" s="18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4"/>
      <c r="R824" s="18"/>
      <c r="S824" s="1"/>
      <c r="T824" s="18"/>
      <c r="U824" s="18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4"/>
      <c r="R825" s="18"/>
      <c r="S825" s="1"/>
      <c r="T825" s="18"/>
      <c r="U825" s="18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4"/>
      <c r="R826" s="18"/>
      <c r="S826" s="1"/>
      <c r="T826" s="18"/>
      <c r="U826" s="18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4"/>
      <c r="R827" s="18"/>
      <c r="S827" s="1"/>
      <c r="T827" s="18"/>
      <c r="U827" s="18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4"/>
      <c r="R828" s="18"/>
      <c r="S828" s="1"/>
      <c r="T828" s="18"/>
      <c r="U828" s="18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4"/>
      <c r="R829" s="18"/>
      <c r="S829" s="1"/>
      <c r="T829" s="18"/>
      <c r="U829" s="18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4"/>
      <c r="R830" s="18"/>
      <c r="S830" s="1"/>
      <c r="T830" s="18"/>
      <c r="U830" s="18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4"/>
      <c r="R831" s="18"/>
      <c r="S831" s="1"/>
      <c r="T831" s="18"/>
      <c r="U831" s="18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4"/>
      <c r="R832" s="18"/>
      <c r="S832" s="1"/>
      <c r="T832" s="18"/>
      <c r="U832" s="18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4"/>
      <c r="R833" s="18"/>
      <c r="S833" s="1"/>
      <c r="T833" s="18"/>
      <c r="U833" s="18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4"/>
      <c r="R834" s="18"/>
      <c r="S834" s="1"/>
      <c r="T834" s="18"/>
      <c r="U834" s="18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4"/>
      <c r="R835" s="18"/>
      <c r="S835" s="1"/>
      <c r="T835" s="18"/>
      <c r="U835" s="18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4"/>
      <c r="R836" s="18"/>
      <c r="S836" s="1"/>
      <c r="T836" s="18"/>
      <c r="U836" s="18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4"/>
      <c r="R837" s="18"/>
      <c r="S837" s="1"/>
      <c r="T837" s="18"/>
      <c r="U837" s="18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4"/>
      <c r="R838" s="18"/>
      <c r="S838" s="1"/>
      <c r="T838" s="18"/>
      <c r="U838" s="18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4"/>
      <c r="R839" s="18"/>
      <c r="S839" s="1"/>
      <c r="T839" s="18"/>
      <c r="U839" s="18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4"/>
      <c r="R840" s="18"/>
      <c r="S840" s="1"/>
      <c r="T840" s="18"/>
      <c r="U840" s="18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4"/>
      <c r="R841" s="18"/>
      <c r="S841" s="1"/>
      <c r="T841" s="18"/>
      <c r="U841" s="18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4"/>
      <c r="R842" s="18"/>
      <c r="S842" s="1"/>
      <c r="T842" s="18"/>
      <c r="U842" s="18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4"/>
      <c r="R843" s="18"/>
      <c r="S843" s="1"/>
      <c r="T843" s="18"/>
      <c r="U843" s="18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4"/>
      <c r="R844" s="18"/>
      <c r="S844" s="1"/>
      <c r="T844" s="18"/>
      <c r="U844" s="18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4"/>
      <c r="R845" s="18"/>
      <c r="S845" s="1"/>
      <c r="T845" s="18"/>
      <c r="U845" s="18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4"/>
      <c r="R846" s="18"/>
      <c r="S846" s="1"/>
      <c r="T846" s="18"/>
      <c r="U846" s="18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4"/>
      <c r="R847" s="18"/>
      <c r="S847" s="1"/>
      <c r="T847" s="18"/>
      <c r="U847" s="18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4"/>
      <c r="R848" s="18"/>
      <c r="S848" s="1"/>
      <c r="T848" s="18"/>
      <c r="U848" s="18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4"/>
      <c r="R849" s="18"/>
      <c r="S849" s="1"/>
      <c r="T849" s="18"/>
      <c r="U849" s="18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4"/>
      <c r="R850" s="18"/>
      <c r="S850" s="1"/>
      <c r="T850" s="18"/>
      <c r="U850" s="18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4"/>
      <c r="R851" s="18"/>
      <c r="S851" s="1"/>
      <c r="T851" s="18"/>
      <c r="U851" s="18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4"/>
      <c r="R852" s="18"/>
      <c r="S852" s="1"/>
      <c r="T852" s="18"/>
      <c r="U852" s="18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4"/>
      <c r="R853" s="18"/>
      <c r="S853" s="1"/>
      <c r="T853" s="18"/>
      <c r="U853" s="18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4"/>
      <c r="R854" s="18"/>
      <c r="S854" s="1"/>
      <c r="T854" s="18"/>
      <c r="U854" s="18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4"/>
      <c r="R855" s="18"/>
      <c r="S855" s="1"/>
      <c r="T855" s="18"/>
      <c r="U855" s="18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4"/>
      <c r="R856" s="18"/>
      <c r="S856" s="1"/>
      <c r="T856" s="18"/>
      <c r="U856" s="18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4"/>
      <c r="R857" s="18"/>
      <c r="S857" s="1"/>
      <c r="T857" s="18"/>
      <c r="U857" s="18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4"/>
      <c r="R858" s="18"/>
      <c r="S858" s="1"/>
      <c r="T858" s="18"/>
      <c r="U858" s="18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4"/>
      <c r="R859" s="18"/>
      <c r="S859" s="1"/>
      <c r="T859" s="18"/>
      <c r="U859" s="18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4"/>
      <c r="R860" s="18"/>
      <c r="S860" s="1"/>
      <c r="T860" s="18"/>
      <c r="U860" s="18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4"/>
      <c r="R861" s="18"/>
      <c r="S861" s="1"/>
      <c r="T861" s="18"/>
      <c r="U861" s="18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4"/>
      <c r="R862" s="18"/>
      <c r="S862" s="1"/>
      <c r="T862" s="18"/>
      <c r="U862" s="18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4"/>
      <c r="R863" s="18"/>
      <c r="S863" s="1"/>
      <c r="T863" s="18"/>
      <c r="U863" s="18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4"/>
      <c r="R864" s="18"/>
      <c r="S864" s="1"/>
      <c r="T864" s="18"/>
      <c r="U864" s="18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4"/>
      <c r="R865" s="18"/>
      <c r="S865" s="1"/>
      <c r="T865" s="18"/>
      <c r="U865" s="18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4"/>
      <c r="R866" s="18"/>
      <c r="S866" s="1"/>
      <c r="T866" s="18"/>
      <c r="U866" s="18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4"/>
      <c r="R867" s="18"/>
      <c r="S867" s="1"/>
      <c r="T867" s="18"/>
      <c r="U867" s="18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4"/>
      <c r="R868" s="18"/>
      <c r="S868" s="1"/>
      <c r="T868" s="18"/>
      <c r="U868" s="18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4"/>
      <c r="R869" s="18"/>
      <c r="S869" s="1"/>
      <c r="T869" s="18"/>
      <c r="U869" s="18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4"/>
      <c r="R870" s="18"/>
      <c r="S870" s="1"/>
      <c r="T870" s="18"/>
      <c r="U870" s="18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4"/>
      <c r="R871" s="18"/>
      <c r="S871" s="1"/>
      <c r="T871" s="18"/>
      <c r="U871" s="18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4"/>
      <c r="R872" s="18"/>
      <c r="S872" s="1"/>
      <c r="T872" s="18"/>
      <c r="U872" s="18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4"/>
      <c r="R873" s="18"/>
      <c r="S873" s="1"/>
      <c r="T873" s="18"/>
      <c r="U873" s="18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4"/>
      <c r="R874" s="18"/>
      <c r="S874" s="1"/>
      <c r="T874" s="18"/>
      <c r="U874" s="18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4"/>
      <c r="R875" s="18"/>
      <c r="S875" s="1"/>
      <c r="T875" s="18"/>
      <c r="U875" s="18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4"/>
      <c r="R876" s="18"/>
      <c r="S876" s="1"/>
      <c r="T876" s="18"/>
      <c r="U876" s="18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4"/>
      <c r="R877" s="18"/>
      <c r="S877" s="1"/>
      <c r="T877" s="18"/>
      <c r="U877" s="18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4"/>
      <c r="R878" s="18"/>
      <c r="S878" s="1"/>
      <c r="T878" s="18"/>
      <c r="U878" s="18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4"/>
      <c r="R879" s="18"/>
      <c r="S879" s="1"/>
      <c r="T879" s="18"/>
      <c r="U879" s="18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4"/>
      <c r="R880" s="18"/>
      <c r="S880" s="1"/>
      <c r="T880" s="18"/>
      <c r="U880" s="18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4"/>
      <c r="R881" s="18"/>
      <c r="S881" s="1"/>
      <c r="T881" s="18"/>
      <c r="U881" s="18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4"/>
      <c r="R882" s="18"/>
      <c r="S882" s="1"/>
      <c r="T882" s="18"/>
      <c r="U882" s="18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4"/>
      <c r="R883" s="18"/>
      <c r="S883" s="1"/>
      <c r="T883" s="18"/>
      <c r="U883" s="18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4"/>
      <c r="R884" s="18"/>
      <c r="S884" s="1"/>
      <c r="T884" s="18"/>
      <c r="U884" s="18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4"/>
      <c r="R885" s="18"/>
      <c r="S885" s="1"/>
      <c r="T885" s="18"/>
      <c r="U885" s="18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4"/>
      <c r="R886" s="18"/>
      <c r="S886" s="1"/>
      <c r="T886" s="18"/>
      <c r="U886" s="18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4"/>
      <c r="R887" s="18"/>
      <c r="S887" s="1"/>
      <c r="T887" s="18"/>
      <c r="U887" s="18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4"/>
      <c r="R888" s="18"/>
      <c r="S888" s="1"/>
      <c r="T888" s="18"/>
      <c r="U888" s="18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4"/>
      <c r="R889" s="18"/>
      <c r="S889" s="1"/>
      <c r="T889" s="18"/>
      <c r="U889" s="18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4"/>
      <c r="R890" s="18"/>
      <c r="S890" s="1"/>
      <c r="T890" s="18"/>
      <c r="U890" s="18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4"/>
      <c r="R891" s="18"/>
      <c r="S891" s="1"/>
      <c r="T891" s="18"/>
      <c r="U891" s="18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4"/>
      <c r="R892" s="18"/>
      <c r="S892" s="1"/>
      <c r="T892" s="18"/>
      <c r="U892" s="18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4"/>
      <c r="R893" s="18"/>
      <c r="S893" s="1"/>
      <c r="T893" s="18"/>
      <c r="U893" s="18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4"/>
      <c r="R894" s="18"/>
      <c r="S894" s="1"/>
      <c r="T894" s="18"/>
      <c r="U894" s="18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4"/>
      <c r="R895" s="18"/>
      <c r="S895" s="1"/>
      <c r="T895" s="18"/>
      <c r="U895" s="18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4"/>
      <c r="R896" s="18"/>
      <c r="S896" s="1"/>
      <c r="T896" s="18"/>
      <c r="U896" s="18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4"/>
      <c r="R897" s="18"/>
      <c r="S897" s="1"/>
      <c r="T897" s="18"/>
      <c r="U897" s="18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4"/>
      <c r="R898" s="18"/>
      <c r="S898" s="1"/>
      <c r="T898" s="18"/>
      <c r="U898" s="18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4"/>
      <c r="R899" s="18"/>
      <c r="S899" s="1"/>
      <c r="T899" s="18"/>
      <c r="U899" s="18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4"/>
      <c r="R900" s="18"/>
      <c r="S900" s="1"/>
      <c r="T900" s="18"/>
      <c r="U900" s="18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4"/>
      <c r="R901" s="18"/>
      <c r="S901" s="1"/>
      <c r="T901" s="18"/>
      <c r="U901" s="18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4"/>
      <c r="R902" s="18"/>
      <c r="S902" s="1"/>
      <c r="T902" s="18"/>
      <c r="U902" s="18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4"/>
      <c r="R903" s="18"/>
      <c r="S903" s="1"/>
      <c r="T903" s="18"/>
      <c r="U903" s="18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4"/>
      <c r="R904" s="18"/>
      <c r="S904" s="1"/>
      <c r="T904" s="18"/>
      <c r="U904" s="18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4"/>
      <c r="R905" s="18"/>
      <c r="S905" s="1"/>
      <c r="T905" s="18"/>
      <c r="U905" s="18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4"/>
      <c r="R906" s="18"/>
      <c r="S906" s="1"/>
      <c r="T906" s="18"/>
      <c r="U906" s="18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4"/>
      <c r="R907" s="18"/>
      <c r="S907" s="1"/>
      <c r="T907" s="18"/>
      <c r="U907" s="18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4"/>
      <c r="R908" s="18"/>
      <c r="S908" s="1"/>
      <c r="T908" s="18"/>
      <c r="U908" s="18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4"/>
      <c r="R909" s="18"/>
      <c r="S909" s="1"/>
      <c r="T909" s="18"/>
      <c r="U909" s="18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4"/>
      <c r="R910" s="18"/>
      <c r="S910" s="1"/>
      <c r="T910" s="18"/>
      <c r="U910" s="18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4"/>
      <c r="R911" s="18"/>
      <c r="S911" s="1"/>
      <c r="T911" s="18"/>
      <c r="U911" s="18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4"/>
      <c r="R912" s="18"/>
      <c r="S912" s="1"/>
      <c r="T912" s="18"/>
      <c r="U912" s="18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4"/>
      <c r="R913" s="18"/>
      <c r="S913" s="1"/>
      <c r="T913" s="18"/>
      <c r="U913" s="18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4"/>
      <c r="R914" s="18"/>
      <c r="S914" s="1"/>
      <c r="T914" s="18"/>
      <c r="U914" s="18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4"/>
      <c r="R915" s="18"/>
      <c r="S915" s="1"/>
      <c r="T915" s="18"/>
      <c r="U915" s="18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4"/>
      <c r="R916" s="18"/>
      <c r="S916" s="1"/>
      <c r="T916" s="18"/>
      <c r="U916" s="18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4"/>
      <c r="R917" s="18"/>
      <c r="S917" s="1"/>
      <c r="T917" s="18"/>
      <c r="U917" s="18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4"/>
      <c r="R918" s="18"/>
      <c r="S918" s="1"/>
      <c r="T918" s="18"/>
      <c r="U918" s="18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4"/>
      <c r="R919" s="18"/>
      <c r="S919" s="1"/>
      <c r="T919" s="18"/>
      <c r="U919" s="18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4"/>
      <c r="R920" s="18"/>
      <c r="S920" s="1"/>
      <c r="T920" s="18"/>
      <c r="U920" s="18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4"/>
      <c r="R921" s="18"/>
      <c r="S921" s="1"/>
      <c r="T921" s="18"/>
      <c r="U921" s="18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4"/>
      <c r="R922" s="18"/>
      <c r="S922" s="1"/>
      <c r="T922" s="18"/>
      <c r="U922" s="18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4"/>
      <c r="R923" s="18"/>
      <c r="S923" s="1"/>
      <c r="T923" s="18"/>
      <c r="U923" s="18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4"/>
      <c r="R924" s="18"/>
      <c r="S924" s="1"/>
      <c r="T924" s="18"/>
      <c r="U924" s="18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4"/>
      <c r="R925" s="18"/>
      <c r="S925" s="1"/>
      <c r="T925" s="18"/>
      <c r="U925" s="18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4"/>
      <c r="R926" s="18"/>
      <c r="S926" s="1"/>
      <c r="T926" s="18"/>
      <c r="U926" s="18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4"/>
      <c r="R927" s="18"/>
      <c r="S927" s="1"/>
      <c r="T927" s="18"/>
      <c r="U927" s="18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4"/>
      <c r="R928" s="18"/>
      <c r="S928" s="1"/>
      <c r="T928" s="18"/>
      <c r="U928" s="18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4"/>
      <c r="R929" s="18"/>
      <c r="S929" s="1"/>
      <c r="T929" s="18"/>
      <c r="U929" s="18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4"/>
      <c r="R930" s="18"/>
      <c r="S930" s="1"/>
      <c r="T930" s="18"/>
      <c r="U930" s="18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4"/>
      <c r="R931" s="18"/>
      <c r="S931" s="1"/>
      <c r="T931" s="18"/>
      <c r="U931" s="18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4"/>
      <c r="R932" s="18"/>
      <c r="S932" s="1"/>
      <c r="T932" s="18"/>
      <c r="U932" s="18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4"/>
      <c r="R933" s="18"/>
      <c r="S933" s="1"/>
      <c r="T933" s="18"/>
      <c r="U933" s="18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4"/>
      <c r="R934" s="18"/>
      <c r="S934" s="1"/>
      <c r="T934" s="18"/>
      <c r="U934" s="18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4"/>
      <c r="R935" s="18"/>
      <c r="S935" s="1"/>
      <c r="T935" s="18"/>
      <c r="U935" s="18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4"/>
      <c r="R936" s="18"/>
      <c r="S936" s="1"/>
      <c r="T936" s="18"/>
      <c r="U936" s="18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4"/>
      <c r="R937" s="18"/>
      <c r="S937" s="1"/>
      <c r="T937" s="18"/>
      <c r="U937" s="18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4"/>
      <c r="R938" s="18"/>
      <c r="S938" s="1"/>
      <c r="T938" s="18"/>
      <c r="U938" s="18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4"/>
      <c r="R939" s="18"/>
      <c r="S939" s="1"/>
      <c r="T939" s="18"/>
      <c r="U939" s="18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4"/>
      <c r="R940" s="18"/>
      <c r="S940" s="1"/>
      <c r="T940" s="18"/>
      <c r="U940" s="18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4"/>
      <c r="R941" s="18"/>
      <c r="S941" s="1"/>
      <c r="T941" s="18"/>
      <c r="U941" s="18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4"/>
      <c r="R942" s="18"/>
      <c r="S942" s="1"/>
      <c r="T942" s="18"/>
      <c r="U942" s="18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4"/>
      <c r="R943" s="18"/>
      <c r="S943" s="1"/>
      <c r="T943" s="18"/>
      <c r="U943" s="18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4"/>
      <c r="R944" s="18"/>
      <c r="S944" s="1"/>
      <c r="T944" s="18"/>
      <c r="U944" s="18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4"/>
      <c r="R945" s="18"/>
      <c r="S945" s="1"/>
      <c r="T945" s="18"/>
      <c r="U945" s="18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4"/>
      <c r="R946" s="18"/>
      <c r="S946" s="1"/>
      <c r="T946" s="18"/>
      <c r="U946" s="18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4"/>
      <c r="R947" s="18"/>
      <c r="S947" s="1"/>
      <c r="T947" s="18"/>
      <c r="U947" s="18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4"/>
      <c r="R948" s="18"/>
      <c r="S948" s="1"/>
      <c r="T948" s="18"/>
      <c r="U948" s="18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4"/>
      <c r="R949" s="18"/>
      <c r="S949" s="1"/>
      <c r="T949" s="18"/>
      <c r="U949" s="18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4"/>
      <c r="R950" s="18"/>
      <c r="S950" s="1"/>
      <c r="T950" s="18"/>
      <c r="U950" s="18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4"/>
      <c r="R951" s="18"/>
      <c r="S951" s="1"/>
      <c r="T951" s="18"/>
      <c r="U951" s="18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4"/>
      <c r="R952" s="18"/>
      <c r="S952" s="1"/>
      <c r="T952" s="18"/>
      <c r="U952" s="18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4"/>
      <c r="R953" s="18"/>
      <c r="S953" s="1"/>
      <c r="T953" s="18"/>
      <c r="U953" s="18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4"/>
      <c r="R954" s="18"/>
      <c r="S954" s="1"/>
      <c r="T954" s="18"/>
      <c r="U954" s="18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4"/>
      <c r="R955" s="18"/>
      <c r="S955" s="1"/>
      <c r="T955" s="18"/>
      <c r="U955" s="18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4"/>
      <c r="R956" s="18"/>
      <c r="S956" s="1"/>
      <c r="T956" s="18"/>
      <c r="U956" s="18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4"/>
      <c r="R957" s="18"/>
      <c r="S957" s="1"/>
      <c r="T957" s="18"/>
      <c r="U957" s="18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4"/>
      <c r="R958" s="18"/>
      <c r="S958" s="1"/>
      <c r="T958" s="18"/>
      <c r="U958" s="18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4"/>
      <c r="R959" s="18"/>
      <c r="S959" s="1"/>
      <c r="T959" s="18"/>
      <c r="U959" s="18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4"/>
      <c r="R960" s="18"/>
      <c r="S960" s="1"/>
      <c r="T960" s="18"/>
      <c r="U960" s="18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4"/>
      <c r="R961" s="18"/>
      <c r="S961" s="1"/>
      <c r="T961" s="18"/>
      <c r="U961" s="18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4"/>
      <c r="R962" s="18"/>
      <c r="S962" s="1"/>
      <c r="T962" s="18"/>
      <c r="U962" s="18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4"/>
      <c r="R963" s="18"/>
      <c r="S963" s="1"/>
      <c r="T963" s="18"/>
      <c r="U963" s="18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4"/>
      <c r="R964" s="18"/>
      <c r="S964" s="1"/>
      <c r="T964" s="18"/>
      <c r="U964" s="18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4"/>
      <c r="R965" s="18"/>
      <c r="S965" s="1"/>
      <c r="T965" s="18"/>
      <c r="U965" s="18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4"/>
      <c r="R966" s="18"/>
      <c r="S966" s="1"/>
      <c r="T966" s="18"/>
      <c r="U966" s="18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4"/>
      <c r="R967" s="18"/>
      <c r="S967" s="1"/>
      <c r="T967" s="18"/>
      <c r="U967" s="18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4"/>
      <c r="R968" s="18"/>
      <c r="S968" s="1"/>
      <c r="T968" s="18"/>
      <c r="U968" s="18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4"/>
      <c r="R969" s="18"/>
      <c r="S969" s="1"/>
      <c r="T969" s="18"/>
      <c r="U969" s="18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4"/>
      <c r="R970" s="18"/>
      <c r="S970" s="1"/>
      <c r="T970" s="18"/>
      <c r="U970" s="18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4"/>
      <c r="R971" s="18"/>
      <c r="S971" s="1"/>
      <c r="T971" s="18"/>
      <c r="U971" s="18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4"/>
      <c r="R972" s="18"/>
      <c r="S972" s="1"/>
      <c r="T972" s="18"/>
      <c r="U972" s="18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4"/>
      <c r="R973" s="18"/>
      <c r="S973" s="1"/>
      <c r="T973" s="18"/>
      <c r="U973" s="18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4"/>
      <c r="R974" s="18"/>
      <c r="S974" s="1"/>
      <c r="T974" s="18"/>
      <c r="U974" s="18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4"/>
      <c r="R975" s="18"/>
      <c r="S975" s="1"/>
      <c r="T975" s="18"/>
      <c r="U975" s="18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4"/>
      <c r="R976" s="18"/>
      <c r="S976" s="1"/>
      <c r="T976" s="18"/>
      <c r="U976" s="18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4"/>
      <c r="R977" s="18"/>
      <c r="S977" s="1"/>
      <c r="T977" s="18"/>
      <c r="U977" s="18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4"/>
      <c r="R978" s="18"/>
      <c r="S978" s="1"/>
      <c r="T978" s="18"/>
      <c r="U978" s="18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4"/>
      <c r="R979" s="18"/>
      <c r="S979" s="1"/>
      <c r="T979" s="18"/>
      <c r="U979" s="18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4"/>
      <c r="R980" s="18"/>
      <c r="S980" s="1"/>
      <c r="T980" s="18"/>
      <c r="U980" s="18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4"/>
      <c r="R981" s="18"/>
      <c r="S981" s="1"/>
      <c r="T981" s="18"/>
      <c r="U981" s="18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4"/>
      <c r="R982" s="18"/>
      <c r="S982" s="1"/>
      <c r="T982" s="18"/>
      <c r="U982" s="18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4"/>
      <c r="R983" s="18"/>
      <c r="S983" s="1"/>
      <c r="T983" s="18"/>
      <c r="U983" s="18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4"/>
      <c r="R984" s="18"/>
      <c r="S984" s="1"/>
      <c r="T984" s="18"/>
      <c r="U984" s="18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4"/>
      <c r="R985" s="18"/>
      <c r="S985" s="1"/>
      <c r="T985" s="18"/>
      <c r="U985" s="18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4"/>
      <c r="R986" s="18"/>
      <c r="S986" s="1"/>
      <c r="T986" s="18"/>
      <c r="U986" s="18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4"/>
      <c r="R987" s="18"/>
      <c r="S987" s="1"/>
      <c r="T987" s="18"/>
      <c r="U987" s="18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4"/>
      <c r="R988" s="18"/>
      <c r="S988" s="1"/>
      <c r="T988" s="18"/>
      <c r="U988" s="18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4"/>
      <c r="R989" s="18"/>
      <c r="S989" s="1"/>
      <c r="T989" s="18"/>
      <c r="U989" s="18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4"/>
      <c r="R990" s="18"/>
      <c r="S990" s="1"/>
      <c r="T990" s="18"/>
      <c r="U990" s="18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4"/>
      <c r="R991" s="18"/>
      <c r="S991" s="1"/>
      <c r="T991" s="18"/>
      <c r="U991" s="18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4"/>
      <c r="R992" s="18"/>
      <c r="S992" s="1"/>
      <c r="T992" s="18"/>
      <c r="U992" s="18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4"/>
      <c r="R993" s="18"/>
      <c r="S993" s="1"/>
      <c r="T993" s="18"/>
      <c r="U993" s="18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4"/>
      <c r="R994" s="18"/>
      <c r="S994" s="1"/>
      <c r="T994" s="18"/>
      <c r="U994" s="18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4"/>
      <c r="R995" s="18"/>
      <c r="S995" s="1"/>
      <c r="T995" s="18"/>
      <c r="U995" s="18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4"/>
      <c r="R996" s="18"/>
      <c r="S996" s="1"/>
      <c r="T996" s="18"/>
      <c r="U996" s="18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4"/>
      <c r="R997" s="18"/>
      <c r="S997" s="1"/>
      <c r="T997" s="18"/>
      <c r="U997" s="18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4"/>
      <c r="R998" s="18"/>
      <c r="S998" s="1"/>
      <c r="T998" s="18"/>
      <c r="U998" s="18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4"/>
      <c r="R999" s="18"/>
      <c r="S999" s="1"/>
      <c r="T999" s="18"/>
      <c r="U999" s="18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4"/>
      <c r="R1000" s="18"/>
      <c r="S1000" s="1"/>
      <c r="T1000" s="18"/>
      <c r="U1000" s="18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</sheetData>
  <mergeCells count="2">
    <mergeCell ref="E1:P1"/>
    <mergeCell ref="V1:A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75"/>
  <cols>
    <col customWidth="1" min="1" max="1" width="1.63"/>
    <col customWidth="1" min="2" max="2" width="8.88"/>
    <col customWidth="1" min="3" max="3" width="8.25"/>
    <col customWidth="1" min="4" max="4" width="12.75"/>
    <col customWidth="1" min="5" max="5" width="12.0"/>
    <col customWidth="1" min="6" max="6" width="1.5"/>
    <col customWidth="1" min="7" max="7" width="21.5"/>
    <col customWidth="1" min="8" max="8" width="15.63"/>
    <col customWidth="1" min="9" max="9" width="18.25"/>
    <col customWidth="1" min="10" max="10" width="12.0"/>
    <col customWidth="1" min="11" max="14" width="5.63"/>
    <col customWidth="1" min="15" max="15" width="7.13"/>
    <col customWidth="1" min="16" max="16" width="86.63"/>
    <col customWidth="1" min="17" max="17" width="13.0"/>
    <col customWidth="1" min="18" max="18" width="14.5"/>
    <col customWidth="1" min="19" max="19" width="30.0"/>
    <col customWidth="1" min="20" max="20" width="40.63"/>
    <col customWidth="1" min="21" max="98" width="14.5"/>
  </cols>
  <sheetData>
    <row r="1" ht="12.0" customHeight="1">
      <c r="A1" s="19"/>
      <c r="B1" s="19"/>
      <c r="C1" s="19"/>
      <c r="D1" s="19"/>
      <c r="E1" s="19"/>
      <c r="F1" s="19"/>
      <c r="G1" s="20"/>
      <c r="H1" s="19"/>
      <c r="I1" s="19"/>
      <c r="J1" s="19"/>
      <c r="K1" s="19"/>
      <c r="L1" s="19"/>
      <c r="M1" s="19"/>
      <c r="N1" s="19"/>
      <c r="O1" s="19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</row>
    <row r="2" ht="12.0" customHeight="1">
      <c r="A2" s="19"/>
      <c r="B2" s="21" t="s">
        <v>106</v>
      </c>
      <c r="C2" s="22"/>
      <c r="D2" s="22"/>
      <c r="E2" s="23"/>
      <c r="F2" s="19"/>
      <c r="G2" s="21" t="s">
        <v>106</v>
      </c>
      <c r="H2" s="22"/>
      <c r="I2" s="22"/>
      <c r="J2" s="23"/>
      <c r="K2" s="19"/>
      <c r="L2" s="19"/>
      <c r="M2" s="19"/>
      <c r="N2" s="19"/>
      <c r="O2" s="24" t="s">
        <v>107</v>
      </c>
      <c r="P2" s="25" t="s">
        <v>108</v>
      </c>
      <c r="Q2" s="19"/>
      <c r="R2" s="26" t="s">
        <v>109</v>
      </c>
      <c r="S2" s="27"/>
      <c r="T2" s="28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</row>
    <row r="3" ht="12.0" customHeight="1">
      <c r="A3" s="20"/>
      <c r="B3" s="29" t="s">
        <v>4</v>
      </c>
      <c r="C3" s="29" t="s">
        <v>110</v>
      </c>
      <c r="D3" s="29" t="s">
        <v>111</v>
      </c>
      <c r="E3" s="29" t="s">
        <v>112</v>
      </c>
      <c r="F3" s="20"/>
      <c r="G3" s="29" t="s">
        <v>113</v>
      </c>
      <c r="H3" s="29" t="s">
        <v>114</v>
      </c>
      <c r="I3" s="29" t="s">
        <v>115</v>
      </c>
      <c r="J3" s="29" t="s">
        <v>112</v>
      </c>
      <c r="K3" s="20"/>
      <c r="L3" s="20"/>
      <c r="M3" s="20"/>
      <c r="N3" s="20"/>
      <c r="O3" s="30" t="s">
        <v>116</v>
      </c>
      <c r="P3" s="31">
        <f>IFERROR(__xludf.DUMMYFUNCTION("counta(filter(Raw_data!$A$2:$A$72,Raw_data!$B$2:$B$72 = ""active"",Raw_data!$S$2:$S$72&lt;5))"),15.0)</f>
        <v>15</v>
      </c>
      <c r="Q3" s="20"/>
      <c r="R3" s="32" t="s">
        <v>117</v>
      </c>
      <c r="S3" s="33" t="s">
        <v>3</v>
      </c>
      <c r="T3" s="34" t="s">
        <v>20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</row>
    <row r="4" ht="12.0" customHeight="1">
      <c r="A4" s="19"/>
      <c r="B4" s="15" t="s">
        <v>23</v>
      </c>
      <c r="C4" s="15">
        <f>COUNTUNIQUEIFS(Raw_data!$A$3:$A$72,Raw_data!$C$3:$C$72,$B4)</f>
        <v>4</v>
      </c>
      <c r="D4" s="15">
        <f>COUNTUNIQUEIFS(Raw_data!$A$3:$A$72,Raw_data!$C$3:$C$72,$B4,Raw_data!$B$3:$B$72, "Inactive")</f>
        <v>0</v>
      </c>
      <c r="E4" s="15">
        <f t="array" ref="E4">SUM(IF(Raw_data!$C$3:$C$72=$B4,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1515</v>
      </c>
      <c r="F4" s="19"/>
      <c r="G4" s="35" t="s">
        <v>6</v>
      </c>
      <c r="H4" s="15">
        <f>IFERROR(__xludf.DUMMYFUNCTION("counta(unique(FILTER({Raw_data!$A$2:$A$72}, index(Raw_data!$A$2:$P$72,,match($G4,Raw_data!$A$2:$P$2,0)) &gt; 0)))-1"),49.0)</f>
        <v>49</v>
      </c>
      <c r="I4" s="15">
        <f>IFERROR(__xludf.DUMMYFUNCTION("COUNTA(unique(ifna(FILTER(Raw_data!$A$2:$A$72, index(Raw_data!$A$2:$P$72,,match($G4,Raw_data!$A$2:$P$2,0)) &gt; 0,Raw_data!$B$2:$B$72=""Inactive""))))"),8.0)</f>
        <v>8</v>
      </c>
      <c r="J4" s="15">
        <f t="array" ref="J4">sum(index(Raw_data!$A$2:$P$72,,match($G4,Raw_data!$A$2:$P$2,0)))</f>
        <v>25830</v>
      </c>
      <c r="K4" s="19"/>
      <c r="L4" s="19"/>
      <c r="M4" s="19"/>
      <c r="N4" s="19"/>
      <c r="O4" s="19"/>
      <c r="P4" s="20"/>
      <c r="Q4" s="19"/>
      <c r="R4" s="36" t="str">
        <f>IFERROR(__xludf.DUMMYFUNCTION("SORTN(filter({Raw_data!$A$2:$B$72,Raw_data!$S$2:$S$72},Raw_data!$B$2:$B$72 = ""Active"",Raw_data!$S$2:$S$72&lt;5),5,0,3,False)"),"BKF007")</f>
        <v>BKF007</v>
      </c>
      <c r="S4" s="37" t="str">
        <f>IFERROR(__xludf.DUMMYFUNCTION("""COMPUTED_VALUE"""),"Active")</f>
        <v>Active</v>
      </c>
      <c r="T4" s="38">
        <f>IFERROR(__xludf.DUMMYFUNCTION("""COMPUTED_VALUE"""),4.0)</f>
        <v>4</v>
      </c>
      <c r="U4" s="3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</row>
    <row r="5" ht="12.0" customHeight="1">
      <c r="A5" s="19"/>
      <c r="B5" s="15" t="s">
        <v>92</v>
      </c>
      <c r="C5" s="15">
        <f>COUNTUNIQUEIFS(Raw_data!$A$3:$A$72,Raw_data!$C$3:$C$72,$B5)</f>
        <v>6</v>
      </c>
      <c r="D5" s="15">
        <f>COUNTUNIQUEIFS(Raw_data!$A$3:$A$72,Raw_data!$C$3:$C$72,$B5,Raw_data!$B$3:$B$72, "Inactive")</f>
        <v>2</v>
      </c>
      <c r="E5" s="15">
        <f t="array" ref="E5">SUM(IF(Raw_data!$C$3:$C$72=$B5,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1605</v>
      </c>
      <c r="F5" s="19"/>
      <c r="G5" s="35" t="s">
        <v>7</v>
      </c>
      <c r="H5" s="15">
        <f>IFERROR(__xludf.DUMMYFUNCTION("counta(unique(FILTER({Raw_data!$A$2:$A$72}, index(Raw_data!$A$2:$P$72,,match($G5,Raw_data!$A$2:$P$2,0)) &gt; 0)))-1"),60.0)</f>
        <v>60</v>
      </c>
      <c r="I5" s="15">
        <f>IFERROR(__xludf.DUMMYFUNCTION("COUNTA(unique(ifna(FILTER(Raw_data!$A$2:$A$72, index(Raw_data!$A$2:$P$72,,match($G5,Raw_data!$A$2:$P$2,0)) &gt; 0,Raw_data!$B$2:$B$72=""Inactive""))))"),5.0)</f>
        <v>5</v>
      </c>
      <c r="J5" s="15">
        <f t="array" ref="J5">sum(index(Raw_data!$A$2:$P$72,,match($G5,Raw_data!$A$2:$P$2,0)))</f>
        <v>9262</v>
      </c>
      <c r="K5" s="19"/>
      <c r="L5" s="19"/>
      <c r="M5" s="19"/>
      <c r="N5" s="19"/>
      <c r="O5" s="24" t="s">
        <v>118</v>
      </c>
      <c r="P5" s="25" t="s">
        <v>119</v>
      </c>
      <c r="Q5" s="19"/>
      <c r="R5" s="40" t="str">
        <f>IFERROR(__xludf.DUMMYFUNCTION("""COMPUTED_VALUE"""),"JUI005")</f>
        <v>JUI005</v>
      </c>
      <c r="S5" s="41" t="str">
        <f>IFERROR(__xludf.DUMMYFUNCTION("""COMPUTED_VALUE"""),"Active")</f>
        <v>Active</v>
      </c>
      <c r="T5" s="38">
        <f>IFERROR(__xludf.DUMMYFUNCTION("""COMPUTED_VALUE"""),4.0)</f>
        <v>4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</row>
    <row r="6" ht="21.75" customHeight="1">
      <c r="A6" s="42"/>
      <c r="B6" s="43" t="s">
        <v>41</v>
      </c>
      <c r="C6" s="43">
        <f>COUNTUNIQUEIFS(Raw_data!$A$3:$A$72,Raw_data!$C$3:$C$72,$B6)</f>
        <v>1</v>
      </c>
      <c r="D6" s="43">
        <f>COUNTUNIQUEIFS(Raw_data!$A$3:$A$72,Raw_data!$C$3:$C$72,$B6,Raw_data!$B$3:$B$72, "Inactive")</f>
        <v>0</v>
      </c>
      <c r="E6" s="43">
        <f t="array" ref="E6">SUM(IF(Raw_data!$C$3:$C$72=$B6,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2269</v>
      </c>
      <c r="F6" s="42"/>
      <c r="G6" s="43" t="s">
        <v>8</v>
      </c>
      <c r="H6" s="43">
        <f>IFERROR(__xludf.DUMMYFUNCTION("counta(unique(FILTER({Raw_data!$A$2:$A$72}, index(Raw_data!$A$2:$P$72,,match($G6,Raw_data!$A$2:$P$2,0)) &gt; 0)))-1"),44.0)</f>
        <v>44</v>
      </c>
      <c r="I6" s="43">
        <f>IFERROR(__xludf.DUMMYFUNCTION("COUNTA(unique(ifna(FILTER(Raw_data!$A$2:$A$72, index(Raw_data!$A$2:$P$72,,match($G6,Raw_data!$A$2:$P$2,0)) &gt; 0,Raw_data!$B$2:$B$72=""Inactive""))))"),0.0)</f>
        <v>0</v>
      </c>
      <c r="J6" s="43">
        <f t="array" ref="J6">sum(index(Raw_data!$A$2:$P$72,,match($G6,Raw_data!$A$2:$P$2,0)))</f>
        <v>5668</v>
      </c>
      <c r="K6" s="42"/>
      <c r="L6" s="42"/>
      <c r="M6" s="42"/>
      <c r="N6" s="42"/>
      <c r="O6" s="44" t="s">
        <v>116</v>
      </c>
      <c r="P6" s="45" t="s">
        <v>120</v>
      </c>
      <c r="Q6" s="42"/>
      <c r="R6" s="46" t="str">
        <f>IFERROR(__xludf.DUMMYFUNCTION("""COMPUTED_VALUE"""),"JUI007")</f>
        <v>JUI007</v>
      </c>
      <c r="S6" s="47" t="str">
        <f>IFERROR(__xludf.DUMMYFUNCTION("""COMPUTED_VALUE"""),"Active")</f>
        <v>Active</v>
      </c>
      <c r="T6" s="48">
        <f>IFERROR(__xludf.DUMMYFUNCTION("""COMPUTED_VALUE"""),4.0)</f>
        <v>4</v>
      </c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</row>
    <row r="7" ht="12.0" customHeight="1">
      <c r="A7" s="19"/>
      <c r="B7" s="15" t="s">
        <v>51</v>
      </c>
      <c r="C7" s="15">
        <f>COUNTUNIQUEIFS(Raw_data!$A$3:$A$72,Raw_data!$C$3:$C$72,$B7)</f>
        <v>30</v>
      </c>
      <c r="D7" s="15">
        <f>COUNTUNIQUEIFS(Raw_data!$A$3:$A$72,Raw_data!$C$3:$C$72,$B7,Raw_data!$B$3:$B$72, "Inactive")</f>
        <v>4</v>
      </c>
      <c r="E7" s="15">
        <f t="array" ref="E7">SUM(IF(Raw_data!$C$3:$C$72=$B7,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60679</v>
      </c>
      <c r="F7" s="19"/>
      <c r="G7" s="35" t="s">
        <v>9</v>
      </c>
      <c r="H7" s="15">
        <f>IFERROR(__xludf.DUMMYFUNCTION("counta(unique(FILTER({Raw_data!$A$2:$A$72}, index(Raw_data!$A$2:$P$72,,match($G7,Raw_data!$A$2:$P$2,0)) &gt; 0)))-1"),36.0)</f>
        <v>36</v>
      </c>
      <c r="I7" s="15">
        <f>IFERROR(__xludf.DUMMYFUNCTION("COUNTA(unique(ifna(FILTER(Raw_data!$A$2:$A$72, index(Raw_data!$A$2:$P$72,,match($G7,Raw_data!$A$2:$P$2,0)) &gt; 0,Raw_data!$B$2:$B$72=""Inactive""))))"),4.0)</f>
        <v>4</v>
      </c>
      <c r="J7" s="15">
        <f t="array" ref="J7">sum(index(Raw_data!$A$2:$P$72,,match($G7,Raw_data!$A$2:$P$2,0)))</f>
        <v>8261</v>
      </c>
      <c r="K7" s="19"/>
      <c r="L7" s="19"/>
      <c r="M7" s="19"/>
      <c r="N7" s="19"/>
      <c r="O7" s="19"/>
      <c r="P7" s="20"/>
      <c r="Q7" s="19"/>
      <c r="R7" s="40" t="str">
        <f>IFERROR(__xludf.DUMMYFUNCTION("""COMPUTED_VALUE"""),"TEA002")</f>
        <v>TEA002</v>
      </c>
      <c r="S7" s="41" t="str">
        <f>IFERROR(__xludf.DUMMYFUNCTION("""COMPUTED_VALUE"""),"Active")</f>
        <v>Active</v>
      </c>
      <c r="T7" s="38">
        <f>IFERROR(__xludf.DUMMYFUNCTION("""COMPUTED_VALUE"""),4.0)</f>
        <v>4</v>
      </c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</row>
    <row r="8" ht="12.0" customHeight="1">
      <c r="A8" s="19"/>
      <c r="B8" s="15" t="s">
        <v>99</v>
      </c>
      <c r="C8" s="15">
        <f>COUNTUNIQUEIFS(Raw_data!$A$3:$A$72,Raw_data!$C$3:$C$72,$B8)</f>
        <v>7</v>
      </c>
      <c r="D8" s="15">
        <f>COUNTUNIQUEIFS(Raw_data!$A$3:$A$72,Raw_data!$C$3:$C$72,$B8,Raw_data!$B$3:$B$72, "Inactive")</f>
        <v>0</v>
      </c>
      <c r="E8" s="15">
        <f t="array" ref="E8">SUM(IF(Raw_data!$C$3:$C$72=$B8,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3588</v>
      </c>
      <c r="F8" s="19"/>
      <c r="G8" s="35" t="s">
        <v>10</v>
      </c>
      <c r="H8" s="15">
        <f>IFERROR(__xludf.DUMMYFUNCTION("counta(unique(FILTER({Raw_data!$A$2:$A$72}, index(Raw_data!$A$2:$P$72,,match($G8,Raw_data!$A$2:$P$2,0)) &gt; 0)))-1"),45.0)</f>
        <v>45</v>
      </c>
      <c r="I8" s="15">
        <f>IFERROR(__xludf.DUMMYFUNCTION("COUNTA(unique(ifna(FILTER(Raw_data!$A$2:$A$72, index(Raw_data!$A$2:$P$72,,match($G8,Raw_data!$A$2:$P$2,0)) &gt; 0,Raw_data!$B$2:$B$72=""Inactive""))))"),0.0)</f>
        <v>0</v>
      </c>
      <c r="J8" s="15">
        <f t="array" ref="J8">sum(index(Raw_data!$A$2:$P$72,,match($G8,Raw_data!$A$2:$P$2,0)))</f>
        <v>4059</v>
      </c>
      <c r="K8" s="19"/>
      <c r="L8" s="19"/>
      <c r="M8" s="19"/>
      <c r="N8" s="19"/>
      <c r="O8" s="24" t="s">
        <v>121</v>
      </c>
      <c r="P8" s="25" t="s">
        <v>122</v>
      </c>
      <c r="Q8" s="19"/>
      <c r="R8" s="49" t="str">
        <f>IFERROR(__xludf.DUMMYFUNCTION("""COMPUTED_VALUE"""),"TEA009")</f>
        <v>TEA009</v>
      </c>
      <c r="S8" s="50" t="str">
        <f>IFERROR(__xludf.DUMMYFUNCTION("""COMPUTED_VALUE"""),"Active")</f>
        <v>Active</v>
      </c>
      <c r="T8" s="51">
        <f>IFERROR(__xludf.DUMMYFUNCTION("""COMPUTED_VALUE"""),4.0)</f>
        <v>4</v>
      </c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</row>
    <row r="9" ht="12.0" customHeight="1">
      <c r="A9" s="19"/>
      <c r="B9" s="15" t="s">
        <v>29</v>
      </c>
      <c r="C9" s="15">
        <f>COUNTUNIQUEIFS(Raw_data!$A$3:$A$72,Raw_data!$C$3:$C$72,$B9)</f>
        <v>1</v>
      </c>
      <c r="D9" s="15">
        <f>COUNTUNIQUEIFS(Raw_data!$A$3:$A$72,Raw_data!$C$3:$C$72,$B9,Raw_data!$B$3:$B$72, "Inactive")</f>
        <v>1</v>
      </c>
      <c r="E9" s="15">
        <f t="array" ref="E9">SUM(IF(Raw_data!$C$3:$C$72=$B9,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0</v>
      </c>
      <c r="F9" s="19"/>
      <c r="G9" s="35" t="s">
        <v>11</v>
      </c>
      <c r="H9" s="15">
        <f>IFERROR(__xludf.DUMMYFUNCTION("counta(unique(FILTER({Raw_data!$A$2:$A$72}, index(Raw_data!$A$2:$P$72,,match($G9,Raw_data!$A$2:$P$2,0)) &gt; 0)))-1"),17.0)</f>
        <v>17</v>
      </c>
      <c r="I9" s="15">
        <f>IFERROR(__xludf.DUMMYFUNCTION("COUNTA(unique(ifna(FILTER(Raw_data!$A$2:$A$72, index(Raw_data!$A$2:$P$72,,match($G9,Raw_data!$A$2:$P$2,0)) &gt; 0,Raw_data!$B$2:$B$72=""Inactive""))))"),0.0)</f>
        <v>0</v>
      </c>
      <c r="J9" s="15">
        <f t="array" ref="J9">sum(index(Raw_data!$A$2:$P$72,,match($G9,Raw_data!$A$2:$P$2,0)))</f>
        <v>2898</v>
      </c>
      <c r="K9" s="19"/>
      <c r="L9" s="19"/>
      <c r="M9" s="19"/>
      <c r="N9" s="19"/>
      <c r="O9" s="30" t="s">
        <v>116</v>
      </c>
      <c r="P9" s="31">
        <f>S13</f>
        <v>20455168</v>
      </c>
      <c r="Q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</row>
    <row r="10" ht="12.0" customHeight="1">
      <c r="A10" s="19"/>
      <c r="B10" s="15" t="s">
        <v>123</v>
      </c>
      <c r="C10" s="15">
        <f>COUNTUNIQUEIFS(Raw_data!$A$3:$A$72,Raw_data!$C$3:$C$72,$B10)</f>
        <v>0</v>
      </c>
      <c r="D10" s="15">
        <f>COUNTUNIQUEIFS(Raw_data!$A$3:$A$72,Raw_data!$C$3:$C$72,$B10,Raw_data!$B$3:$B$72, "Inactive")</f>
        <v>0</v>
      </c>
      <c r="E10" s="15">
        <f t="array" ref="E10">SUM(IF(Raw_data!$C$3:$C$72=$B10,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0</v>
      </c>
      <c r="F10" s="19"/>
      <c r="G10" s="35" t="s">
        <v>12</v>
      </c>
      <c r="H10" s="15">
        <f>IFERROR(__xludf.DUMMYFUNCTION("counta(unique(FILTER({Raw_data!$A$2:$A$72}, index(Raw_data!$A$2:$P$72,,match($G10,Raw_data!$A$2:$P$2,0)) &gt; 0)))-1"),42.0)</f>
        <v>42</v>
      </c>
      <c r="I10" s="15">
        <f>IFERROR(__xludf.DUMMYFUNCTION("COUNTA(unique(ifna(FILTER(Raw_data!$A$2:$A$72, index(Raw_data!$A$2:$P$72,,match($G10,Raw_data!$A$2:$P$2,0)) &gt; 0,Raw_data!$B$2:$B$72=""Inactive""))))"),4.0)</f>
        <v>4</v>
      </c>
      <c r="J10" s="15">
        <f t="array" ref="J10">sum(index(Raw_data!$A$2:$P$72,,match($G10,Raw_data!$A$2:$P$2,0)))</f>
        <v>12017</v>
      </c>
      <c r="K10" s="19"/>
      <c r="L10" s="19"/>
      <c r="M10" s="19"/>
      <c r="N10" s="19"/>
      <c r="O10" s="19"/>
      <c r="P10" s="20"/>
      <c r="Q10" s="19"/>
      <c r="R10" s="26" t="s">
        <v>124</v>
      </c>
      <c r="S10" s="27"/>
      <c r="T10" s="28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</row>
    <row r="11" ht="12.0" customHeight="1">
      <c r="A11" s="19"/>
      <c r="B11" s="15" t="s">
        <v>38</v>
      </c>
      <c r="C11" s="15">
        <f>COUNTUNIQUEIFS(Raw_data!$A$3:$A$72,Raw_data!$C$3:$C$72,$B11)</f>
        <v>2</v>
      </c>
      <c r="D11" s="15">
        <f>COUNTUNIQUEIFS(Raw_data!$A$3:$A$72,Raw_data!$C$3:$C$72,$B11,Raw_data!$B$3:$B$72, "Inactive")</f>
        <v>0</v>
      </c>
      <c r="E11" s="15">
        <f t="array" ref="E11">SUM(IF(Raw_data!$C$3:$C$72=$B11,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9975</v>
      </c>
      <c r="F11" s="19"/>
      <c r="G11" s="35" t="s">
        <v>13</v>
      </c>
      <c r="H11" s="15">
        <f>IFERROR(__xludf.DUMMYFUNCTION("counta(unique(FILTER({Raw_data!$A$2:$A$72}, index(Raw_data!$A$2:$P$72,,match($G11,Raw_data!$A$2:$P$2,0)) &gt; 0)))-1"),44.0)</f>
        <v>44</v>
      </c>
      <c r="I11" s="15">
        <f>IFERROR(__xludf.DUMMYFUNCTION("COUNTA(unique(ifna(FILTER(Raw_data!$A$2:$A$72, index(Raw_data!$A$2:$P$72,,match($G11,Raw_data!$A$2:$P$2,0)) &gt; 0,Raw_data!$B$2:$B$72=""Inactive""))))"),0.0)</f>
        <v>0</v>
      </c>
      <c r="J11" s="15">
        <f t="array" ref="J11">sum(index(Raw_data!$A$2:$P$72,,match($G11,Raw_data!$A$2:$P$2,0)))</f>
        <v>9799</v>
      </c>
      <c r="K11" s="19"/>
      <c r="L11" s="19"/>
      <c r="M11" s="19"/>
      <c r="N11" s="19"/>
      <c r="O11" s="24" t="s">
        <v>125</v>
      </c>
      <c r="P11" s="25" t="s">
        <v>126</v>
      </c>
      <c r="Q11" s="19"/>
      <c r="R11" s="32" t="s">
        <v>127</v>
      </c>
      <c r="S11" s="52" t="s">
        <v>128</v>
      </c>
      <c r="T11" s="53" t="s">
        <v>129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</row>
    <row r="12" ht="12.0" customHeight="1">
      <c r="A12" s="19"/>
      <c r="B12" s="15" t="s">
        <v>31</v>
      </c>
      <c r="C12" s="15">
        <f>COUNTUNIQUEIFS(Raw_data!$A$3:$A$72,Raw_data!$C$3:$C$72,$B12)</f>
        <v>6</v>
      </c>
      <c r="D12" s="15">
        <f>COUNTUNIQUEIFS(Raw_data!$A$3:$A$72,Raw_data!$C$3:$C$72,$B12,Raw_data!$B$3:$B$72, "Inactive")</f>
        <v>0</v>
      </c>
      <c r="E12" s="15">
        <f t="array" ref="E12">SUM(IF(Raw_data!$C$3:$C$72=$B12,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1936</v>
      </c>
      <c r="F12" s="19"/>
      <c r="G12" s="35" t="s">
        <v>14</v>
      </c>
      <c r="H12" s="15">
        <f>IFERROR(__xludf.DUMMYFUNCTION("counta(unique(FILTER({Raw_data!$A$2:$A$72}, index(Raw_data!$A$2:$P$72,,match($G12,Raw_data!$A$2:$P$2,0)) &gt; 0)))-1"),46.0)</f>
        <v>46</v>
      </c>
      <c r="I12" s="15">
        <f>IFERROR(__xludf.DUMMYFUNCTION("COUNTA(unique(ifna(FILTER(Raw_data!$A$2:$A$72, index(Raw_data!$A$2:$P$72,,match($G12,Raw_data!$A$2:$P$2,0)) &gt; 0,Raw_data!$B$2:$B$72=""Inactive""))))"),4.0)</f>
        <v>4</v>
      </c>
      <c r="J12" s="15">
        <f t="array" ref="J12">sum(index(Raw_data!$A$2:$P$72,,match($G12,Raw_data!$A$2:$P$2,0)))</f>
        <v>3944</v>
      </c>
      <c r="K12" s="19"/>
      <c r="L12" s="19"/>
      <c r="M12" s="19"/>
      <c r="N12" s="19"/>
      <c r="O12" s="54" t="s">
        <v>116</v>
      </c>
      <c r="P12" s="31" t="str">
        <f t="array" ref="P12">xlookup(LARGE(Raw_data!$AH$3:$AH$72,2),Raw_data!$AH$3:$AH$72,Raw_data!$A$3:$A$72)</f>
        <v>JUI003</v>
      </c>
      <c r="Q12" s="14"/>
      <c r="R12" s="55" t="s">
        <v>130</v>
      </c>
      <c r="S12" s="31">
        <f>sum(Raw_data!$AE$3:$AF$72)</f>
        <v>2047494</v>
      </c>
      <c r="T12" s="38">
        <f t="shared" ref="T12:T16" si="1">RANK($S12,$S$12:$S$16,0)</f>
        <v>4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</row>
    <row r="13" ht="12.0" customHeight="1">
      <c r="A13" s="19"/>
      <c r="B13" s="15" t="s">
        <v>72</v>
      </c>
      <c r="C13" s="15">
        <f>COUNTUNIQUEIFS(Raw_data!$A$3:$A$72,Raw_data!$C$3:$C$72,$B13)</f>
        <v>3</v>
      </c>
      <c r="D13" s="15">
        <f>COUNTUNIQUEIFS(Raw_data!$A$3:$A$72,Raw_data!$C$3:$C$72,$B13,Raw_data!$B$3:$B$72, "Inactive")</f>
        <v>0</v>
      </c>
      <c r="E13" s="15">
        <f t="array" ref="E13">SUM(IF(Raw_data!$C$3:$C$72=$B13,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9423</v>
      </c>
      <c r="F13" s="19"/>
      <c r="G13" s="35" t="s">
        <v>15</v>
      </c>
      <c r="H13" s="15">
        <f>IFERROR(__xludf.DUMMYFUNCTION("counta(unique(FILTER({Raw_data!$A$2:$A$72}, index(Raw_data!$A$2:$P$72,,match($G13,Raw_data!$A$2:$P$2,0)) &gt; 0)))-1"),32.0)</f>
        <v>32</v>
      </c>
      <c r="I13" s="15">
        <f>IFERROR(__xludf.DUMMYFUNCTION("COUNTA(unique(ifna(FILTER(Raw_data!$A$2:$A$72, index(Raw_data!$A$2:$P$72,,match($G13,Raw_data!$A$2:$P$2,0)) &gt; 0,Raw_data!$B$2:$B$72=""Inactive""))))"),6.0)</f>
        <v>6</v>
      </c>
      <c r="J13" s="15">
        <f t="array" ref="J13">sum(index(Raw_data!$A$2:$P$72,,match($G13,Raw_data!$A$2:$P$2,0)))</f>
        <v>6471</v>
      </c>
      <c r="K13" s="19"/>
      <c r="L13" s="19"/>
      <c r="M13" s="19"/>
      <c r="N13" s="19"/>
      <c r="O13" s="19"/>
      <c r="P13" s="20"/>
      <c r="Q13" s="19"/>
      <c r="R13" s="56" t="s">
        <v>131</v>
      </c>
      <c r="S13" s="57">
        <f>sum(Raw_data!$V$3:$X$72)</f>
        <v>20455168</v>
      </c>
      <c r="T13" s="38">
        <f t="shared" si="1"/>
        <v>1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</row>
    <row r="14" ht="12.0" customHeight="1">
      <c r="A14" s="19"/>
      <c r="B14" s="15" t="s">
        <v>43</v>
      </c>
      <c r="C14" s="15">
        <f>COUNTUNIQUEIFS(Raw_data!$A$3:$A$72,Raw_data!$C$3:$C$72,$B14)</f>
        <v>5</v>
      </c>
      <c r="D14" s="15">
        <f>COUNTUNIQUEIFS(Raw_data!$A$3:$A$72,Raw_data!$C$3:$C$72,$B14,Raw_data!$B$3:$B$72, "Inactive")</f>
        <v>1</v>
      </c>
      <c r="E14" s="15">
        <f t="array" ref="E14">SUM(IF(Raw_data!$C$3:$C$72=$B14,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6876</v>
      </c>
      <c r="F14" s="19"/>
      <c r="G14" s="35" t="s">
        <v>16</v>
      </c>
      <c r="H14" s="15">
        <f>IFERROR(__xludf.DUMMYFUNCTION("counta(unique(FILTER({Raw_data!$A$2:$A$72}, index(Raw_data!$A$2:$P$72,,match($G14,Raw_data!$A$2:$P$2,0)) &gt; 0)))-1"),47.0)</f>
        <v>47</v>
      </c>
      <c r="I14" s="15">
        <f>IFERROR(__xludf.DUMMYFUNCTION("COUNTA(unique(ifna(FILTER(Raw_data!$A$2:$A$72, index(Raw_data!$A$2:$P$72,,match($G14,Raw_data!$A$2:$P$2,0)) &gt; 0,Raw_data!$B$2:$B$72=""Inactive""))))"),0.0)</f>
        <v>0</v>
      </c>
      <c r="J14" s="15">
        <f t="array" ref="J14">sum(index(Raw_data!$A$2:$P$72,,match($G14,Raw_data!$A$2:$P$2,0)))</f>
        <v>4964</v>
      </c>
      <c r="K14" s="19"/>
      <c r="L14" s="19"/>
      <c r="M14" s="19"/>
      <c r="N14" s="19"/>
      <c r="O14" s="58" t="s">
        <v>132</v>
      </c>
      <c r="P14" s="59" t="s">
        <v>133</v>
      </c>
      <c r="Q14" s="19"/>
      <c r="R14" s="56" t="s">
        <v>134</v>
      </c>
      <c r="S14" s="57">
        <f>sum(Raw_data!$AB$3:$AD$72)</f>
        <v>5025271</v>
      </c>
      <c r="T14" s="38">
        <f t="shared" si="1"/>
        <v>2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</row>
    <row r="15" ht="12.0" customHeight="1">
      <c r="A15" s="19"/>
      <c r="B15" s="15" t="s">
        <v>49</v>
      </c>
      <c r="C15" s="15">
        <f>COUNTUNIQUEIFS(Raw_data!$A$3:$A$72,Raw_data!$C$3:$C$72,$B15)</f>
        <v>1</v>
      </c>
      <c r="D15" s="15">
        <f>COUNTUNIQUEIFS(Raw_data!$A$3:$A$72,Raw_data!$C$3:$C$72,$B15,Raw_data!$B$3:$B$72, "Inactive")</f>
        <v>0</v>
      </c>
      <c r="E15" s="15">
        <f t="array" ref="E15">SUM(IF(Raw_data!$C$3:$C$72=$B15, Raw_data!$E$3:$E$72 + Raw_data!$F$3:$F$72 + Raw_data!$G$3:$G$72 + Raw_data!$H$3:$H$72  + Raw_data!$I$3:$I$72  + Raw_data!$J$3:$J$72 + Raw_data!$K$3:$K$72  + Raw_data!$L$3:$L$72  + Raw_data!$M$3:$M$72  + Raw_data!$N$3:$N$72 + Raw_data!$O$3:$O$72 + Raw_data!$P$3:$P$72, 0))</f>
        <v>1422</v>
      </c>
      <c r="F15" s="19"/>
      <c r="G15" s="35" t="s">
        <v>17</v>
      </c>
      <c r="H15" s="15">
        <f>IFERROR(__xludf.DUMMYFUNCTION("counta(unique(FILTER({Raw_data!$A$2:$A$72}, index(Raw_data!$A$2:$P$72,,match($G15,Raw_data!$A$2:$P$2,0)) &gt; 0)))-1"),17.0)</f>
        <v>17</v>
      </c>
      <c r="I15" s="15">
        <f>IFERROR(__xludf.DUMMYFUNCTION("COUNTA(unique(ifna(FILTER(Raw_data!$A$2:$A$72, index(Raw_data!$A$2:$P$72,,match($G15,Raw_data!$A$2:$P$2,0)) &gt; 0,Raw_data!$B$2:$B$72=""Inactive""))))"),1.0)</f>
        <v>1</v>
      </c>
      <c r="J15" s="15">
        <f t="array" ref="J15">sum(index(Raw_data!$A$2:$P$72,,match($G15,Raw_data!$A$2:$P$2,0)))</f>
        <v>7497</v>
      </c>
      <c r="K15" s="19"/>
      <c r="L15" s="19"/>
      <c r="M15" s="19"/>
      <c r="N15" s="19"/>
      <c r="O15" s="30" t="s">
        <v>116</v>
      </c>
      <c r="P15" s="31" t="str">
        <f>IFERROR(__xludf.DUMMYFUNCTION("CONCATENATE(""SKU Code: "",index(sort(filter({Raw_data!$A$2:$B$72,Raw_data!$Q$2:$Q$72},Raw_data!$B$2:$B$72 = ""Inactive""),3,False),1,1),"" no of units: "",index(sort(filter({Raw_data!$A$2:$B$72,Raw_data!$Q$2:$Q$72},Raw_data!$B$2:$B$72 = ""Inactive""),3,F"&amp;"alse),1,3))"),"SKU Code: JUI015 no of units: 4409")</f>
        <v>SKU Code: JUI015 no of units: 4409</v>
      </c>
      <c r="Q15" s="19"/>
      <c r="R15" s="56" t="s">
        <v>135</v>
      </c>
      <c r="S15" s="57">
        <f>sum(Raw_data!$AG$3:$AG$72)</f>
        <v>939911</v>
      </c>
      <c r="T15" s="38">
        <f t="shared" si="1"/>
        <v>5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</row>
    <row r="16" ht="12.0" customHeight="1">
      <c r="A16" s="19"/>
      <c r="B16" s="19"/>
      <c r="C16" s="19"/>
      <c r="D16" s="19"/>
      <c r="E16" s="19"/>
      <c r="F16" s="19"/>
      <c r="G16" s="20"/>
      <c r="H16" s="19"/>
      <c r="I16" s="19"/>
      <c r="J16" s="19"/>
      <c r="K16" s="19"/>
      <c r="L16" s="19"/>
      <c r="M16" s="19"/>
      <c r="N16" s="19"/>
      <c r="O16" s="19"/>
      <c r="P16" s="20"/>
      <c r="Q16" s="19"/>
      <c r="R16" s="60" t="s">
        <v>136</v>
      </c>
      <c r="S16" s="61">
        <f>sum(Raw_data!$Y$3:$AA$72)</f>
        <v>2346956</v>
      </c>
      <c r="T16" s="51">
        <f t="shared" si="1"/>
        <v>3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</row>
    <row r="17" ht="12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</row>
    <row r="18" ht="12.0" customHeight="1">
      <c r="A18" s="14"/>
      <c r="B18" s="14"/>
      <c r="C18" s="14"/>
      <c r="D18" s="14"/>
      <c r="E18" s="14"/>
      <c r="F18" s="14"/>
      <c r="G18" s="14"/>
      <c r="H18" s="62"/>
      <c r="I18" s="62"/>
      <c r="J18" s="14"/>
      <c r="K18" s="14"/>
      <c r="L18" s="14"/>
      <c r="M18" s="14"/>
      <c r="N18" s="14"/>
      <c r="O18" s="14"/>
      <c r="P18" s="14"/>
      <c r="Q18" s="3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</row>
    <row r="19" ht="12.0" customHeight="1">
      <c r="A19" s="14"/>
      <c r="B19" s="14"/>
      <c r="C19" s="14"/>
      <c r="D19" s="14"/>
      <c r="E19" s="14"/>
      <c r="F19" s="14"/>
      <c r="G19" s="14"/>
      <c r="H19" s="62"/>
      <c r="I19" s="62"/>
      <c r="J19" s="62"/>
      <c r="K19" s="14"/>
      <c r="L19" s="14"/>
      <c r="M19" s="14"/>
      <c r="N19" s="14"/>
      <c r="O19" s="14"/>
      <c r="P19" s="14"/>
      <c r="Q19" s="39"/>
      <c r="R19" s="63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</row>
    <row r="20" ht="12.0" customHeight="1">
      <c r="A20" s="14"/>
      <c r="B20" s="14"/>
      <c r="C20" s="14"/>
      <c r="D20" s="14"/>
      <c r="E20" s="14"/>
      <c r="F20" s="14"/>
      <c r="G20" s="14"/>
      <c r="H20" s="62"/>
      <c r="I20" s="62"/>
      <c r="J20" s="62"/>
      <c r="K20" s="14"/>
      <c r="L20" s="14"/>
      <c r="M20" s="14"/>
      <c r="N20" s="14"/>
      <c r="O20" s="14"/>
      <c r="P20" s="14"/>
      <c r="Q20" s="3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</row>
    <row r="21" ht="12.0" customHeight="1">
      <c r="A21" s="14"/>
      <c r="B21" s="14"/>
      <c r="C21" s="14"/>
      <c r="D21" s="14"/>
      <c r="E21" s="14"/>
      <c r="F21" s="14"/>
      <c r="G21" s="14"/>
      <c r="H21" s="62"/>
      <c r="I21" s="62"/>
      <c r="J21" s="62"/>
      <c r="K21" s="14"/>
      <c r="L21" s="14"/>
      <c r="M21" s="14"/>
      <c r="N21" s="14"/>
      <c r="O21" s="14"/>
      <c r="P21" s="14"/>
      <c r="Q21" s="3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</row>
    <row r="22" ht="12.0" customHeight="1">
      <c r="A22" s="14"/>
      <c r="B22" s="14"/>
      <c r="C22" s="14"/>
      <c r="D22" s="14"/>
      <c r="E22" s="14"/>
      <c r="F22" s="14"/>
      <c r="G22" s="14"/>
      <c r="H22" s="62"/>
      <c r="I22" s="62"/>
      <c r="J22" s="62"/>
      <c r="K22" s="14"/>
      <c r="L22" s="14"/>
      <c r="M22" s="14"/>
      <c r="N22" s="14"/>
      <c r="O22" s="14"/>
      <c r="P22" s="14"/>
      <c r="Q22" s="3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</row>
    <row r="23" ht="12.0" customHeight="1">
      <c r="A23" s="14"/>
      <c r="B23" s="14"/>
      <c r="C23" s="14"/>
      <c r="D23" s="14"/>
      <c r="E23" s="14"/>
      <c r="F23" s="14"/>
      <c r="G23" s="14"/>
      <c r="H23" s="62"/>
      <c r="I23" s="62"/>
      <c r="J23" s="62"/>
      <c r="K23" s="14"/>
      <c r="L23" s="14"/>
      <c r="M23" s="14"/>
      <c r="N23" s="14"/>
      <c r="O23" s="14"/>
      <c r="P23" s="14"/>
      <c r="Q23" s="39"/>
      <c r="R23" s="19"/>
      <c r="S23" s="3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</row>
    <row r="24" ht="12.0" customHeight="1">
      <c r="A24" s="14"/>
      <c r="B24" s="14"/>
      <c r="C24" s="14"/>
      <c r="D24" s="14"/>
      <c r="E24" s="14"/>
      <c r="F24" s="14"/>
      <c r="G24" s="14"/>
      <c r="H24" s="62"/>
      <c r="I24" s="62"/>
      <c r="J24" s="14"/>
      <c r="K24" s="14"/>
      <c r="L24" s="14"/>
      <c r="M24" s="14"/>
      <c r="N24" s="14"/>
      <c r="O24" s="14"/>
      <c r="P24" s="14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</row>
    <row r="25" ht="12.0" customHeight="1">
      <c r="A25" s="14"/>
      <c r="B25" s="14"/>
      <c r="C25" s="14"/>
      <c r="D25" s="14"/>
      <c r="E25" s="14"/>
      <c r="F25" s="14"/>
      <c r="G25" s="14"/>
      <c r="H25" s="62"/>
      <c r="I25" s="62"/>
      <c r="J25" s="14"/>
      <c r="K25" s="14"/>
      <c r="L25" s="14"/>
      <c r="M25" s="14"/>
      <c r="N25" s="14"/>
      <c r="O25" s="14"/>
      <c r="P25" s="14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</row>
    <row r="26" ht="12.0" customHeight="1">
      <c r="A26" s="14"/>
      <c r="B26" s="14"/>
      <c r="C26" s="14"/>
      <c r="D26" s="14"/>
      <c r="E26" s="14"/>
      <c r="F26" s="14"/>
      <c r="G26" s="14"/>
      <c r="H26" s="62"/>
      <c r="I26" s="14"/>
      <c r="J26" s="14"/>
      <c r="K26" s="14"/>
      <c r="L26" s="14"/>
      <c r="M26" s="14"/>
      <c r="N26" s="14"/>
      <c r="O26" s="14"/>
      <c r="P26" s="14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</row>
    <row r="27" ht="12.0" customHeight="1">
      <c r="A27" s="14"/>
      <c r="B27" s="14"/>
      <c r="C27" s="14"/>
      <c r="D27" s="14"/>
      <c r="E27" s="14"/>
      <c r="F27" s="14"/>
      <c r="G27" s="14"/>
      <c r="H27" s="62"/>
      <c r="I27" s="14"/>
      <c r="J27" s="14"/>
      <c r="K27" s="14"/>
      <c r="L27" s="14"/>
      <c r="M27" s="14"/>
      <c r="N27" s="14"/>
      <c r="O27" s="14"/>
      <c r="P27" s="14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</row>
    <row r="28" ht="12.0" customHeight="1">
      <c r="A28" s="14"/>
      <c r="B28" s="14"/>
      <c r="C28" s="14"/>
      <c r="D28" s="14"/>
      <c r="E28" s="14"/>
      <c r="F28" s="14"/>
      <c r="G28" s="14"/>
      <c r="H28" s="62"/>
      <c r="I28" s="14"/>
      <c r="J28" s="14"/>
      <c r="K28" s="14"/>
      <c r="L28" s="14"/>
      <c r="M28" s="14"/>
      <c r="N28" s="14"/>
      <c r="O28" s="14"/>
      <c r="P28" s="14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</row>
    <row r="29" ht="12.0" customHeight="1">
      <c r="A29" s="14"/>
      <c r="B29" s="14"/>
      <c r="C29" s="14"/>
      <c r="D29" s="14"/>
      <c r="E29" s="14"/>
      <c r="F29" s="14"/>
      <c r="G29" s="14"/>
      <c r="H29" s="62"/>
      <c r="I29" s="14"/>
      <c r="J29" s="14"/>
      <c r="K29" s="14"/>
      <c r="L29" s="14"/>
      <c r="M29" s="14"/>
      <c r="N29" s="14"/>
      <c r="O29" s="14"/>
      <c r="P29" s="14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</row>
    <row r="30" ht="12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</row>
    <row r="31" ht="12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</row>
    <row r="32" ht="12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</row>
    <row r="33" ht="12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</row>
    <row r="34" ht="12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</row>
    <row r="35" ht="12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</row>
    <row r="36" ht="12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</row>
    <row r="37" ht="12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</row>
    <row r="38" ht="12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</row>
    <row r="39" ht="12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</row>
    <row r="40" ht="12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</row>
    <row r="41" ht="12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</row>
    <row r="42" ht="12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</row>
    <row r="43" ht="12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</row>
    <row r="44" ht="12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</row>
    <row r="45" ht="12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</row>
    <row r="46" ht="12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</row>
    <row r="47" ht="12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</row>
    <row r="48" ht="12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</row>
    <row r="49" ht="12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</row>
    <row r="50" ht="12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</row>
    <row r="51" ht="12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</row>
    <row r="52" ht="12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</row>
    <row r="53" ht="12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</row>
    <row r="54" ht="12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</row>
    <row r="55" ht="12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</row>
    <row r="56" ht="12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</row>
    <row r="57" ht="12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</row>
    <row r="58" ht="12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</row>
    <row r="59" ht="12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</row>
    <row r="60" ht="12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</row>
    <row r="61" ht="12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</row>
    <row r="62" ht="12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</row>
    <row r="63" ht="12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</row>
    <row r="64" ht="12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</row>
    <row r="65" ht="12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</row>
    <row r="66" ht="12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</row>
    <row r="67" ht="12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</row>
    <row r="68" ht="12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</row>
    <row r="69" ht="12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</row>
    <row r="70" ht="12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</row>
    <row r="71" ht="12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</row>
    <row r="72" ht="12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</row>
    <row r="73" ht="12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</row>
    <row r="74" ht="12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</row>
    <row r="75" ht="12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</row>
    <row r="76" ht="12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</row>
    <row r="77" ht="12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</row>
    <row r="78" ht="12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</row>
    <row r="79" ht="12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</row>
    <row r="80" ht="12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</row>
    <row r="81" ht="12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</row>
    <row r="82" ht="12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</row>
    <row r="83" ht="12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</row>
    <row r="84" ht="12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</row>
    <row r="85" ht="12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</row>
    <row r="86" ht="12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</row>
    <row r="87" ht="12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</row>
    <row r="88" ht="12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</row>
    <row r="89" ht="12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</row>
    <row r="90" ht="12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</row>
    <row r="91" ht="12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</row>
    <row r="92" ht="12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</row>
    <row r="93" ht="12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</row>
    <row r="94" ht="12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</row>
    <row r="95" ht="12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</row>
    <row r="96" ht="12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</row>
    <row r="97" ht="12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</row>
    <row r="98" ht="12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</row>
    <row r="99" ht="12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</row>
    <row r="100" ht="12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</row>
    <row r="101" ht="12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</row>
    <row r="102" ht="12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</row>
    <row r="103" ht="12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</row>
    <row r="104" ht="12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</row>
    <row r="105" ht="12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</row>
    <row r="106" ht="12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</row>
    <row r="107" ht="12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</row>
    <row r="108" ht="12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</row>
    <row r="109" ht="12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</row>
    <row r="110" ht="12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</row>
    <row r="111" ht="12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</row>
    <row r="112" ht="12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</row>
    <row r="113" ht="12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</row>
    <row r="114" ht="12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</row>
    <row r="115" ht="12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</row>
    <row r="116" ht="12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</row>
    <row r="117" ht="12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</row>
    <row r="118" ht="12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</row>
    <row r="119" ht="12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</row>
    <row r="120" ht="12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</row>
    <row r="121" ht="12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</row>
    <row r="122" ht="12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</row>
    <row r="123" ht="12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</row>
    <row r="124" ht="12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</row>
    <row r="125" ht="12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</row>
    <row r="126" ht="12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</row>
    <row r="127" ht="12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</row>
    <row r="128" ht="12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</row>
    <row r="129" ht="12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</row>
    <row r="130" ht="12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</row>
    <row r="131" ht="12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</row>
    <row r="132" ht="12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</row>
    <row r="133" ht="12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</row>
    <row r="134" ht="12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</row>
    <row r="135" ht="12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</row>
    <row r="136" ht="12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</row>
    <row r="137" ht="12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</row>
    <row r="138" ht="12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</row>
    <row r="139" ht="12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</row>
    <row r="140" ht="12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</row>
    <row r="141" ht="12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</row>
    <row r="142" ht="12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</row>
    <row r="143" ht="12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</row>
    <row r="144" ht="12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</row>
    <row r="145" ht="12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</row>
    <row r="146" ht="12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</row>
    <row r="147" ht="12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</row>
    <row r="148" ht="12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</row>
    <row r="149" ht="12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</row>
    <row r="150" ht="12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</row>
    <row r="151" ht="12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</row>
    <row r="152" ht="12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</row>
    <row r="153" ht="12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</row>
    <row r="154" ht="12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</row>
    <row r="155" ht="12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</row>
    <row r="156" ht="12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</row>
    <row r="157" ht="12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</row>
    <row r="158" ht="12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</row>
    <row r="159" ht="12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</row>
    <row r="160" ht="12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</row>
    <row r="161" ht="12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</row>
    <row r="162" ht="12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</row>
    <row r="163" ht="12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</row>
    <row r="164" ht="12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</row>
    <row r="165" ht="12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</row>
    <row r="166" ht="12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</row>
    <row r="167" ht="12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</row>
    <row r="168" ht="12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</row>
    <row r="169" ht="12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</row>
    <row r="170" ht="12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</row>
    <row r="171" ht="12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</row>
    <row r="172" ht="12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</row>
    <row r="173" ht="12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</row>
    <row r="174" ht="12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</row>
    <row r="175" ht="12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</row>
    <row r="176" ht="12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</row>
    <row r="177" ht="12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</row>
    <row r="178" ht="12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</row>
    <row r="179" ht="12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</row>
    <row r="180" ht="12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</row>
    <row r="181" ht="12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</row>
    <row r="182" ht="12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</row>
    <row r="183" ht="12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</row>
    <row r="184" ht="12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</row>
    <row r="185" ht="12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</row>
    <row r="186" ht="12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</row>
    <row r="187" ht="12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</row>
    <row r="188" ht="12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</row>
    <row r="189" ht="12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</row>
    <row r="190" ht="12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</row>
    <row r="191" ht="12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</row>
    <row r="192" ht="12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</row>
    <row r="193" ht="12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</row>
    <row r="194" ht="12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</row>
    <row r="195" ht="12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</row>
    <row r="196" ht="12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</row>
    <row r="197" ht="12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</row>
    <row r="198" ht="12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</row>
    <row r="199" ht="12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</row>
    <row r="200" ht="12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</row>
    <row r="201" ht="12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</row>
    <row r="202" ht="12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</row>
    <row r="203" ht="12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</row>
    <row r="204" ht="12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</row>
    <row r="205" ht="12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</row>
    <row r="206" ht="12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</row>
    <row r="207" ht="12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</row>
    <row r="208" ht="12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</row>
    <row r="209" ht="12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</row>
    <row r="210" ht="12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</row>
    <row r="211" ht="12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</row>
    <row r="212" ht="12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</row>
    <row r="213" ht="12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</row>
    <row r="214" ht="12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</row>
    <row r="215" ht="12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</row>
    <row r="216" ht="12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</row>
    <row r="217" ht="12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</row>
    <row r="218" ht="12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</row>
    <row r="219" ht="12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</row>
    <row r="220" ht="12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</row>
    <row r="221" ht="12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</row>
    <row r="222" ht="12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</row>
    <row r="223" ht="12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</row>
    <row r="224" ht="12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</row>
    <row r="225" ht="12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</row>
    <row r="226" ht="12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</row>
    <row r="227" ht="12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</row>
    <row r="228" ht="12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</row>
    <row r="229" ht="12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</row>
    <row r="230" ht="12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</row>
    <row r="231" ht="12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</row>
    <row r="232" ht="12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</row>
    <row r="233" ht="12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</row>
    <row r="234" ht="12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</row>
    <row r="235" ht="12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</row>
    <row r="236" ht="12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</row>
    <row r="237" ht="12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</row>
    <row r="238" ht="12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</row>
    <row r="239" ht="12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</row>
    <row r="240" ht="12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</row>
    <row r="241" ht="12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</row>
    <row r="242" ht="12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</row>
    <row r="243" ht="12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</row>
    <row r="244" ht="12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</row>
    <row r="245" ht="12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</row>
    <row r="246" ht="12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</row>
    <row r="247" ht="12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</row>
    <row r="248" ht="12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</row>
    <row r="249" ht="12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</row>
    <row r="250" ht="12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</row>
    <row r="251" ht="12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</row>
    <row r="252" ht="12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</row>
    <row r="253" ht="12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</row>
    <row r="254" ht="12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</row>
    <row r="255" ht="12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</row>
    <row r="256" ht="12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</row>
    <row r="257" ht="12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</row>
    <row r="258" ht="12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</row>
    <row r="259" ht="12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</row>
    <row r="260" ht="12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</row>
    <row r="261" ht="12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</row>
    <row r="262" ht="12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</row>
    <row r="263" ht="12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</row>
    <row r="264" ht="12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</row>
    <row r="265" ht="12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</row>
    <row r="266" ht="12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</row>
    <row r="267" ht="12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</row>
    <row r="268" ht="12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</row>
    <row r="269" ht="12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</row>
    <row r="270" ht="12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</row>
    <row r="271" ht="12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</row>
    <row r="272" ht="12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</row>
    <row r="273" ht="12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</row>
    <row r="274" ht="12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</row>
    <row r="275" ht="12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</row>
    <row r="276" ht="12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</row>
    <row r="277" ht="12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</row>
    <row r="278" ht="12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</row>
    <row r="279" ht="12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</row>
    <row r="280" ht="12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</row>
    <row r="281" ht="12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</row>
    <row r="282" ht="12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</row>
    <row r="283" ht="12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</row>
    <row r="284" ht="12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</row>
    <row r="285" ht="12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</row>
    <row r="286" ht="12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</row>
    <row r="287" ht="12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</row>
    <row r="288" ht="12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</row>
    <row r="289" ht="12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</row>
    <row r="290" ht="12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</row>
    <row r="291" ht="12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</row>
    <row r="292" ht="12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</row>
    <row r="293" ht="12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</row>
    <row r="294" ht="12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</row>
    <row r="295" ht="12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</row>
    <row r="296" ht="12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</row>
    <row r="297" ht="12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</row>
    <row r="298" ht="12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</row>
    <row r="299" ht="12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</row>
    <row r="300" ht="12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</row>
    <row r="301" ht="12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</row>
    <row r="302" ht="12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</row>
    <row r="303" ht="12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</row>
    <row r="304" ht="12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</row>
    <row r="305" ht="12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</row>
    <row r="306" ht="12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</row>
    <row r="307" ht="12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</row>
    <row r="308" ht="12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</row>
    <row r="309" ht="12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</row>
    <row r="310" ht="12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</row>
    <row r="311" ht="12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</row>
    <row r="312" ht="12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</row>
    <row r="313" ht="12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</row>
    <row r="314" ht="12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</row>
    <row r="315" ht="12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</row>
    <row r="316" ht="12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</row>
    <row r="317" ht="12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</row>
    <row r="318" ht="12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</row>
    <row r="319" ht="12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</row>
    <row r="320" ht="12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</row>
    <row r="321" ht="12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</row>
    <row r="322" ht="12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</row>
    <row r="323" ht="12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</row>
    <row r="324" ht="12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</row>
    <row r="325" ht="12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</row>
    <row r="326" ht="12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</row>
    <row r="327" ht="12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</row>
    <row r="328" ht="12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</row>
    <row r="329" ht="12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</row>
    <row r="330" ht="12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</row>
    <row r="331" ht="12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</row>
    <row r="332" ht="12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</row>
    <row r="333" ht="12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</row>
    <row r="334" ht="12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</row>
    <row r="335" ht="12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</row>
    <row r="336" ht="12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</row>
    <row r="337" ht="12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</row>
    <row r="338" ht="12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</row>
    <row r="339" ht="12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</row>
    <row r="340" ht="12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</row>
    <row r="341" ht="12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</row>
    <row r="342" ht="12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</row>
    <row r="343" ht="12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</row>
    <row r="344" ht="12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</row>
    <row r="345" ht="12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</row>
    <row r="346" ht="12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</row>
    <row r="347" ht="12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</row>
    <row r="348" ht="12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</row>
    <row r="349" ht="12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</row>
    <row r="350" ht="12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</row>
    <row r="351" ht="12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</row>
    <row r="352" ht="12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</row>
    <row r="353" ht="12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</row>
    <row r="354" ht="12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</row>
    <row r="355" ht="12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</row>
    <row r="356" ht="12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</row>
    <row r="357" ht="12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</row>
    <row r="358" ht="12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</row>
    <row r="359" ht="12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</row>
    <row r="360" ht="12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</row>
    <row r="361" ht="12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</row>
    <row r="362" ht="12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</row>
    <row r="363" ht="12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</row>
    <row r="364" ht="12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</row>
    <row r="365" ht="12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</row>
    <row r="366" ht="12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</row>
    <row r="367" ht="12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</row>
    <row r="368" ht="12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</row>
    <row r="369" ht="12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</row>
    <row r="370" ht="12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</row>
    <row r="371" ht="12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</row>
    <row r="372" ht="12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</row>
    <row r="373" ht="12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</row>
    <row r="374" ht="12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</row>
    <row r="375" ht="12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</row>
    <row r="376" ht="12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</row>
    <row r="377" ht="12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</row>
    <row r="378" ht="12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</row>
    <row r="379" ht="12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</row>
    <row r="380" ht="12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</row>
    <row r="381" ht="12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</row>
    <row r="382" ht="12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</row>
    <row r="383" ht="12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</row>
    <row r="384" ht="12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</row>
    <row r="385" ht="12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</row>
    <row r="386" ht="12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</row>
    <row r="387" ht="12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</row>
    <row r="388" ht="12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</row>
    <row r="389" ht="12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</row>
    <row r="390" ht="12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</row>
    <row r="391" ht="12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</row>
    <row r="392" ht="12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</row>
    <row r="393" ht="12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</row>
    <row r="394" ht="12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</row>
    <row r="395" ht="12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</row>
    <row r="396" ht="12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</row>
    <row r="397" ht="12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</row>
    <row r="398" ht="12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</row>
    <row r="399" ht="12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</row>
    <row r="400" ht="12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</row>
    <row r="401" ht="12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</row>
    <row r="402" ht="12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</row>
    <row r="403" ht="12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</row>
    <row r="404" ht="12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</row>
    <row r="405" ht="12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</row>
    <row r="406" ht="12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</row>
    <row r="407" ht="12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</row>
    <row r="408" ht="12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</row>
    <row r="409" ht="12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</row>
    <row r="410" ht="12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</row>
    <row r="411" ht="12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</row>
    <row r="412" ht="12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</row>
    <row r="413" ht="12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</row>
    <row r="414" ht="12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</row>
    <row r="415" ht="12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</row>
    <row r="416" ht="12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</row>
    <row r="417" ht="12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</row>
    <row r="418" ht="12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</row>
    <row r="419" ht="12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</row>
    <row r="420" ht="12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</row>
    <row r="421" ht="12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</row>
    <row r="422" ht="12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</row>
    <row r="423" ht="12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</row>
    <row r="424" ht="12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</row>
    <row r="425" ht="12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</row>
    <row r="426" ht="12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</row>
    <row r="427" ht="12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</row>
    <row r="428" ht="12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</row>
    <row r="429" ht="12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</row>
    <row r="430" ht="12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</row>
    <row r="431" ht="12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</row>
    <row r="432" ht="12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</row>
    <row r="433" ht="12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</row>
    <row r="434" ht="12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</row>
    <row r="435" ht="12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</row>
    <row r="436" ht="12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</row>
    <row r="437" ht="12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</row>
    <row r="438" ht="12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</row>
    <row r="439" ht="12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</row>
    <row r="440" ht="12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</row>
    <row r="441" ht="12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</row>
    <row r="442" ht="12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</row>
    <row r="443" ht="12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</row>
    <row r="444" ht="12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</row>
    <row r="445" ht="12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</row>
    <row r="446" ht="12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</row>
    <row r="447" ht="12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</row>
    <row r="448" ht="12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</row>
    <row r="449" ht="12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</row>
    <row r="450" ht="12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</row>
    <row r="451" ht="12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</row>
    <row r="452" ht="12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</row>
    <row r="453" ht="12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</row>
    <row r="454" ht="12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</row>
    <row r="455" ht="12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</row>
    <row r="456" ht="12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</row>
    <row r="457" ht="12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</row>
    <row r="458" ht="12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</row>
    <row r="459" ht="12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</row>
    <row r="460" ht="12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</row>
    <row r="461" ht="12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</row>
    <row r="462" ht="12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</row>
    <row r="463" ht="12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</row>
    <row r="464" ht="12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</row>
    <row r="465" ht="12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</row>
    <row r="466" ht="12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</row>
    <row r="467" ht="12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</row>
    <row r="468" ht="12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</row>
    <row r="469" ht="12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</row>
    <row r="470" ht="12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</row>
    <row r="471" ht="12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</row>
    <row r="472" ht="12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</row>
    <row r="473" ht="12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</row>
    <row r="474" ht="12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</row>
    <row r="475" ht="12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</row>
    <row r="476" ht="12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</row>
    <row r="477" ht="12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</row>
    <row r="478" ht="12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</row>
    <row r="479" ht="12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</row>
    <row r="480" ht="12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</row>
    <row r="481" ht="12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</row>
    <row r="482" ht="12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</row>
    <row r="483" ht="12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</row>
    <row r="484" ht="12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</row>
    <row r="485" ht="12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</row>
    <row r="486" ht="12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</row>
    <row r="487" ht="12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</row>
    <row r="488" ht="12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</row>
    <row r="489" ht="12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</row>
    <row r="490" ht="12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</row>
    <row r="491" ht="12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</row>
    <row r="492" ht="12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</row>
    <row r="493" ht="12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</row>
    <row r="494" ht="12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</row>
    <row r="495" ht="12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</row>
    <row r="496" ht="12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</row>
    <row r="497" ht="12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</row>
    <row r="498" ht="12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</row>
    <row r="499" ht="12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</row>
    <row r="500" ht="12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</row>
    <row r="501" ht="12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</row>
    <row r="502" ht="12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</row>
    <row r="503" ht="12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</row>
    <row r="504" ht="12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</row>
    <row r="505" ht="12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</row>
    <row r="506" ht="12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</row>
    <row r="507" ht="12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</row>
    <row r="508" ht="12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</row>
    <row r="509" ht="12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</row>
    <row r="510" ht="12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</row>
    <row r="511" ht="12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</row>
    <row r="512" ht="12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</row>
    <row r="513" ht="12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</row>
    <row r="514" ht="12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</row>
    <row r="515" ht="12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</row>
    <row r="516" ht="12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</row>
    <row r="517" ht="12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</row>
    <row r="518" ht="12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</row>
    <row r="519" ht="12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</row>
    <row r="520" ht="12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</row>
    <row r="521" ht="12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</row>
    <row r="522" ht="12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</row>
    <row r="523" ht="12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</row>
    <row r="524" ht="12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</row>
    <row r="525" ht="12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</row>
    <row r="526" ht="12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</row>
    <row r="527" ht="12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</row>
    <row r="528" ht="12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</row>
    <row r="529" ht="12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</row>
    <row r="530" ht="12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</row>
    <row r="531" ht="12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</row>
    <row r="532" ht="12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</row>
    <row r="533" ht="12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</row>
    <row r="534" ht="12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</row>
    <row r="535" ht="12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</row>
    <row r="536" ht="12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</row>
    <row r="537" ht="12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</row>
    <row r="538" ht="12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</row>
    <row r="539" ht="12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</row>
    <row r="540" ht="12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</row>
    <row r="541" ht="12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</row>
    <row r="542" ht="12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</row>
    <row r="543" ht="12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</row>
    <row r="544" ht="12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</row>
    <row r="545" ht="12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</row>
    <row r="546" ht="12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</row>
    <row r="547" ht="12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</row>
    <row r="548" ht="12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</row>
    <row r="549" ht="12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</row>
    <row r="550" ht="12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</row>
    <row r="551" ht="12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</row>
    <row r="552" ht="12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</row>
    <row r="553" ht="12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</row>
    <row r="554" ht="12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</row>
    <row r="555" ht="12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</row>
    <row r="556" ht="12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</row>
    <row r="557" ht="12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</row>
    <row r="558" ht="12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</row>
    <row r="559" ht="12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</row>
    <row r="560" ht="12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</row>
    <row r="561" ht="12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</row>
    <row r="562" ht="12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</row>
    <row r="563" ht="12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</row>
    <row r="564" ht="12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</row>
    <row r="565" ht="12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</row>
    <row r="566" ht="12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</row>
    <row r="567" ht="12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</row>
    <row r="568" ht="12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</row>
    <row r="569" ht="12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</row>
    <row r="570" ht="12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</row>
    <row r="571" ht="12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</row>
    <row r="572" ht="12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</row>
    <row r="573" ht="12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</row>
    <row r="574" ht="12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</row>
    <row r="575" ht="12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</row>
    <row r="576" ht="12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</row>
    <row r="577" ht="12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</row>
    <row r="578" ht="12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</row>
    <row r="579" ht="12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</row>
    <row r="580" ht="12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</row>
    <row r="581" ht="12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</row>
    <row r="582" ht="12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</row>
    <row r="583" ht="12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</row>
    <row r="584" ht="12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</row>
    <row r="585" ht="12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</row>
    <row r="586" ht="12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</row>
    <row r="587" ht="12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</row>
    <row r="588" ht="12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</row>
    <row r="589" ht="12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</row>
    <row r="590" ht="12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</row>
    <row r="591" ht="12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</row>
    <row r="592" ht="12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</row>
    <row r="593" ht="12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</row>
    <row r="594" ht="12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</row>
    <row r="595" ht="12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</row>
    <row r="596" ht="12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</row>
    <row r="597" ht="12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</row>
    <row r="598" ht="12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</row>
    <row r="599" ht="12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</row>
    <row r="600" ht="12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</row>
    <row r="601" ht="12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</row>
    <row r="602" ht="12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</row>
    <row r="603" ht="12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</row>
    <row r="604" ht="12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</row>
    <row r="605" ht="12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</row>
    <row r="606" ht="12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</row>
    <row r="607" ht="12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</row>
    <row r="608" ht="12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</row>
    <row r="609" ht="12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</row>
    <row r="610" ht="12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</row>
    <row r="611" ht="12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</row>
    <row r="612" ht="12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</row>
    <row r="613" ht="12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</row>
    <row r="614" ht="12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</row>
    <row r="615" ht="12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</row>
    <row r="616" ht="12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</row>
    <row r="617" ht="12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</row>
    <row r="618" ht="12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</row>
    <row r="619" ht="12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</row>
    <row r="620" ht="12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</row>
    <row r="621" ht="12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</row>
    <row r="622" ht="12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</row>
    <row r="623" ht="12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</row>
    <row r="624" ht="12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</row>
    <row r="625" ht="12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</row>
    <row r="626" ht="12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</row>
    <row r="627" ht="12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</row>
    <row r="628" ht="12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</row>
    <row r="629" ht="12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</row>
    <row r="630" ht="12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</row>
    <row r="631" ht="12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</row>
    <row r="632" ht="12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</row>
    <row r="633" ht="12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</row>
    <row r="634" ht="12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</row>
    <row r="635" ht="12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</row>
    <row r="636" ht="12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</row>
    <row r="637" ht="12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</row>
    <row r="638" ht="12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</row>
    <row r="639" ht="12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</row>
    <row r="640" ht="12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</row>
    <row r="641" ht="12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</row>
    <row r="642" ht="12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</row>
    <row r="643" ht="12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</row>
    <row r="644" ht="12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</row>
    <row r="645" ht="12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</row>
    <row r="646" ht="12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</row>
    <row r="647" ht="12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</row>
    <row r="648" ht="12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</row>
    <row r="649" ht="12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</row>
    <row r="650" ht="12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</row>
    <row r="651" ht="12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</row>
    <row r="652" ht="12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</row>
    <row r="653" ht="12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</row>
    <row r="654" ht="12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</row>
    <row r="655" ht="12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</row>
    <row r="656" ht="12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</row>
    <row r="657" ht="12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</row>
    <row r="658" ht="12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</row>
    <row r="659" ht="12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</row>
    <row r="660" ht="12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</row>
    <row r="661" ht="12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</row>
    <row r="662" ht="12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</row>
    <row r="663" ht="12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</row>
    <row r="664" ht="12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</row>
    <row r="665" ht="12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</row>
    <row r="666" ht="12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</row>
    <row r="667" ht="12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</row>
    <row r="668" ht="12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</row>
    <row r="669" ht="12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</row>
    <row r="670" ht="12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</row>
    <row r="671" ht="12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</row>
    <row r="672" ht="12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</row>
    <row r="673" ht="12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</row>
    <row r="674" ht="12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</row>
    <row r="675" ht="12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</row>
    <row r="676" ht="12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</row>
    <row r="677" ht="12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</row>
    <row r="678" ht="12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</row>
    <row r="679" ht="12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</row>
    <row r="680" ht="12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</row>
    <row r="681" ht="12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</row>
    <row r="682" ht="12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</row>
    <row r="683" ht="12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</row>
    <row r="684" ht="12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</row>
    <row r="685" ht="12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</row>
    <row r="686" ht="12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</row>
    <row r="687" ht="12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</row>
    <row r="688" ht="12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</row>
    <row r="689" ht="12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</row>
    <row r="690" ht="12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</row>
    <row r="691" ht="12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</row>
    <row r="692" ht="12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</row>
    <row r="693" ht="12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</row>
    <row r="694" ht="12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</row>
    <row r="695" ht="12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</row>
    <row r="696" ht="12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</row>
    <row r="697" ht="12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</row>
    <row r="698" ht="12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</row>
    <row r="699" ht="12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</row>
    <row r="700" ht="12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</row>
    <row r="701" ht="12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</row>
    <row r="702" ht="12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</row>
    <row r="703" ht="12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</row>
    <row r="704" ht="12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</row>
    <row r="705" ht="12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</row>
    <row r="706" ht="12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</row>
    <row r="707" ht="12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</row>
    <row r="708" ht="12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</row>
    <row r="709" ht="12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</row>
    <row r="710" ht="12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</row>
    <row r="711" ht="12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</row>
    <row r="712" ht="12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</row>
    <row r="713" ht="12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</row>
    <row r="714" ht="12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</row>
    <row r="715" ht="12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</row>
    <row r="716" ht="12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</row>
    <row r="717" ht="12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</row>
    <row r="718" ht="12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</row>
    <row r="719" ht="12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</row>
    <row r="720" ht="12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</row>
    <row r="721" ht="12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</row>
    <row r="722" ht="12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</row>
    <row r="723" ht="12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</row>
    <row r="724" ht="12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</row>
    <row r="725" ht="12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</row>
    <row r="726" ht="12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</row>
    <row r="727" ht="12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</row>
    <row r="728" ht="12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</row>
    <row r="729" ht="12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</row>
    <row r="730" ht="12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</row>
    <row r="731" ht="12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</row>
    <row r="732" ht="12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</row>
    <row r="733" ht="12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</row>
    <row r="734" ht="12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</row>
    <row r="735" ht="12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</row>
    <row r="736" ht="12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</row>
    <row r="737" ht="12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</row>
    <row r="738" ht="12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</row>
    <row r="739" ht="12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</row>
    <row r="740" ht="12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</row>
    <row r="741" ht="12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</row>
    <row r="742" ht="12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</row>
    <row r="743" ht="12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</row>
    <row r="744" ht="12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</row>
    <row r="745" ht="12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</row>
    <row r="746" ht="12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</row>
    <row r="747" ht="12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</row>
    <row r="748" ht="12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</row>
    <row r="749" ht="12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</row>
    <row r="750" ht="12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</row>
    <row r="751" ht="12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</row>
    <row r="752" ht="12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</row>
    <row r="753" ht="12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</row>
    <row r="754" ht="12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</row>
    <row r="755" ht="12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</row>
    <row r="756" ht="12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</row>
    <row r="757" ht="12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</row>
    <row r="758" ht="12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</row>
    <row r="759" ht="12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</row>
    <row r="760" ht="12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</row>
    <row r="761" ht="12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</row>
    <row r="762" ht="12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</row>
    <row r="763" ht="12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</row>
    <row r="764" ht="12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</row>
    <row r="765" ht="12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</row>
    <row r="766" ht="12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</row>
    <row r="767" ht="12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</row>
    <row r="768" ht="12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</row>
    <row r="769" ht="12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</row>
    <row r="770" ht="12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</row>
    <row r="771" ht="12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</row>
    <row r="772" ht="12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</row>
    <row r="773" ht="12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</row>
    <row r="774" ht="12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</row>
    <row r="775" ht="12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</row>
    <row r="776" ht="12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</row>
    <row r="777" ht="12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</row>
    <row r="778" ht="12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</row>
    <row r="779" ht="12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</row>
    <row r="780" ht="12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</row>
    <row r="781" ht="12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</row>
    <row r="782" ht="12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</row>
    <row r="783" ht="12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</row>
    <row r="784" ht="12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</row>
    <row r="785" ht="12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</row>
    <row r="786" ht="12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</row>
    <row r="787" ht="12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</row>
    <row r="788" ht="12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</row>
    <row r="789" ht="12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</row>
    <row r="790" ht="12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</row>
    <row r="791" ht="12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</row>
    <row r="792" ht="12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</row>
    <row r="793" ht="12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</row>
    <row r="794" ht="12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</row>
    <row r="795" ht="12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</row>
    <row r="796" ht="12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</row>
    <row r="797" ht="12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</row>
    <row r="798" ht="12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</row>
    <row r="799" ht="12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</row>
    <row r="800" ht="12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</row>
    <row r="801" ht="12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</row>
    <row r="802" ht="12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</row>
    <row r="803" ht="12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</row>
    <row r="804" ht="12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</row>
    <row r="805" ht="12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</row>
    <row r="806" ht="12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</row>
    <row r="807" ht="12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</row>
    <row r="808" ht="12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</row>
    <row r="809" ht="12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</row>
    <row r="810" ht="12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</row>
    <row r="811" ht="12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</row>
    <row r="812" ht="12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</row>
    <row r="813" ht="12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</row>
    <row r="814" ht="12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</row>
    <row r="815" ht="12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</row>
    <row r="816" ht="12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</row>
    <row r="817" ht="12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</row>
    <row r="818" ht="12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</row>
    <row r="819" ht="12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</row>
    <row r="820" ht="12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</row>
    <row r="821" ht="12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</row>
    <row r="822" ht="12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</row>
    <row r="823" ht="12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</row>
    <row r="824" ht="12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</row>
    <row r="825" ht="12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</row>
    <row r="826" ht="12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</row>
    <row r="827" ht="12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</row>
    <row r="828" ht="12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</row>
    <row r="829" ht="12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</row>
    <row r="830" ht="12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</row>
    <row r="831" ht="12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</row>
    <row r="832" ht="12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</row>
    <row r="833" ht="12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</row>
    <row r="834" ht="12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</row>
    <row r="835" ht="12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</row>
    <row r="836" ht="12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</row>
    <row r="837" ht="12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</row>
    <row r="838" ht="12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</row>
    <row r="839" ht="12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</row>
    <row r="840" ht="12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</row>
    <row r="841" ht="12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</row>
    <row r="842" ht="12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</row>
    <row r="843" ht="12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</row>
    <row r="844" ht="12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</row>
    <row r="845" ht="12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</row>
    <row r="846" ht="12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</row>
    <row r="847" ht="12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</row>
    <row r="848" ht="12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</row>
    <row r="849" ht="12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</row>
    <row r="850" ht="12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</row>
    <row r="851" ht="12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</row>
    <row r="852" ht="12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</row>
    <row r="853" ht="12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</row>
    <row r="854" ht="12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</row>
    <row r="855" ht="12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</row>
    <row r="856" ht="12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</row>
    <row r="857" ht="12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</row>
    <row r="858" ht="12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</row>
    <row r="859" ht="12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</row>
    <row r="860" ht="12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</row>
    <row r="861" ht="12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</row>
    <row r="862" ht="12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</row>
    <row r="863" ht="12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</row>
    <row r="864" ht="12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</row>
    <row r="865" ht="12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</row>
    <row r="866" ht="12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</row>
    <row r="867" ht="12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</row>
    <row r="868" ht="12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</row>
    <row r="869" ht="12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</row>
    <row r="870" ht="12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</row>
    <row r="871" ht="12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</row>
    <row r="872" ht="12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</row>
    <row r="873" ht="12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</row>
    <row r="874" ht="12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</row>
    <row r="875" ht="12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</row>
    <row r="876" ht="12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</row>
    <row r="877" ht="12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</row>
    <row r="878" ht="12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</row>
    <row r="879" ht="12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</row>
    <row r="880" ht="12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</row>
    <row r="881" ht="12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</row>
    <row r="882" ht="12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</row>
    <row r="883" ht="12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</row>
    <row r="884" ht="12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</row>
    <row r="885" ht="12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</row>
    <row r="886" ht="12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</row>
    <row r="887" ht="12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</row>
    <row r="888" ht="12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</row>
    <row r="889" ht="12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</row>
    <row r="890" ht="12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</row>
    <row r="891" ht="12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</row>
    <row r="892" ht="12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</row>
    <row r="893" ht="12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</row>
    <row r="894" ht="12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</row>
    <row r="895" ht="12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</row>
    <row r="896" ht="12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</row>
    <row r="897" ht="12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</row>
    <row r="898" ht="12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</row>
    <row r="899" ht="12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</row>
    <row r="900" ht="12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</row>
    <row r="901" ht="12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</row>
    <row r="902" ht="12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</row>
    <row r="903" ht="12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</row>
    <row r="904" ht="12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</row>
    <row r="905" ht="12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</row>
    <row r="906" ht="12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</row>
    <row r="907" ht="12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</row>
    <row r="908" ht="12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</row>
    <row r="909" ht="12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</row>
    <row r="910" ht="12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</row>
    <row r="911" ht="12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</row>
    <row r="912" ht="12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</row>
    <row r="913" ht="12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</row>
    <row r="914" ht="12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</row>
    <row r="915" ht="12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</row>
    <row r="916" ht="12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</row>
    <row r="917" ht="12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</row>
    <row r="918" ht="12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</row>
    <row r="919" ht="12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</row>
    <row r="920" ht="12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</row>
    <row r="921" ht="12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</row>
    <row r="922" ht="12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</row>
    <row r="923" ht="12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</row>
    <row r="924" ht="12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</row>
    <row r="925" ht="12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</row>
    <row r="926" ht="12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</row>
    <row r="927" ht="12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</row>
    <row r="928" ht="12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</row>
    <row r="929" ht="12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</row>
    <row r="930" ht="12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</row>
    <row r="931" ht="12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</row>
    <row r="932" ht="12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</row>
    <row r="933" ht="12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</row>
    <row r="934" ht="12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</row>
    <row r="935" ht="12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</row>
    <row r="936" ht="12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</row>
    <row r="937" ht="12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</row>
    <row r="938" ht="12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</row>
    <row r="939" ht="12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</row>
    <row r="940" ht="12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</row>
    <row r="941" ht="12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</row>
    <row r="942" ht="12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</row>
    <row r="943" ht="12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</row>
    <row r="944" ht="12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</row>
    <row r="945" ht="12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</row>
    <row r="946" ht="12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</row>
    <row r="947" ht="12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</row>
    <row r="948" ht="12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</row>
    <row r="949" ht="12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</row>
    <row r="950" ht="12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</row>
    <row r="951" ht="12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</row>
    <row r="952" ht="12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</row>
    <row r="953" ht="12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</row>
    <row r="954" ht="12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</row>
    <row r="955" ht="12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</row>
    <row r="956" ht="12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</row>
    <row r="957" ht="12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</row>
    <row r="958" ht="12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</row>
    <row r="959" ht="12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</row>
    <row r="960" ht="12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</row>
    <row r="961" ht="12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</row>
    <row r="962" ht="12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</row>
    <row r="963" ht="12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</row>
    <row r="964" ht="12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  <c r="CP964" s="19"/>
      <c r="CQ964" s="19"/>
      <c r="CR964" s="19"/>
      <c r="CS964" s="19"/>
      <c r="CT964" s="19"/>
    </row>
    <row r="965" ht="12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  <c r="CP965" s="19"/>
      <c r="CQ965" s="19"/>
      <c r="CR965" s="19"/>
      <c r="CS965" s="19"/>
      <c r="CT965" s="19"/>
    </row>
    <row r="966" ht="12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  <c r="CP966" s="19"/>
      <c r="CQ966" s="19"/>
      <c r="CR966" s="19"/>
      <c r="CS966" s="19"/>
      <c r="CT966" s="19"/>
    </row>
    <row r="967" ht="12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  <c r="CP967" s="19"/>
      <c r="CQ967" s="19"/>
      <c r="CR967" s="19"/>
      <c r="CS967" s="19"/>
      <c r="CT967" s="19"/>
    </row>
    <row r="968" ht="12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  <c r="CP968" s="19"/>
      <c r="CQ968" s="19"/>
      <c r="CR968" s="19"/>
      <c r="CS968" s="19"/>
      <c r="CT968" s="19"/>
    </row>
    <row r="969" ht="12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  <c r="CP969" s="19"/>
      <c r="CQ969" s="19"/>
      <c r="CR969" s="19"/>
      <c r="CS969" s="19"/>
      <c r="CT969" s="19"/>
    </row>
    <row r="970" ht="12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  <c r="CP970" s="19"/>
      <c r="CQ970" s="19"/>
      <c r="CR970" s="19"/>
      <c r="CS970" s="19"/>
      <c r="CT970" s="19"/>
    </row>
    <row r="971" ht="12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  <c r="CP971" s="19"/>
      <c r="CQ971" s="19"/>
      <c r="CR971" s="19"/>
      <c r="CS971" s="19"/>
      <c r="CT971" s="19"/>
    </row>
    <row r="972" ht="12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  <c r="CP972" s="19"/>
      <c r="CQ972" s="19"/>
      <c r="CR972" s="19"/>
      <c r="CS972" s="19"/>
      <c r="CT972" s="19"/>
    </row>
    <row r="973" ht="12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  <c r="CP973" s="19"/>
      <c r="CQ973" s="19"/>
      <c r="CR973" s="19"/>
      <c r="CS973" s="19"/>
      <c r="CT973" s="19"/>
    </row>
    <row r="974" ht="12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  <c r="CP974" s="19"/>
      <c r="CQ974" s="19"/>
      <c r="CR974" s="19"/>
      <c r="CS974" s="19"/>
      <c r="CT974" s="19"/>
    </row>
    <row r="975" ht="12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  <c r="CP975" s="19"/>
      <c r="CQ975" s="19"/>
      <c r="CR975" s="19"/>
      <c r="CS975" s="19"/>
      <c r="CT975" s="19"/>
    </row>
    <row r="976" ht="12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  <c r="CP976" s="19"/>
      <c r="CQ976" s="19"/>
      <c r="CR976" s="19"/>
      <c r="CS976" s="19"/>
      <c r="CT976" s="19"/>
    </row>
    <row r="977" ht="12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  <c r="CP977" s="19"/>
      <c r="CQ977" s="19"/>
      <c r="CR977" s="19"/>
      <c r="CS977" s="19"/>
      <c r="CT977" s="19"/>
    </row>
    <row r="978" ht="12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  <c r="CP978" s="19"/>
      <c r="CQ978" s="19"/>
      <c r="CR978" s="19"/>
      <c r="CS978" s="19"/>
      <c r="CT978" s="19"/>
    </row>
    <row r="979" ht="12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  <c r="CP979" s="19"/>
      <c r="CQ979" s="19"/>
      <c r="CR979" s="19"/>
      <c r="CS979" s="19"/>
      <c r="CT979" s="19"/>
    </row>
    <row r="980" ht="12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  <c r="CP980" s="19"/>
      <c r="CQ980" s="19"/>
      <c r="CR980" s="19"/>
      <c r="CS980" s="19"/>
      <c r="CT980" s="19"/>
    </row>
    <row r="981" ht="12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  <c r="CP981" s="19"/>
      <c r="CQ981" s="19"/>
      <c r="CR981" s="19"/>
      <c r="CS981" s="19"/>
      <c r="CT981" s="19"/>
    </row>
    <row r="982" ht="12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  <c r="CP982" s="19"/>
      <c r="CQ982" s="19"/>
      <c r="CR982" s="19"/>
      <c r="CS982" s="19"/>
      <c r="CT982" s="19"/>
    </row>
    <row r="983" ht="12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  <c r="CP983" s="19"/>
      <c r="CQ983" s="19"/>
      <c r="CR983" s="19"/>
      <c r="CS983" s="19"/>
      <c r="CT983" s="19"/>
    </row>
    <row r="984" ht="12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  <c r="CP984" s="19"/>
      <c r="CQ984" s="19"/>
      <c r="CR984" s="19"/>
      <c r="CS984" s="19"/>
      <c r="CT984" s="19"/>
    </row>
    <row r="985" ht="12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  <c r="CP985" s="19"/>
      <c r="CQ985" s="19"/>
      <c r="CR985" s="19"/>
      <c r="CS985" s="19"/>
      <c r="CT985" s="19"/>
    </row>
    <row r="986" ht="12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  <c r="CP986" s="19"/>
      <c r="CQ986" s="19"/>
      <c r="CR986" s="19"/>
      <c r="CS986" s="19"/>
      <c r="CT986" s="19"/>
    </row>
    <row r="987" ht="12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  <c r="CP987" s="19"/>
      <c r="CQ987" s="19"/>
      <c r="CR987" s="19"/>
      <c r="CS987" s="19"/>
      <c r="CT987" s="19"/>
    </row>
    <row r="988" ht="12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  <c r="CP988" s="19"/>
      <c r="CQ988" s="19"/>
      <c r="CR988" s="19"/>
      <c r="CS988" s="19"/>
      <c r="CT988" s="19"/>
    </row>
    <row r="989" ht="12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  <c r="CP989" s="19"/>
      <c r="CQ989" s="19"/>
      <c r="CR989" s="19"/>
      <c r="CS989" s="19"/>
      <c r="CT989" s="19"/>
    </row>
    <row r="990" ht="12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  <c r="CP990" s="19"/>
      <c r="CQ990" s="19"/>
      <c r="CR990" s="19"/>
      <c r="CS990" s="19"/>
      <c r="CT990" s="19"/>
    </row>
    <row r="991" ht="12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  <c r="CP991" s="19"/>
      <c r="CQ991" s="19"/>
      <c r="CR991" s="19"/>
      <c r="CS991" s="19"/>
      <c r="CT991" s="19"/>
    </row>
    <row r="992" ht="12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  <c r="CP992" s="19"/>
      <c r="CQ992" s="19"/>
      <c r="CR992" s="19"/>
      <c r="CS992" s="19"/>
      <c r="CT992" s="19"/>
    </row>
    <row r="993" ht="12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  <c r="CP993" s="19"/>
      <c r="CQ993" s="19"/>
      <c r="CR993" s="19"/>
      <c r="CS993" s="19"/>
      <c r="CT993" s="19"/>
    </row>
    <row r="994" ht="12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  <c r="CP994" s="19"/>
      <c r="CQ994" s="19"/>
      <c r="CR994" s="19"/>
      <c r="CS994" s="19"/>
      <c r="CT994" s="19"/>
    </row>
    <row r="995" ht="12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  <c r="CP995" s="19"/>
      <c r="CQ995" s="19"/>
      <c r="CR995" s="19"/>
      <c r="CS995" s="19"/>
      <c r="CT995" s="19"/>
    </row>
    <row r="996" ht="12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  <c r="CP996" s="19"/>
      <c r="CQ996" s="19"/>
      <c r="CR996" s="19"/>
      <c r="CS996" s="19"/>
      <c r="CT996" s="19"/>
    </row>
    <row r="997" ht="12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  <c r="CP997" s="19"/>
      <c r="CQ997" s="19"/>
      <c r="CR997" s="19"/>
      <c r="CS997" s="19"/>
      <c r="CT997" s="19"/>
    </row>
    <row r="998" ht="12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  <c r="CP998" s="19"/>
      <c r="CQ998" s="19"/>
      <c r="CR998" s="19"/>
      <c r="CS998" s="19"/>
      <c r="CT998" s="19"/>
    </row>
    <row r="999" ht="12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  <c r="CP999" s="19"/>
      <c r="CQ999" s="19"/>
      <c r="CR999" s="19"/>
      <c r="CS999" s="19"/>
      <c r="CT999" s="19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  <c r="CP1000" s="19"/>
      <c r="CQ1000" s="19"/>
      <c r="CR1000" s="19"/>
      <c r="CS1000" s="19"/>
      <c r="CT1000" s="19"/>
    </row>
  </sheetData>
  <mergeCells count="4">
    <mergeCell ref="B2:E2"/>
    <mergeCell ref="G2:J2"/>
    <mergeCell ref="R10:T10"/>
    <mergeCell ref="R2:T2"/>
  </mergeCells>
  <printOptions/>
  <pageMargins bottom="0.75" footer="0.0" header="0.0" left="0.7" right="0.7" top="0.75"/>
  <pageSetup orientation="landscape"/>
  <drawing r:id="rId2"/>
  <legacyDrawing r:id="rId3"/>
</worksheet>
</file>