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DH00130\Documents\MLPlus\01_R Course\NumYard\R-Course\Codes\Sec_10_Linear Regression\"/>
    </mc:Choice>
  </mc:AlternateContent>
  <bookViews>
    <workbookView xWindow="0" yWindow="0" windowWidth="28800" windowHeight="12885"/>
  </bookViews>
  <sheets>
    <sheet name="mtcars" sheetId="1" r:id="rId1"/>
  </sheets>
  <calcPr calcId="162913"/>
</workbook>
</file>

<file path=xl/calcChain.xml><?xml version="1.0" encoding="utf-8"?>
<calcChain xmlns="http://schemas.openxmlformats.org/spreadsheetml/2006/main">
  <c r="K9" i="1" l="1"/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C37" i="1"/>
  <c r="E4" i="1" s="1"/>
  <c r="B37" i="1"/>
  <c r="F6" i="1" s="1"/>
  <c r="K8" i="1"/>
  <c r="K7" i="1"/>
  <c r="D4" i="1" l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37" i="1" s="1"/>
  <c r="F33" i="1"/>
  <c r="F29" i="1"/>
  <c r="F25" i="1"/>
  <c r="F21" i="1"/>
  <c r="F17" i="1"/>
  <c r="F13" i="1"/>
  <c r="F9" i="1"/>
  <c r="F5" i="1"/>
  <c r="F31" i="1"/>
  <c r="F23" i="1"/>
  <c r="F7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F4" i="1"/>
  <c r="F32" i="1"/>
  <c r="F28" i="1"/>
  <c r="F24" i="1"/>
  <c r="F20" i="1"/>
  <c r="F16" i="1"/>
  <c r="F12" i="1"/>
  <c r="F8" i="1"/>
  <c r="K10" i="1"/>
  <c r="F35" i="1"/>
  <c r="F27" i="1"/>
  <c r="F19" i="1"/>
  <c r="F15" i="1"/>
  <c r="F11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F34" i="1"/>
  <c r="F30" i="1"/>
  <c r="F26" i="1"/>
  <c r="F22" i="1"/>
  <c r="F18" i="1"/>
  <c r="F14" i="1"/>
  <c r="F10" i="1"/>
  <c r="G7" i="1" l="1"/>
  <c r="H7" i="1" s="1"/>
  <c r="G11" i="1"/>
  <c r="H11" i="1" s="1"/>
  <c r="G15" i="1"/>
  <c r="H15" i="1" s="1"/>
  <c r="G19" i="1"/>
  <c r="H19" i="1" s="1"/>
  <c r="G23" i="1"/>
  <c r="H23" i="1" s="1"/>
  <c r="G27" i="1"/>
  <c r="H27" i="1" s="1"/>
  <c r="G31" i="1"/>
  <c r="H31" i="1" s="1"/>
  <c r="G35" i="1"/>
  <c r="H35" i="1" s="1"/>
  <c r="G8" i="1"/>
  <c r="H8" i="1" s="1"/>
  <c r="G12" i="1"/>
  <c r="H12" i="1" s="1"/>
  <c r="G16" i="1"/>
  <c r="H16" i="1" s="1"/>
  <c r="G20" i="1"/>
  <c r="H20" i="1" s="1"/>
  <c r="G24" i="1"/>
  <c r="H24" i="1" s="1"/>
  <c r="G28" i="1"/>
  <c r="H28" i="1" s="1"/>
  <c r="G32" i="1"/>
  <c r="H32" i="1" s="1"/>
  <c r="G4" i="1"/>
  <c r="G5" i="1"/>
  <c r="H5" i="1" s="1"/>
  <c r="G9" i="1"/>
  <c r="H9" i="1" s="1"/>
  <c r="G13" i="1"/>
  <c r="H13" i="1" s="1"/>
  <c r="G17" i="1"/>
  <c r="H17" i="1" s="1"/>
  <c r="G21" i="1"/>
  <c r="H21" i="1" s="1"/>
  <c r="G25" i="1"/>
  <c r="H25" i="1" s="1"/>
  <c r="G29" i="1"/>
  <c r="H29" i="1" s="1"/>
  <c r="G33" i="1"/>
  <c r="H33" i="1" s="1"/>
  <c r="G6" i="1"/>
  <c r="H6" i="1" s="1"/>
  <c r="G10" i="1"/>
  <c r="H10" i="1" s="1"/>
  <c r="G14" i="1"/>
  <c r="H14" i="1" s="1"/>
  <c r="G18" i="1"/>
  <c r="H18" i="1" s="1"/>
  <c r="G22" i="1"/>
  <c r="H22" i="1" s="1"/>
  <c r="G26" i="1"/>
  <c r="H26" i="1" s="1"/>
  <c r="G30" i="1"/>
  <c r="H30" i="1" s="1"/>
  <c r="G34" i="1"/>
  <c r="H34" i="1" s="1"/>
  <c r="F37" i="1"/>
  <c r="H4" i="1" l="1"/>
  <c r="H37" i="1" s="1"/>
  <c r="K12" i="1"/>
  <c r="K11" i="1"/>
</calcChain>
</file>

<file path=xl/sharedStrings.xml><?xml version="1.0" encoding="utf-8"?>
<sst xmlns="http://schemas.openxmlformats.org/spreadsheetml/2006/main" count="25" uniqueCount="22">
  <si>
    <t>mpg</t>
  </si>
  <si>
    <t>wt</t>
  </si>
  <si>
    <t>Beta</t>
  </si>
  <si>
    <t>Intercept</t>
  </si>
  <si>
    <t>Covariance(x,y)</t>
  </si>
  <si>
    <t>Variance(x)</t>
  </si>
  <si>
    <t>(y-ybar)^2</t>
  </si>
  <si>
    <t>(x-xbar)^2</t>
  </si>
  <si>
    <t>(x-xbar).(y-ybar)</t>
  </si>
  <si>
    <t>Y</t>
  </si>
  <si>
    <t>X</t>
  </si>
  <si>
    <t>VAR(X)</t>
  </si>
  <si>
    <t>VAR(Y)</t>
  </si>
  <si>
    <t>COV(X,Y)</t>
  </si>
  <si>
    <t>COV(X,Y)/VAR(X)</t>
  </si>
  <si>
    <t>AVG(Y) - b.AVG(X)</t>
  </si>
  <si>
    <t>=</t>
  </si>
  <si>
    <t>FORMULA</t>
  </si>
  <si>
    <t>PRED Y</t>
  </si>
  <si>
    <t>yhat</t>
  </si>
  <si>
    <t>MSE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</si>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</sst>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4" fontId="16" fillId="0" borderId="10" xfId="0" applyNumberFormat="1" applyFont="1" applyBorder="1"/>
    <xf numFmtId="164" fontId="16" fillId="0" borderId="11" xfId="0" applyNumberFormat="1" applyFont="1" applyBorder="1"/>
    <xf numFmtId="0" fontId="16" fillId="0" borderId="12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16" fillId="0" borderId="14" xfId="0" applyFont="1" applyBorder="1"/>
    <xf numFmtId="0" fontId="16" fillId="0" borderId="16" xfId="0" applyFont="1" applyBorder="1"/>
    <xf numFmtId="164" fontId="16" fillId="0" borderId="17" xfId="0" applyNumberFormat="1" applyFont="1" applyBorder="1"/>
    <xf numFmtId="0" fontId="0" fillId="0" borderId="18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13" fillId="33" borderId="25" xfId="0" applyFont="1" applyFill="1" applyBorder="1" applyAlignment="1">
      <alignment horizontal="center"/>
    </xf>
    <xf numFmtId="2" fontId="13" fillId="33" borderId="25" xfId="0" applyNumberFormat="1" applyFont="1" applyFill="1" applyBorder="1" applyAlignment="1">
      <alignment horizontal="center"/>
    </xf>
    <xf numFmtId="2" fontId="13" fillId="33" borderId="26" xfId="0" applyNumberFormat="1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2" fontId="0" fillId="34" borderId="11" xfId="0" applyNumberForma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16" fillId="0" borderId="20" xfId="0" applyFont="1" applyFill="1" applyBorder="1"/>
    <xf numFmtId="2" fontId="0" fillId="0" borderId="26" xfId="0" applyNumberFormat="1" applyBorder="1"/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0" borderId="2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Mpg vs Wt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Line of Best Fit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mtcars!$C$3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mtcars!$B$4:$B$35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xVal>
          <c:yVal>
            <c:numRef>
              <c:f>mtcars!$C$4:$C$35</c:f>
              <c:numCache>
                <c:formatCode>General</c:formatCode>
                <c:ptCount val="32"/>
                <c:pt idx="0">
                  <c:v>2.62</c:v>
                </c:pt>
                <c:pt idx="1">
                  <c:v>2.875</c:v>
                </c:pt>
                <c:pt idx="2">
                  <c:v>2.3199999999999998</c:v>
                </c:pt>
                <c:pt idx="3">
                  <c:v>3.2149999999999999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5.4240000000000004</c:v>
                </c:pt>
                <c:pt idx="16">
                  <c:v>5.3449999999999998</c:v>
                </c:pt>
                <c:pt idx="17">
                  <c:v>2.2000000000000002</c:v>
                </c:pt>
                <c:pt idx="18">
                  <c:v>1.615</c:v>
                </c:pt>
                <c:pt idx="19">
                  <c:v>1.835</c:v>
                </c:pt>
                <c:pt idx="20">
                  <c:v>2.4649999999999999</c:v>
                </c:pt>
                <c:pt idx="21">
                  <c:v>3.52</c:v>
                </c:pt>
                <c:pt idx="22">
                  <c:v>3.4350000000000001</c:v>
                </c:pt>
                <c:pt idx="23">
                  <c:v>3.84</c:v>
                </c:pt>
                <c:pt idx="24">
                  <c:v>3.8450000000000002</c:v>
                </c:pt>
                <c:pt idx="25">
                  <c:v>1.9350000000000001</c:v>
                </c:pt>
                <c:pt idx="26">
                  <c:v>2.14</c:v>
                </c:pt>
                <c:pt idx="27">
                  <c:v>1.5129999999999999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5-4E2B-8682-F8185E69A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04376"/>
        <c:axId val="434206016"/>
      </c:scatterChart>
      <c:valAx>
        <c:axId val="4342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 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6016"/>
        <c:crosses val="autoZero"/>
        <c:crossBetween val="midCat"/>
      </c:valAx>
      <c:valAx>
        <c:axId val="4342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MPG (Y)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0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14</xdr:row>
      <xdr:rowOff>133350</xdr:rowOff>
    </xdr:from>
    <xdr:to>
      <xdr:col>19</xdr:col>
      <xdr:colOff>466725</xdr:colOff>
      <xdr:row>35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8"/>
  <sheetViews>
    <sheetView tabSelected="1" workbookViewId="0">
      <selection activeCell="D9" sqref="D9"/>
    </sheetView>
  </sheetViews>
  <sheetFormatPr defaultRowHeight="15" x14ac:dyDescent="0.25"/>
  <cols>
    <col min="1" max="1" width="4.7109375" customWidth="1"/>
    <col min="2" max="3" width="9.140625" style="1"/>
    <col min="4" max="5" width="12" style="2" bestFit="1" customWidth="1"/>
    <col min="6" max="6" width="19.85546875" style="2" bestFit="1" customWidth="1"/>
    <col min="7" max="7" width="12" style="1" bestFit="1" customWidth="1"/>
    <col min="8" max="8" width="12" style="1" customWidth="1"/>
    <col min="10" max="10" width="14.85546875" bestFit="1" customWidth="1"/>
    <col min="12" max="12" width="9.140625" style="1"/>
  </cols>
  <sheetData>
    <row r="1" spans="2:20" ht="15.75" thickBot="1" x14ac:dyDescent="0.3"/>
    <row r="2" spans="2:20" ht="15.75" thickBot="1" x14ac:dyDescent="0.3">
      <c r="B2" s="23" t="s">
        <v>9</v>
      </c>
      <c r="C2" s="24" t="s">
        <v>10</v>
      </c>
      <c r="D2" s="25" t="s">
        <v>12</v>
      </c>
      <c r="E2" s="25" t="s">
        <v>11</v>
      </c>
      <c r="F2" s="25" t="s">
        <v>13</v>
      </c>
      <c r="G2" s="25" t="s">
        <v>18</v>
      </c>
      <c r="H2" s="26" t="s">
        <v>20</v>
      </c>
    </row>
    <row r="3" spans="2:20" x14ac:dyDescent="0.25">
      <c r="B3" s="27" t="s">
        <v>0</v>
      </c>
      <c r="C3" s="28" t="s">
        <v>1</v>
      </c>
      <c r="D3" s="29" t="s">
        <v>6</v>
      </c>
      <c r="E3" s="29" t="s">
        <v>7</v>
      </c>
      <c r="F3" s="29" t="s">
        <v>8</v>
      </c>
      <c r="G3" s="29" t="s">
        <v>19</v>
      </c>
      <c r="H3" s="30"/>
    </row>
    <row r="4" spans="2:20" x14ac:dyDescent="0.25">
      <c r="B4" s="17">
        <v>21</v>
      </c>
      <c r="C4" s="3">
        <v>2.62</v>
      </c>
      <c r="D4" s="4">
        <f>(B4-$B$37)^2</f>
        <v>0.82696289062500772</v>
      </c>
      <c r="E4" s="4">
        <f>(C4-$C$37)^2</f>
        <v>0.3567075624999993</v>
      </c>
      <c r="F4" s="4">
        <f>(B4-$B$37)*(C4-$C$37)</f>
        <v>-0.54312421875000194</v>
      </c>
      <c r="G4" s="4">
        <f>$K$10+($K$9*C4)</f>
        <v>23.282610646808585</v>
      </c>
      <c r="H4" s="18">
        <f>(B4-G4)^2</f>
        <v>5.2103113649239088</v>
      </c>
    </row>
    <row r="5" spans="2:20" ht="15.75" thickBot="1" x14ac:dyDescent="0.3">
      <c r="B5" s="17">
        <v>21</v>
      </c>
      <c r="C5" s="3">
        <v>2.875</v>
      </c>
      <c r="D5" s="4">
        <f t="shared" ref="D5:D35" si="0">(B5-$B$37)^2</f>
        <v>0.82696289062500772</v>
      </c>
      <c r="E5" s="4">
        <f t="shared" ref="E5:E35" si="1">(C5-$C$37)^2</f>
        <v>0.11713506249999965</v>
      </c>
      <c r="F5" s="4">
        <f t="shared" ref="F5:F35" si="2">(B5-$B$37)*(C5-$C$37)</f>
        <v>-0.31123359375000098</v>
      </c>
      <c r="G5" s="4">
        <f t="shared" ref="G5:G35" si="3">$K$10+($K$9*C5)</f>
        <v>21.919770395764314</v>
      </c>
      <c r="H5" s="18">
        <f t="shared" ref="H5:H35" si="4">(B5-G5)^2</f>
        <v>0.84597758092444197</v>
      </c>
    </row>
    <row r="6" spans="2:20" ht="15.75" thickBot="1" x14ac:dyDescent="0.3">
      <c r="B6" s="17">
        <v>22.8</v>
      </c>
      <c r="C6" s="3">
        <v>2.3199999999999998</v>
      </c>
      <c r="D6" s="4">
        <f t="shared" si="0"/>
        <v>7.340712890625027</v>
      </c>
      <c r="E6" s="4">
        <f t="shared" si="1"/>
        <v>0.80505756249999938</v>
      </c>
      <c r="F6" s="4">
        <f t="shared" si="2"/>
        <v>-2.4309867187500034</v>
      </c>
      <c r="G6" s="4">
        <f t="shared" si="3"/>
        <v>24.885952118625379</v>
      </c>
      <c r="H6" s="18">
        <f t="shared" si="4"/>
        <v>4.3511962411977061</v>
      </c>
      <c r="J6" s="35" t="s">
        <v>17</v>
      </c>
      <c r="K6" s="36"/>
      <c r="L6" s="36"/>
      <c r="M6" s="36"/>
      <c r="N6" s="37"/>
    </row>
    <row r="7" spans="2:20" x14ac:dyDescent="0.25">
      <c r="B7" s="17">
        <v>21.4</v>
      </c>
      <c r="C7" s="3">
        <v>3.2149999999999999</v>
      </c>
      <c r="D7" s="4">
        <f t="shared" si="0"/>
        <v>1.7144628906250075</v>
      </c>
      <c r="E7" s="4">
        <f t="shared" si="1"/>
        <v>5.0624999999983849E-6</v>
      </c>
      <c r="F7" s="4">
        <f t="shared" si="2"/>
        <v>-2.9460937499995368E-3</v>
      </c>
      <c r="G7" s="4">
        <f t="shared" si="3"/>
        <v>20.102650061038617</v>
      </c>
      <c r="H7" s="18">
        <f t="shared" si="4"/>
        <v>1.6831168641231018</v>
      </c>
      <c r="J7" s="7" t="s">
        <v>4</v>
      </c>
      <c r="K7" s="6">
        <f>_xlfn.COVARIANCE.P(B4:B35,C4:C35)</f>
        <v>-4.9567882812499997</v>
      </c>
      <c r="L7" s="8"/>
      <c r="M7" s="9"/>
      <c r="N7" s="10"/>
    </row>
    <row r="8" spans="2:20" x14ac:dyDescent="0.25">
      <c r="B8" s="17">
        <v>18.7</v>
      </c>
      <c r="C8" s="3">
        <v>3.44</v>
      </c>
      <c r="D8" s="4">
        <f t="shared" si="0"/>
        <v>1.9338378906249902</v>
      </c>
      <c r="E8" s="4">
        <f t="shared" si="1"/>
        <v>4.9617562500000198E-2</v>
      </c>
      <c r="F8" s="4">
        <f t="shared" si="2"/>
        <v>-0.3097617187499998</v>
      </c>
      <c r="G8" s="4">
        <f t="shared" si="3"/>
        <v>18.900143957176024</v>
      </c>
      <c r="H8" s="18">
        <f t="shared" si="4"/>
        <v>4.0057603594078291E-2</v>
      </c>
      <c r="J8" s="11" t="s">
        <v>5</v>
      </c>
      <c r="K8" s="5">
        <f>_xlfn.VAR.P(C4:C35)</f>
        <v>0.92746087500000662</v>
      </c>
      <c r="L8" s="8"/>
      <c r="M8" s="9"/>
      <c r="N8" s="10"/>
    </row>
    <row r="9" spans="2:20" x14ac:dyDescent="0.25">
      <c r="B9" s="17">
        <v>18.100000000000001</v>
      </c>
      <c r="C9" s="3">
        <v>3.46</v>
      </c>
      <c r="D9" s="4">
        <f t="shared" si="0"/>
        <v>3.9625878906249774</v>
      </c>
      <c r="E9" s="4">
        <f t="shared" si="1"/>
        <v>5.8927562500000225E-2</v>
      </c>
      <c r="F9" s="4">
        <f t="shared" si="2"/>
        <v>-0.48322421874999955</v>
      </c>
      <c r="G9" s="4">
        <f t="shared" si="3"/>
        <v>18.793254525721572</v>
      </c>
      <c r="H9" s="18">
        <f t="shared" si="4"/>
        <v>0.48060183743344004</v>
      </c>
      <c r="J9" s="11" t="s">
        <v>2</v>
      </c>
      <c r="K9" s="5">
        <f>K7/K8</f>
        <v>-5.3444715727226386</v>
      </c>
      <c r="L9" s="3" t="s">
        <v>16</v>
      </c>
      <c r="M9" s="38" t="s">
        <v>14</v>
      </c>
      <c r="N9" s="39"/>
    </row>
    <row r="10" spans="2:20" x14ac:dyDescent="0.25">
      <c r="B10" s="17">
        <v>14.3</v>
      </c>
      <c r="C10" s="3">
        <v>3.57</v>
      </c>
      <c r="D10" s="4">
        <f t="shared" si="0"/>
        <v>33.53133789062494</v>
      </c>
      <c r="E10" s="4">
        <f t="shared" si="1"/>
        <v>0.12443256250000025</v>
      </c>
      <c r="F10" s="4">
        <f t="shared" si="2"/>
        <v>-2.0426429687500001</v>
      </c>
      <c r="G10" s="4">
        <f t="shared" si="3"/>
        <v>18.20536265272208</v>
      </c>
      <c r="H10" s="18">
        <f t="shared" si="4"/>
        <v>15.251857449276436</v>
      </c>
      <c r="J10" s="11" t="s">
        <v>3</v>
      </c>
      <c r="K10" s="5">
        <f>B37-(K9*C37)</f>
        <v>37.2851261673419</v>
      </c>
      <c r="L10" s="3" t="s">
        <v>16</v>
      </c>
      <c r="M10" s="38" t="s">
        <v>15</v>
      </c>
      <c r="N10" s="39"/>
    </row>
    <row r="11" spans="2:20" ht="15.75" thickBot="1" x14ac:dyDescent="0.3">
      <c r="B11" s="17">
        <v>24.4</v>
      </c>
      <c r="C11" s="3">
        <v>3.19</v>
      </c>
      <c r="D11" s="4">
        <f t="shared" si="0"/>
        <v>18.570712890625025</v>
      </c>
      <c r="E11" s="4">
        <f t="shared" si="1"/>
        <v>7.4256249999997556E-4</v>
      </c>
      <c r="F11" s="4">
        <f t="shared" si="2"/>
        <v>-0.11743046874999814</v>
      </c>
      <c r="G11" s="4">
        <f t="shared" si="3"/>
        <v>20.236261850356684</v>
      </c>
      <c r="H11" s="18">
        <f t="shared" si="4"/>
        <v>17.336715378795137</v>
      </c>
      <c r="J11" s="12" t="s">
        <v>20</v>
      </c>
      <c r="K11" s="13">
        <f>AVERAGE(H4:H35)</f>
        <v>8.6975605482294753</v>
      </c>
      <c r="L11" s="14"/>
      <c r="M11" s="15"/>
      <c r="N11" s="16"/>
    </row>
    <row r="12" spans="2:20" ht="15.75" thickBot="1" x14ac:dyDescent="0.3">
      <c r="B12" s="17">
        <v>22.8</v>
      </c>
      <c r="C12" s="3">
        <v>3.15</v>
      </c>
      <c r="D12" s="4">
        <f t="shared" si="0"/>
        <v>7.340712890625027</v>
      </c>
      <c r="E12" s="4">
        <f t="shared" si="1"/>
        <v>4.5225624999999442E-3</v>
      </c>
      <c r="F12" s="4">
        <f t="shared" si="2"/>
        <v>-0.18220546874999921</v>
      </c>
      <c r="G12" s="4">
        <f t="shared" si="3"/>
        <v>20.45004071326559</v>
      </c>
      <c r="H12" s="18">
        <f t="shared" si="4"/>
        <v>5.5223086493092994</v>
      </c>
      <c r="J12" s="33" t="s">
        <v>21</v>
      </c>
      <c r="K12" s="34">
        <f>RSQ(G4:G35,B4:B35)</f>
        <v>0.75283279365826472</v>
      </c>
    </row>
    <row r="13" spans="2:20" x14ac:dyDescent="0.25">
      <c r="B13" s="17">
        <v>19.2</v>
      </c>
      <c r="C13" s="3">
        <v>3.44</v>
      </c>
      <c r="D13" s="4">
        <f t="shared" si="0"/>
        <v>0.79321289062499367</v>
      </c>
      <c r="E13" s="4">
        <f t="shared" si="1"/>
        <v>4.9617562500000198E-2</v>
      </c>
      <c r="F13" s="4">
        <f t="shared" si="2"/>
        <v>-0.19838671874999961</v>
      </c>
      <c r="G13" s="4">
        <f t="shared" si="3"/>
        <v>18.900143957176024</v>
      </c>
      <c r="H13" s="18">
        <f t="shared" si="4"/>
        <v>8.9913646418053883E-2</v>
      </c>
    </row>
    <row r="14" spans="2:20" x14ac:dyDescent="0.25">
      <c r="B14" s="17">
        <v>17.8</v>
      </c>
      <c r="C14" s="3">
        <v>3.44</v>
      </c>
      <c r="D14" s="4">
        <f t="shared" si="0"/>
        <v>5.2469628906249772</v>
      </c>
      <c r="E14" s="4">
        <f t="shared" si="1"/>
        <v>4.9617562500000198E-2</v>
      </c>
      <c r="F14" s="4">
        <f t="shared" si="2"/>
        <v>-0.51023671874999987</v>
      </c>
      <c r="G14" s="4">
        <f t="shared" si="3"/>
        <v>18.900143957176024</v>
      </c>
      <c r="H14" s="18">
        <f t="shared" si="4"/>
        <v>1.2103167265109191</v>
      </c>
    </row>
    <row r="15" spans="2:20" x14ac:dyDescent="0.25">
      <c r="B15" s="17">
        <v>16.399999999999999</v>
      </c>
      <c r="C15" s="3">
        <v>4.07</v>
      </c>
      <c r="D15" s="4">
        <f t="shared" si="0"/>
        <v>13.620712890624979</v>
      </c>
      <c r="E15" s="4">
        <f t="shared" si="1"/>
        <v>0.72718256250000135</v>
      </c>
      <c r="F15" s="4">
        <f t="shared" si="2"/>
        <v>-3.1471804687500007</v>
      </c>
      <c r="G15" s="4">
        <f t="shared" si="3"/>
        <v>15.53312686636076</v>
      </c>
      <c r="H15" s="18">
        <f t="shared" si="4"/>
        <v>0.75146902982551278</v>
      </c>
      <c r="J15" s="31"/>
      <c r="K15" s="31"/>
      <c r="L15" s="32"/>
      <c r="M15" s="31"/>
      <c r="N15" s="31"/>
      <c r="O15" s="31"/>
      <c r="P15" s="31"/>
      <c r="Q15" s="31"/>
      <c r="R15" s="31"/>
      <c r="S15" s="31"/>
      <c r="T15" s="31"/>
    </row>
    <row r="16" spans="2:20" x14ac:dyDescent="0.25">
      <c r="B16" s="17">
        <v>17.3</v>
      </c>
      <c r="C16" s="3">
        <v>3.73</v>
      </c>
      <c r="D16" s="4">
        <f t="shared" si="0"/>
        <v>7.7875878906249723</v>
      </c>
      <c r="E16" s="4">
        <f t="shared" si="1"/>
        <v>0.2629125625000005</v>
      </c>
      <c r="F16" s="4">
        <f t="shared" si="2"/>
        <v>-1.4308929687499987</v>
      </c>
      <c r="G16" s="4">
        <f t="shared" si="3"/>
        <v>17.350247201086457</v>
      </c>
      <c r="H16" s="18">
        <f t="shared" si="4"/>
        <v>2.524781217022798E-3</v>
      </c>
      <c r="J16" s="31"/>
      <c r="K16" s="31"/>
      <c r="L16" s="32"/>
      <c r="M16" s="31"/>
      <c r="N16" s="31"/>
      <c r="O16" s="31"/>
      <c r="P16" s="31"/>
      <c r="Q16" s="31"/>
      <c r="R16" s="31"/>
      <c r="S16" s="31"/>
      <c r="T16" s="31"/>
    </row>
    <row r="17" spans="2:20" x14ac:dyDescent="0.25">
      <c r="B17" s="17">
        <v>15.2</v>
      </c>
      <c r="C17" s="3">
        <v>3.78</v>
      </c>
      <c r="D17" s="4">
        <f t="shared" si="0"/>
        <v>23.918212890624964</v>
      </c>
      <c r="E17" s="4">
        <f t="shared" si="1"/>
        <v>0.31668756250000035</v>
      </c>
      <c r="F17" s="4">
        <f t="shared" si="2"/>
        <v>-2.7521992187499995</v>
      </c>
      <c r="G17" s="4">
        <f t="shared" si="3"/>
        <v>17.083023622450327</v>
      </c>
      <c r="H17" s="18">
        <f t="shared" si="4"/>
        <v>3.5457779627059529</v>
      </c>
      <c r="J17" s="31"/>
      <c r="K17" s="31"/>
      <c r="L17" s="32"/>
      <c r="M17" s="31"/>
      <c r="N17" s="31"/>
      <c r="O17" s="31"/>
      <c r="P17" s="31"/>
      <c r="Q17" s="31"/>
      <c r="R17" s="31"/>
      <c r="S17" s="31"/>
      <c r="T17" s="31"/>
    </row>
    <row r="18" spans="2:20" x14ac:dyDescent="0.25">
      <c r="B18" s="17">
        <v>10.4</v>
      </c>
      <c r="C18" s="3">
        <v>5.25</v>
      </c>
      <c r="D18" s="4">
        <f t="shared" si="0"/>
        <v>93.90821289062491</v>
      </c>
      <c r="E18" s="4">
        <f t="shared" si="1"/>
        <v>4.1320725625000021</v>
      </c>
      <c r="F18" s="4">
        <f t="shared" si="2"/>
        <v>-19.698617968749996</v>
      </c>
      <c r="G18" s="4">
        <f t="shared" si="3"/>
        <v>9.2266504105480465</v>
      </c>
      <c r="H18" s="18">
        <f t="shared" si="4"/>
        <v>1.3767492590670687</v>
      </c>
      <c r="J18" s="31"/>
      <c r="K18" s="31"/>
      <c r="L18" s="32"/>
      <c r="M18" s="31"/>
      <c r="N18" s="31"/>
      <c r="O18" s="31"/>
      <c r="P18" s="31"/>
      <c r="Q18" s="31"/>
      <c r="R18" s="31"/>
      <c r="S18" s="31"/>
      <c r="T18" s="31"/>
    </row>
    <row r="19" spans="2:20" x14ac:dyDescent="0.25">
      <c r="B19" s="17">
        <v>10.4</v>
      </c>
      <c r="C19" s="3">
        <v>5.4240000000000004</v>
      </c>
      <c r="D19" s="4">
        <f t="shared" si="0"/>
        <v>93.90821289062491</v>
      </c>
      <c r="E19" s="4">
        <f t="shared" si="1"/>
        <v>4.8697455625000039</v>
      </c>
      <c r="F19" s="4">
        <f t="shared" si="2"/>
        <v>-21.38478671875</v>
      </c>
      <c r="G19" s="4">
        <f t="shared" si="3"/>
        <v>8.2967123568943073</v>
      </c>
      <c r="H19" s="18">
        <f t="shared" si="4"/>
        <v>4.4238189096411009</v>
      </c>
      <c r="J19" s="31"/>
      <c r="K19" s="31"/>
      <c r="L19" s="32"/>
      <c r="M19" s="31"/>
      <c r="N19" s="31"/>
      <c r="O19" s="31"/>
      <c r="P19" s="31"/>
      <c r="Q19" s="31"/>
      <c r="R19" s="31"/>
      <c r="S19" s="31"/>
      <c r="T19" s="31"/>
    </row>
    <row r="20" spans="2:20" x14ac:dyDescent="0.25">
      <c r="B20" s="17">
        <v>14.7</v>
      </c>
      <c r="C20" s="3">
        <v>5.3449999999999998</v>
      </c>
      <c r="D20" s="4">
        <f t="shared" si="0"/>
        <v>29.058837890624961</v>
      </c>
      <c r="E20" s="4">
        <f t="shared" si="1"/>
        <v>4.5273200625000012</v>
      </c>
      <c r="F20" s="4">
        <f t="shared" si="2"/>
        <v>-11.469902343749993</v>
      </c>
      <c r="G20" s="4">
        <f t="shared" si="3"/>
        <v>8.7189256111393973</v>
      </c>
      <c r="H20" s="18">
        <f t="shared" si="4"/>
        <v>35.77325084508422</v>
      </c>
      <c r="J20" s="31"/>
      <c r="K20" s="31"/>
      <c r="L20" s="32"/>
      <c r="M20" s="31"/>
      <c r="N20" s="31"/>
      <c r="O20" s="31"/>
      <c r="P20" s="31"/>
      <c r="Q20" s="31"/>
      <c r="R20" s="31"/>
      <c r="S20" s="31"/>
      <c r="T20" s="31"/>
    </row>
    <row r="21" spans="2:20" x14ac:dyDescent="0.25">
      <c r="B21" s="17">
        <v>32.4</v>
      </c>
      <c r="C21" s="3">
        <v>2.2000000000000002</v>
      </c>
      <c r="D21" s="4">
        <f t="shared" si="0"/>
        <v>151.52071289062508</v>
      </c>
      <c r="E21" s="4">
        <f t="shared" si="1"/>
        <v>1.0347975624999985</v>
      </c>
      <c r="F21" s="4">
        <f t="shared" si="2"/>
        <v>-12.521711718749994</v>
      </c>
      <c r="G21" s="4">
        <f t="shared" si="3"/>
        <v>25.527288707352092</v>
      </c>
      <c r="H21" s="18">
        <f t="shared" si="4"/>
        <v>47.234160512090057</v>
      </c>
      <c r="J21" s="31"/>
      <c r="K21" s="31"/>
      <c r="L21" s="32"/>
      <c r="M21" s="31"/>
      <c r="N21" s="31"/>
      <c r="O21" s="31"/>
      <c r="P21" s="31"/>
      <c r="Q21" s="31"/>
      <c r="R21" s="31"/>
      <c r="S21" s="31"/>
      <c r="T21" s="31"/>
    </row>
    <row r="22" spans="2:20" x14ac:dyDescent="0.25">
      <c r="B22" s="17">
        <v>30.4</v>
      </c>
      <c r="C22" s="3">
        <v>1.615</v>
      </c>
      <c r="D22" s="4">
        <f t="shared" si="0"/>
        <v>106.28321289062505</v>
      </c>
      <c r="E22" s="4">
        <f t="shared" si="1"/>
        <v>2.5672050624999985</v>
      </c>
      <c r="F22" s="4">
        <f t="shared" si="2"/>
        <v>-16.518196093749999</v>
      </c>
      <c r="G22" s="4">
        <f t="shared" si="3"/>
        <v>28.653804577394837</v>
      </c>
      <c r="H22" s="18">
        <f t="shared" si="4"/>
        <v>3.0491984539272194</v>
      </c>
      <c r="J22" s="31"/>
      <c r="K22" s="31"/>
      <c r="L22" s="32"/>
      <c r="M22" s="31"/>
      <c r="N22" s="31"/>
      <c r="O22" s="31"/>
      <c r="P22" s="31"/>
      <c r="Q22" s="31"/>
      <c r="R22" s="31"/>
      <c r="S22" s="31"/>
      <c r="T22" s="31"/>
    </row>
    <row r="23" spans="2:20" x14ac:dyDescent="0.25">
      <c r="B23" s="17">
        <v>33.9</v>
      </c>
      <c r="C23" s="3">
        <v>1.835</v>
      </c>
      <c r="D23" s="4">
        <f t="shared" si="0"/>
        <v>190.69883789062507</v>
      </c>
      <c r="E23" s="4">
        <f t="shared" si="1"/>
        <v>1.9106150624999987</v>
      </c>
      <c r="F23" s="4">
        <f t="shared" si="2"/>
        <v>-19.088008593749997</v>
      </c>
      <c r="G23" s="4">
        <f t="shared" si="3"/>
        <v>27.47802083139586</v>
      </c>
      <c r="H23" s="18">
        <f t="shared" si="4"/>
        <v>41.241816441985506</v>
      </c>
      <c r="J23" s="31"/>
      <c r="K23" s="31"/>
      <c r="L23" s="32"/>
      <c r="M23" s="31"/>
      <c r="N23" s="31"/>
      <c r="O23" s="31"/>
      <c r="P23" s="31"/>
      <c r="Q23" s="31"/>
      <c r="R23" s="31"/>
      <c r="S23" s="31"/>
      <c r="T23" s="31"/>
    </row>
    <row r="24" spans="2:20" x14ac:dyDescent="0.25">
      <c r="B24" s="17">
        <v>21.5</v>
      </c>
      <c r="C24" s="3">
        <v>2.4649999999999999</v>
      </c>
      <c r="D24" s="4">
        <f t="shared" si="0"/>
        <v>1.986337890625012</v>
      </c>
      <c r="E24" s="4">
        <f t="shared" si="1"/>
        <v>0.56588006249999945</v>
      </c>
      <c r="F24" s="4">
        <f t="shared" si="2"/>
        <v>-1.0602023437500028</v>
      </c>
      <c r="G24" s="4">
        <f t="shared" si="3"/>
        <v>24.111003740580596</v>
      </c>
      <c r="H24" s="18">
        <f t="shared" si="4"/>
        <v>6.817340533325865</v>
      </c>
      <c r="J24" s="31"/>
      <c r="K24" s="31"/>
      <c r="L24" s="32"/>
      <c r="M24" s="31"/>
      <c r="N24" s="31"/>
      <c r="O24" s="31"/>
      <c r="P24" s="31"/>
      <c r="Q24" s="31"/>
      <c r="R24" s="31"/>
      <c r="S24" s="31"/>
      <c r="T24" s="31"/>
    </row>
    <row r="25" spans="2:20" x14ac:dyDescent="0.25">
      <c r="B25" s="17">
        <v>15.5</v>
      </c>
      <c r="C25" s="3">
        <v>3.52</v>
      </c>
      <c r="D25" s="4">
        <f t="shared" si="0"/>
        <v>21.073837890624961</v>
      </c>
      <c r="E25" s="4">
        <f t="shared" si="1"/>
        <v>9.1657562500000317E-2</v>
      </c>
      <c r="F25" s="4">
        <f t="shared" si="2"/>
        <v>-1.389811718750001</v>
      </c>
      <c r="G25" s="4">
        <f t="shared" si="3"/>
        <v>18.472586231358211</v>
      </c>
      <c r="H25" s="18">
        <f t="shared" si="4"/>
        <v>8.8362689028604091</v>
      </c>
      <c r="J25" s="31"/>
      <c r="K25" s="31"/>
      <c r="L25" s="32"/>
      <c r="M25" s="31"/>
      <c r="N25" s="31"/>
      <c r="O25" s="31"/>
      <c r="P25" s="31"/>
      <c r="Q25" s="31"/>
      <c r="R25" s="31"/>
      <c r="S25" s="31"/>
      <c r="T25" s="31"/>
    </row>
    <row r="26" spans="2:20" x14ac:dyDescent="0.25">
      <c r="B26" s="17">
        <v>15.2</v>
      </c>
      <c r="C26" s="3">
        <v>3.4350000000000001</v>
      </c>
      <c r="D26" s="4">
        <f t="shared" si="0"/>
        <v>23.918212890624964</v>
      </c>
      <c r="E26" s="4">
        <f t="shared" si="1"/>
        <v>4.7415062500000243E-2</v>
      </c>
      <c r="F26" s="4">
        <f t="shared" si="2"/>
        <v>-1.064933593750002</v>
      </c>
      <c r="G26" s="4">
        <f t="shared" si="3"/>
        <v>18.926866315039636</v>
      </c>
      <c r="H26" s="18">
        <f t="shared" si="4"/>
        <v>13.889532530177119</v>
      </c>
      <c r="J26" s="31"/>
      <c r="K26" s="31"/>
      <c r="L26" s="32"/>
      <c r="M26" s="31"/>
      <c r="N26" s="31"/>
      <c r="O26" s="31"/>
      <c r="P26" s="31"/>
      <c r="Q26" s="31"/>
      <c r="R26" s="31"/>
      <c r="S26" s="31"/>
      <c r="T26" s="31"/>
    </row>
    <row r="27" spans="2:20" x14ac:dyDescent="0.25">
      <c r="B27" s="17">
        <v>13.3</v>
      </c>
      <c r="C27" s="3">
        <v>3.84</v>
      </c>
      <c r="D27" s="4">
        <f t="shared" si="0"/>
        <v>46.11258789062493</v>
      </c>
      <c r="E27" s="4">
        <f t="shared" si="1"/>
        <v>0.38781756250000043</v>
      </c>
      <c r="F27" s="4">
        <f t="shared" si="2"/>
        <v>-4.2288617187499993</v>
      </c>
      <c r="G27" s="4">
        <f t="shared" si="3"/>
        <v>16.762355328086969</v>
      </c>
      <c r="H27" s="18">
        <f t="shared" si="4"/>
        <v>11.987904417932215</v>
      </c>
      <c r="J27" s="31"/>
      <c r="K27" s="31"/>
      <c r="L27" s="32"/>
      <c r="M27" s="31"/>
      <c r="N27" s="31"/>
      <c r="O27" s="31"/>
      <c r="P27" s="31"/>
      <c r="Q27" s="31"/>
      <c r="R27" s="31"/>
      <c r="S27" s="31"/>
      <c r="T27" s="31"/>
    </row>
    <row r="28" spans="2:20" x14ac:dyDescent="0.25">
      <c r="B28" s="17">
        <v>19.2</v>
      </c>
      <c r="C28" s="3">
        <v>3.8450000000000002</v>
      </c>
      <c r="D28" s="4">
        <f t="shared" si="0"/>
        <v>0.79321289062499367</v>
      </c>
      <c r="E28" s="4">
        <f t="shared" si="1"/>
        <v>0.39407006250000087</v>
      </c>
      <c r="F28" s="4">
        <f t="shared" si="2"/>
        <v>-0.55908984374999837</v>
      </c>
      <c r="G28" s="4">
        <f t="shared" si="3"/>
        <v>16.735632970223353</v>
      </c>
      <c r="H28" s="18">
        <f t="shared" si="4"/>
        <v>6.0731048574501694</v>
      </c>
      <c r="J28" s="31"/>
      <c r="K28" s="31"/>
      <c r="L28" s="32"/>
      <c r="M28" s="31"/>
      <c r="N28" s="31"/>
      <c r="O28" s="31"/>
      <c r="P28" s="31"/>
      <c r="Q28" s="31"/>
      <c r="R28" s="31"/>
      <c r="S28" s="31"/>
      <c r="T28" s="31"/>
    </row>
    <row r="29" spans="2:20" x14ac:dyDescent="0.25">
      <c r="B29" s="17">
        <v>27.3</v>
      </c>
      <c r="C29" s="3">
        <v>1.9350000000000001</v>
      </c>
      <c r="D29" s="4">
        <f t="shared" si="0"/>
        <v>51.975087890625069</v>
      </c>
      <c r="E29" s="4">
        <f t="shared" si="1"/>
        <v>1.6441650624999986</v>
      </c>
      <c r="F29" s="4">
        <f t="shared" si="2"/>
        <v>-9.2442210937500029</v>
      </c>
      <c r="G29" s="4">
        <f t="shared" si="3"/>
        <v>26.943573674123595</v>
      </c>
      <c r="H29" s="18">
        <f t="shared" si="4"/>
        <v>0.1270397257777538</v>
      </c>
      <c r="J29" s="31"/>
      <c r="K29" s="31"/>
      <c r="L29" s="32"/>
      <c r="M29" s="31"/>
      <c r="N29" s="31"/>
      <c r="O29" s="31"/>
      <c r="P29" s="31"/>
      <c r="Q29" s="31"/>
      <c r="R29" s="31"/>
      <c r="S29" s="31"/>
      <c r="T29" s="31"/>
    </row>
    <row r="30" spans="2:20" x14ac:dyDescent="0.25">
      <c r="B30" s="17">
        <v>26</v>
      </c>
      <c r="C30" s="3">
        <v>2.14</v>
      </c>
      <c r="D30" s="4">
        <f t="shared" si="0"/>
        <v>34.920712890625047</v>
      </c>
      <c r="E30" s="4">
        <f t="shared" si="1"/>
        <v>1.1604675624999987</v>
      </c>
      <c r="F30" s="4">
        <f t="shared" si="2"/>
        <v>-6.365874218750001</v>
      </c>
      <c r="G30" s="4">
        <f t="shared" si="3"/>
        <v>25.847957001715454</v>
      </c>
      <c r="H30" s="18">
        <f t="shared" si="4"/>
        <v>2.3117073327354572E-2</v>
      </c>
      <c r="J30" s="31"/>
      <c r="K30" s="31"/>
      <c r="L30" s="32"/>
      <c r="M30" s="31"/>
      <c r="N30" s="31"/>
      <c r="O30" s="31"/>
      <c r="P30" s="31"/>
      <c r="Q30" s="31"/>
      <c r="R30" s="31"/>
      <c r="S30" s="31"/>
      <c r="T30" s="31"/>
    </row>
    <row r="31" spans="2:20" x14ac:dyDescent="0.25">
      <c r="B31" s="17">
        <v>30.4</v>
      </c>
      <c r="C31" s="3">
        <v>1.5129999999999999</v>
      </c>
      <c r="D31" s="4">
        <f t="shared" si="0"/>
        <v>106.28321289062505</v>
      </c>
      <c r="E31" s="4">
        <f t="shared" si="1"/>
        <v>2.9044680624999986</v>
      </c>
      <c r="F31" s="4">
        <f t="shared" si="2"/>
        <v>-17.56975234375</v>
      </c>
      <c r="G31" s="4">
        <f t="shared" si="3"/>
        <v>29.198940677812548</v>
      </c>
      <c r="H31" s="18">
        <f t="shared" si="4"/>
        <v>1.4425434954133789</v>
      </c>
      <c r="J31" s="31"/>
      <c r="K31" s="31"/>
      <c r="L31" s="32"/>
      <c r="M31" s="31"/>
      <c r="N31" s="31"/>
      <c r="O31" s="31"/>
      <c r="P31" s="31"/>
      <c r="Q31" s="31"/>
      <c r="R31" s="31"/>
      <c r="S31" s="31"/>
      <c r="T31" s="31"/>
    </row>
    <row r="32" spans="2:20" x14ac:dyDescent="0.25">
      <c r="B32" s="17">
        <v>15.8</v>
      </c>
      <c r="C32" s="3">
        <v>3.17</v>
      </c>
      <c r="D32" s="4">
        <f t="shared" si="0"/>
        <v>18.409462890624958</v>
      </c>
      <c r="E32" s="4">
        <f t="shared" si="1"/>
        <v>2.2325624999999594E-3</v>
      </c>
      <c r="F32" s="4">
        <f t="shared" si="2"/>
        <v>0.20273203124999792</v>
      </c>
      <c r="G32" s="4">
        <f t="shared" si="3"/>
        <v>20.343151281811135</v>
      </c>
      <c r="H32" s="18">
        <f t="shared" si="4"/>
        <v>20.640223569422155</v>
      </c>
      <c r="J32" s="31"/>
      <c r="K32" s="31"/>
      <c r="L32" s="32"/>
      <c r="M32" s="31"/>
      <c r="N32" s="31"/>
      <c r="O32" s="31"/>
      <c r="P32" s="31"/>
      <c r="Q32" s="31"/>
      <c r="R32" s="31"/>
      <c r="S32" s="31"/>
      <c r="T32" s="31"/>
    </row>
    <row r="33" spans="2:20" x14ac:dyDescent="0.25">
      <c r="B33" s="17">
        <v>19.7</v>
      </c>
      <c r="C33" s="3">
        <v>2.77</v>
      </c>
      <c r="D33" s="4">
        <f t="shared" si="0"/>
        <v>0.15258789062499722</v>
      </c>
      <c r="E33" s="4">
        <f t="shared" si="1"/>
        <v>0.20003256249999954</v>
      </c>
      <c r="F33" s="4">
        <f t="shared" si="2"/>
        <v>0.1747070312499982</v>
      </c>
      <c r="G33" s="4">
        <f t="shared" si="3"/>
        <v>22.48093991090019</v>
      </c>
      <c r="H33" s="18">
        <f t="shared" si="4"/>
        <v>7.7336267880375615</v>
      </c>
      <c r="J33" s="31"/>
      <c r="K33" s="31"/>
      <c r="L33" s="32"/>
      <c r="M33" s="31"/>
      <c r="N33" s="31"/>
      <c r="O33" s="31"/>
      <c r="P33" s="31"/>
      <c r="Q33" s="31"/>
      <c r="R33" s="31"/>
      <c r="S33" s="31"/>
      <c r="T33" s="31"/>
    </row>
    <row r="34" spans="2:20" x14ac:dyDescent="0.25">
      <c r="B34" s="17">
        <v>15</v>
      </c>
      <c r="C34" s="3">
        <v>3.57</v>
      </c>
      <c r="D34" s="4">
        <f t="shared" si="0"/>
        <v>25.914462890624957</v>
      </c>
      <c r="E34" s="4">
        <f t="shared" si="1"/>
        <v>0.12443256250000025</v>
      </c>
      <c r="F34" s="4">
        <f t="shared" si="2"/>
        <v>-1.7957179687500002</v>
      </c>
      <c r="G34" s="4">
        <f t="shared" si="3"/>
        <v>18.20536265272208</v>
      </c>
      <c r="H34" s="18">
        <f t="shared" si="4"/>
        <v>10.274349735465529</v>
      </c>
      <c r="J34" s="31"/>
      <c r="K34" s="31"/>
      <c r="L34" s="32"/>
      <c r="M34" s="31"/>
      <c r="N34" s="31"/>
      <c r="O34" s="31"/>
      <c r="P34" s="31"/>
      <c r="Q34" s="31"/>
      <c r="R34" s="31"/>
      <c r="S34" s="31"/>
      <c r="T34" s="31"/>
    </row>
    <row r="35" spans="2:20" ht="15.75" thickBot="1" x14ac:dyDescent="0.3">
      <c r="B35" s="19">
        <v>21.4</v>
      </c>
      <c r="C35" s="20">
        <v>2.78</v>
      </c>
      <c r="D35" s="21">
        <f t="shared" si="0"/>
        <v>1.7144628906250075</v>
      </c>
      <c r="E35" s="21">
        <f t="shared" si="1"/>
        <v>0.19118756249999974</v>
      </c>
      <c r="F35" s="21">
        <f t="shared" si="2"/>
        <v>-0.57252421875000081</v>
      </c>
      <c r="G35" s="21">
        <f t="shared" si="3"/>
        <v>22.427495195172966</v>
      </c>
      <c r="H35" s="22">
        <f t="shared" si="4"/>
        <v>1.0557463761035348</v>
      </c>
      <c r="J35" s="31"/>
      <c r="K35" s="31"/>
      <c r="L35" s="32"/>
      <c r="M35" s="31"/>
      <c r="N35" s="31"/>
      <c r="O35" s="31"/>
      <c r="P35" s="31"/>
      <c r="Q35" s="31"/>
      <c r="R35" s="31"/>
      <c r="S35" s="31"/>
      <c r="T35" s="31"/>
    </row>
    <row r="36" spans="2:20" x14ac:dyDescent="0.25">
      <c r="J36" s="31"/>
      <c r="K36" s="31"/>
      <c r="L36" s="32"/>
      <c r="M36" s="31"/>
      <c r="N36" s="31"/>
      <c r="O36" s="31"/>
      <c r="P36" s="31"/>
      <c r="Q36" s="31"/>
      <c r="R36" s="31"/>
      <c r="S36" s="31"/>
      <c r="T36" s="31"/>
    </row>
    <row r="37" spans="2:20" x14ac:dyDescent="0.25">
      <c r="B37" s="4">
        <f>AVERAGE(B4:B35)</f>
        <v>20.090624999999996</v>
      </c>
      <c r="C37" s="4">
        <f>AVERAGE(C4:C35)</f>
        <v>3.2172499999999995</v>
      </c>
      <c r="E37" s="4">
        <f>AVERAGE(E4:E35)</f>
        <v>0.92746087500000018</v>
      </c>
      <c r="F37" s="4">
        <f>AVERAGE(F4:F35)</f>
        <v>-4.9567882812499997</v>
      </c>
      <c r="H37" s="4">
        <f>AVERAGE(H4:H35)</f>
        <v>8.6975605482294753</v>
      </c>
    </row>
    <row r="38" spans="2:20" x14ac:dyDescent="0.25">
      <c r="H38" s="1" t="s">
        <v>20</v>
      </c>
    </row>
  </sheetData>
  <mergeCells count="3">
    <mergeCell ref="J6:N6"/>
    <mergeCell ref="M9:N9"/>
    <mergeCell ref="M10:N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PRABHAKARAN, SELVA</dc:creator>
  <cp:lastModifiedBy>PRABHAKARAN, SELVA</cp:lastModifiedBy>
  <dcterms:created xsi:type="dcterms:W3CDTF">2020-05-07T10:14:02Z</dcterms:created>
  <dcterms:modified xsi:type="dcterms:W3CDTF">2020-06-17T11:49:19Z</dcterms:modified>
</cp:coreProperties>
</file>