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9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SOTY 2022\schedules and draws\schedule for app\"/>
    </mc:Choice>
  </mc:AlternateContent>
  <xr:revisionPtr revIDLastSave="30" documentId="11_4C94A89CE46DC1BEB7EDB6A06F898142388C0A6A" xr6:coauthVersionLast="47" xr6:coauthVersionMax="47" xr10:uidLastSave="{DD92F7FC-E10C-4C0B-93BA-63EA64840CEB}"/>
  <bookViews>
    <workbookView xWindow="0" yWindow="0" windowWidth="21600" windowHeight="9630" firstSheet="3" activeTab="3" xr2:uid="{00000000-000D-0000-FFFF-FFFF00000000}"/>
  </bookViews>
  <sheets>
    <sheet name="FS Result" sheetId="1" r:id="rId1"/>
    <sheet name="FS teams" sheetId="5" r:id="rId2"/>
    <sheet name="FD Result" sheetId="6" r:id="rId3"/>
    <sheet name="FD Teams" sheetId="9" r:id="rId4"/>
    <sheet name="format" sheetId="10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0" l="1"/>
  <c r="L25" i="10"/>
  <c r="L19" i="10"/>
  <c r="F19" i="10"/>
  <c r="F14" i="10"/>
  <c r="L11" i="10"/>
  <c r="L5" i="10"/>
  <c r="F5" i="10"/>
  <c r="D25" i="9"/>
  <c r="D24" i="9"/>
  <c r="D23" i="9"/>
  <c r="D22" i="9"/>
  <c r="D21" i="9"/>
  <c r="D19" i="9"/>
  <c r="D18" i="9"/>
  <c r="D17" i="9"/>
  <c r="D16" i="9"/>
  <c r="D15" i="9"/>
  <c r="D13" i="9"/>
  <c r="D12" i="9"/>
  <c r="D11" i="9"/>
  <c r="D10" i="9"/>
  <c r="D7" i="9"/>
  <c r="D8" i="9"/>
  <c r="D6" i="9"/>
  <c r="D5" i="9"/>
  <c r="D33" i="5"/>
  <c r="D32" i="5"/>
  <c r="D31" i="5"/>
  <c r="D30" i="5"/>
  <c r="D29" i="5"/>
  <c r="D28" i="5"/>
  <c r="D26" i="5"/>
  <c r="D25" i="5"/>
  <c r="D24" i="5"/>
  <c r="D23" i="5"/>
  <c r="D22" i="5"/>
  <c r="D21" i="5"/>
  <c r="D19" i="5"/>
  <c r="D18" i="5"/>
  <c r="D17" i="5"/>
  <c r="D16" i="5"/>
  <c r="D15" i="5"/>
  <c r="D14" i="5"/>
  <c r="D7" i="5"/>
  <c r="D8" i="5"/>
  <c r="D9" i="5"/>
  <c r="D10" i="5"/>
  <c r="D11" i="5"/>
  <c r="D12" i="5"/>
  <c r="D6" i="5"/>
  <c r="D5" i="5"/>
  <c r="L27" i="10" l="1"/>
  <c r="C27" i="9"/>
  <c r="N19" i="6"/>
  <c r="J19" i="6"/>
  <c r="K19" i="6" s="1"/>
  <c r="D19" i="6"/>
  <c r="E19" i="6" s="1"/>
  <c r="N15" i="6"/>
  <c r="J15" i="6"/>
  <c r="D15" i="6"/>
  <c r="N11" i="6"/>
  <c r="J11" i="6"/>
  <c r="D11" i="6"/>
  <c r="N33" i="6"/>
  <c r="J33" i="6"/>
  <c r="D33" i="6"/>
  <c r="D23" i="6"/>
  <c r="J23" i="6"/>
  <c r="K23" i="6" s="1"/>
  <c r="N23" i="6"/>
  <c r="D27" i="6"/>
  <c r="E27" i="6"/>
  <c r="J27" i="6"/>
  <c r="K27" i="6" s="1"/>
  <c r="N27" i="6"/>
  <c r="D31" i="6"/>
  <c r="J31" i="6"/>
  <c r="L31" i="6" s="1"/>
  <c r="N31" i="6"/>
  <c r="D35" i="6"/>
  <c r="E35" i="6" s="1"/>
  <c r="J35" i="6"/>
  <c r="K35" i="6" s="1"/>
  <c r="N35" i="6"/>
  <c r="H5" i="5"/>
  <c r="H6" i="5"/>
  <c r="H7" i="5"/>
  <c r="H8" i="5"/>
  <c r="H9" i="5"/>
  <c r="H10" i="5"/>
  <c r="H11" i="5"/>
  <c r="H12" i="5"/>
  <c r="H14" i="5"/>
  <c r="H15" i="5"/>
  <c r="H16" i="5"/>
  <c r="H17" i="5"/>
  <c r="H18" i="5"/>
  <c r="H19" i="5"/>
  <c r="H21" i="5"/>
  <c r="H22" i="5"/>
  <c r="H23" i="5"/>
  <c r="H24" i="5"/>
  <c r="H25" i="5"/>
  <c r="H26" i="5"/>
  <c r="H28" i="5"/>
  <c r="H29" i="5"/>
  <c r="H30" i="5"/>
  <c r="H31" i="5"/>
  <c r="H32" i="5"/>
  <c r="H33" i="5"/>
  <c r="C35" i="5"/>
  <c r="N16" i="1"/>
  <c r="J16" i="1"/>
  <c r="D16" i="1"/>
  <c r="E16" i="1" s="1"/>
  <c r="N12" i="1"/>
  <c r="J12" i="1"/>
  <c r="D12" i="1"/>
  <c r="N8" i="1"/>
  <c r="J8" i="1"/>
  <c r="K8" i="1" s="1"/>
  <c r="D8" i="1"/>
  <c r="G8" i="1" s="1"/>
  <c r="G15" i="6" l="1"/>
  <c r="G35" i="6"/>
  <c r="G31" i="6"/>
  <c r="L33" i="6"/>
  <c r="K31" i="6"/>
  <c r="G12" i="1"/>
  <c r="E23" i="6"/>
  <c r="L35" i="6"/>
  <c r="G27" i="6"/>
  <c r="G33" i="6"/>
  <c r="L11" i="6"/>
  <c r="K33" i="6"/>
  <c r="K15" i="6"/>
  <c r="L27" i="6"/>
  <c r="G11" i="6"/>
  <c r="L15" i="6"/>
  <c r="L19" i="6"/>
  <c r="E31" i="6"/>
  <c r="E11" i="6"/>
  <c r="G19" i="6"/>
  <c r="E33" i="6"/>
  <c r="K11" i="6"/>
  <c r="E15" i="6"/>
  <c r="G23" i="6"/>
  <c r="L23" i="6"/>
  <c r="G16" i="1"/>
  <c r="L12" i="1"/>
  <c r="E8" i="1"/>
  <c r="L8" i="1"/>
  <c r="K12" i="1"/>
  <c r="E12" i="1"/>
  <c r="K16" i="1"/>
  <c r="L16" i="1"/>
  <c r="K44" i="1" l="1"/>
  <c r="H5" i="9"/>
  <c r="I5" i="9" s="1"/>
  <c r="H6" i="9"/>
  <c r="I6" i="9" s="1"/>
  <c r="H7" i="9"/>
  <c r="I7" i="9" s="1"/>
  <c r="H8" i="9"/>
  <c r="I8" i="9" s="1"/>
  <c r="H9" i="9"/>
  <c r="I9" i="9" s="1"/>
  <c r="H11" i="9"/>
  <c r="I11" i="9" s="1"/>
  <c r="H12" i="9"/>
  <c r="I12" i="9" s="1"/>
  <c r="H13" i="9"/>
  <c r="I13" i="9" s="1"/>
  <c r="H14" i="9"/>
  <c r="I14" i="9" s="1"/>
  <c r="H16" i="9"/>
  <c r="I16" i="9" s="1"/>
  <c r="H17" i="9"/>
  <c r="I17" i="9" s="1"/>
  <c r="H18" i="9"/>
  <c r="I18" i="9" s="1"/>
  <c r="H19" i="9"/>
  <c r="I19" i="9" s="1"/>
  <c r="H21" i="9"/>
  <c r="I21" i="9" s="1"/>
  <c r="H22" i="9"/>
  <c r="I22" i="9" s="1"/>
  <c r="H23" i="9"/>
  <c r="I23" i="9" s="1"/>
  <c r="H24" i="9"/>
  <c r="I24" i="9" s="1"/>
  <c r="F44" i="1" l="1"/>
  <c r="N48" i="6" l="1"/>
  <c r="L48" i="6"/>
  <c r="N46" i="6"/>
  <c r="L46" i="6"/>
  <c r="N44" i="6"/>
  <c r="L44" i="6"/>
  <c r="N43" i="6"/>
  <c r="L43" i="6"/>
  <c r="N41" i="6"/>
  <c r="J41" i="6"/>
  <c r="D41" i="6"/>
  <c r="N40" i="6"/>
  <c r="J40" i="6"/>
  <c r="D40" i="6"/>
  <c r="N39" i="6"/>
  <c r="J39" i="6"/>
  <c r="D39" i="6"/>
  <c r="N38" i="6"/>
  <c r="J38" i="6"/>
  <c r="D38" i="6"/>
  <c r="L38" i="6" l="1"/>
  <c r="L39" i="6"/>
  <c r="L41" i="6"/>
  <c r="L40" i="6"/>
  <c r="N29" i="6" l="1"/>
  <c r="J29" i="6"/>
  <c r="D29" i="6"/>
  <c r="E29" i="6" s="1"/>
  <c r="N13" i="6"/>
  <c r="J13" i="6"/>
  <c r="D13" i="6"/>
  <c r="N26" i="6"/>
  <c r="J26" i="6"/>
  <c r="K26" i="6" s="1"/>
  <c r="D26" i="6"/>
  <c r="N10" i="6"/>
  <c r="J10" i="6"/>
  <c r="K10" i="6" s="1"/>
  <c r="D10" i="6"/>
  <c r="E10" i="6" s="1"/>
  <c r="N24" i="6"/>
  <c r="J24" i="6"/>
  <c r="D24" i="6"/>
  <c r="E24" i="6" s="1"/>
  <c r="N25" i="6"/>
  <c r="J25" i="6"/>
  <c r="K25" i="6" s="1"/>
  <c r="D25" i="6"/>
  <c r="N9" i="6"/>
  <c r="J9" i="6"/>
  <c r="K9" i="6" s="1"/>
  <c r="D9" i="6"/>
  <c r="E9" i="6" s="1"/>
  <c r="N22" i="6"/>
  <c r="J22" i="6"/>
  <c r="D22" i="6"/>
  <c r="E22" i="6" s="1"/>
  <c r="N36" i="6"/>
  <c r="J36" i="6"/>
  <c r="D36" i="6"/>
  <c r="N20" i="6"/>
  <c r="J20" i="6"/>
  <c r="K20" i="6" s="1"/>
  <c r="D20" i="6"/>
  <c r="N21" i="6"/>
  <c r="J21" i="6"/>
  <c r="D21" i="6"/>
  <c r="E21" i="6" s="1"/>
  <c r="N34" i="6"/>
  <c r="J34" i="6"/>
  <c r="D34" i="6"/>
  <c r="N18" i="6"/>
  <c r="J18" i="6"/>
  <c r="K18" i="6" s="1"/>
  <c r="D18" i="6"/>
  <c r="N32" i="6"/>
  <c r="J32" i="6"/>
  <c r="K32" i="6" s="1"/>
  <c r="D32" i="6"/>
  <c r="E32" i="6" s="1"/>
  <c r="N16" i="6"/>
  <c r="J16" i="6"/>
  <c r="D16" i="6"/>
  <c r="E16" i="6" s="1"/>
  <c r="N17" i="6"/>
  <c r="J17" i="6"/>
  <c r="K17" i="6" s="1"/>
  <c r="D17" i="6"/>
  <c r="N30" i="6"/>
  <c r="J30" i="6"/>
  <c r="K30" i="6" s="1"/>
  <c r="D30" i="6"/>
  <c r="E30" i="6" s="1"/>
  <c r="N14" i="6"/>
  <c r="J14" i="6"/>
  <c r="D14" i="6"/>
  <c r="E14" i="6" s="1"/>
  <c r="N28" i="6"/>
  <c r="J28" i="6"/>
  <c r="D28" i="6"/>
  <c r="N12" i="6"/>
  <c r="J12" i="6"/>
  <c r="K12" i="6" s="1"/>
  <c r="D12" i="6"/>
  <c r="N8" i="6"/>
  <c r="J8" i="6"/>
  <c r="K8" i="6" s="1"/>
  <c r="D8" i="6"/>
  <c r="E8" i="6" s="1"/>
  <c r="N7" i="6"/>
  <c r="J7" i="6"/>
  <c r="D7" i="6"/>
  <c r="E7" i="6" s="1"/>
  <c r="N6" i="6"/>
  <c r="J6" i="6"/>
  <c r="D6" i="6"/>
  <c r="N5" i="6"/>
  <c r="J5" i="6"/>
  <c r="D5" i="6"/>
  <c r="K7" i="6" l="1"/>
  <c r="E28" i="6"/>
  <c r="K14" i="6"/>
  <c r="K16" i="6"/>
  <c r="E34" i="6"/>
  <c r="K21" i="6"/>
  <c r="E36" i="6"/>
  <c r="K22" i="6"/>
  <c r="K24" i="6"/>
  <c r="E13" i="6"/>
  <c r="K29" i="6"/>
  <c r="E5" i="6"/>
  <c r="K6" i="6"/>
  <c r="E12" i="6"/>
  <c r="K28" i="6"/>
  <c r="E17" i="6"/>
  <c r="E18" i="6"/>
  <c r="K34" i="6"/>
  <c r="E20" i="6"/>
  <c r="K36" i="6"/>
  <c r="E25" i="6"/>
  <c r="E26" i="6"/>
  <c r="K13" i="6"/>
  <c r="E6" i="6"/>
  <c r="L21" i="6"/>
  <c r="L6" i="6"/>
  <c r="L28" i="6"/>
  <c r="L36" i="6"/>
  <c r="G6" i="6"/>
  <c r="G36" i="6"/>
  <c r="L10" i="6"/>
  <c r="G26" i="6"/>
  <c r="L13" i="6"/>
  <c r="G24" i="6"/>
  <c r="L24" i="6"/>
  <c r="G13" i="6"/>
  <c r="G10" i="6"/>
  <c r="G29" i="6"/>
  <c r="L29" i="6"/>
  <c r="L9" i="6"/>
  <c r="G22" i="6"/>
  <c r="L22" i="6"/>
  <c r="G25" i="6"/>
  <c r="G20" i="6"/>
  <c r="G9" i="6"/>
  <c r="G32" i="6"/>
  <c r="G21" i="6"/>
  <c r="L32" i="6"/>
  <c r="L34" i="6"/>
  <c r="G16" i="6"/>
  <c r="L16" i="6"/>
  <c r="G18" i="6"/>
  <c r="G34" i="6"/>
  <c r="G5" i="6"/>
  <c r="K5" i="6"/>
  <c r="G30" i="6"/>
  <c r="G7" i="6"/>
  <c r="L7" i="6"/>
  <c r="G28" i="6"/>
  <c r="L30" i="6"/>
  <c r="G17" i="6"/>
  <c r="L8" i="6"/>
  <c r="G12" i="6"/>
  <c r="G14" i="6"/>
  <c r="L14" i="6"/>
  <c r="G8" i="6"/>
  <c r="L5" i="6"/>
  <c r="L12" i="6"/>
  <c r="L17" i="6"/>
  <c r="L18" i="6"/>
  <c r="L20" i="6"/>
  <c r="L25" i="6"/>
  <c r="L26" i="6"/>
  <c r="N5" i="1"/>
  <c r="N9" i="1"/>
  <c r="N13" i="1"/>
  <c r="N17" i="1"/>
  <c r="N21" i="1"/>
  <c r="N25" i="1"/>
  <c r="N29" i="1"/>
  <c r="N32" i="1"/>
  <c r="N35" i="1"/>
  <c r="N38" i="1"/>
  <c r="N41" i="1"/>
  <c r="N6" i="1"/>
  <c r="N10" i="1"/>
  <c r="N14" i="1"/>
  <c r="N18" i="1"/>
  <c r="N22" i="1"/>
  <c r="N26" i="1"/>
  <c r="N30" i="1"/>
  <c r="N33" i="1"/>
  <c r="N36" i="1"/>
  <c r="N39" i="1"/>
  <c r="N42" i="1"/>
  <c r="N7" i="1"/>
  <c r="N11" i="1"/>
  <c r="N15" i="1"/>
  <c r="N19" i="1"/>
  <c r="N23" i="1"/>
  <c r="N27" i="1"/>
  <c r="N31" i="1"/>
  <c r="N34" i="1"/>
  <c r="N37" i="1"/>
  <c r="N40" i="1"/>
  <c r="N43" i="1"/>
  <c r="N20" i="1"/>
  <c r="N24" i="1"/>
  <c r="N28" i="1"/>
  <c r="J9" i="1" l="1"/>
  <c r="K9" i="1" s="1"/>
  <c r="J13" i="1"/>
  <c r="K13" i="1" s="1"/>
  <c r="J17" i="1"/>
  <c r="K17" i="1" s="1"/>
  <c r="J21" i="1"/>
  <c r="K21" i="1" s="1"/>
  <c r="J25" i="1"/>
  <c r="K25" i="1" s="1"/>
  <c r="J29" i="1"/>
  <c r="K29" i="1" s="1"/>
  <c r="J32" i="1"/>
  <c r="K32" i="1" s="1"/>
  <c r="J35" i="1"/>
  <c r="K35" i="1" s="1"/>
  <c r="J38" i="1"/>
  <c r="K38" i="1" s="1"/>
  <c r="J41" i="1"/>
  <c r="K41" i="1" s="1"/>
  <c r="J6" i="1"/>
  <c r="K6" i="1" s="1"/>
  <c r="J10" i="1"/>
  <c r="K10" i="1" s="1"/>
  <c r="J14" i="1"/>
  <c r="K14" i="1" s="1"/>
  <c r="J18" i="1"/>
  <c r="K18" i="1" s="1"/>
  <c r="J22" i="1"/>
  <c r="K22" i="1" s="1"/>
  <c r="J26" i="1"/>
  <c r="K26" i="1" s="1"/>
  <c r="J30" i="1"/>
  <c r="K30" i="1" s="1"/>
  <c r="J33" i="1"/>
  <c r="K33" i="1" s="1"/>
  <c r="J36" i="1"/>
  <c r="K36" i="1" s="1"/>
  <c r="J39" i="1"/>
  <c r="K39" i="1" s="1"/>
  <c r="J42" i="1"/>
  <c r="K42" i="1" s="1"/>
  <c r="J7" i="1"/>
  <c r="K7" i="1" s="1"/>
  <c r="J11" i="1"/>
  <c r="K11" i="1" s="1"/>
  <c r="J15" i="1"/>
  <c r="K15" i="1" s="1"/>
  <c r="J19" i="1"/>
  <c r="K19" i="1" s="1"/>
  <c r="J23" i="1"/>
  <c r="K23" i="1" s="1"/>
  <c r="J27" i="1"/>
  <c r="K27" i="1" s="1"/>
  <c r="J31" i="1"/>
  <c r="K31" i="1" s="1"/>
  <c r="J34" i="1"/>
  <c r="K34" i="1" s="1"/>
  <c r="J37" i="1"/>
  <c r="K37" i="1" s="1"/>
  <c r="J40" i="1"/>
  <c r="K40" i="1" s="1"/>
  <c r="J43" i="1"/>
  <c r="K43" i="1" s="1"/>
  <c r="J20" i="1"/>
  <c r="K20" i="1" s="1"/>
  <c r="J24" i="1"/>
  <c r="K24" i="1" s="1"/>
  <c r="J28" i="1"/>
  <c r="K28" i="1" s="1"/>
  <c r="J5" i="1"/>
  <c r="K5" i="1" s="1"/>
  <c r="D9" i="1"/>
  <c r="D13" i="1"/>
  <c r="D17" i="1"/>
  <c r="D21" i="1"/>
  <c r="D25" i="1"/>
  <c r="D29" i="1"/>
  <c r="D32" i="1"/>
  <c r="D35" i="1"/>
  <c r="D38" i="1"/>
  <c r="D41" i="1"/>
  <c r="D6" i="1"/>
  <c r="D10" i="1"/>
  <c r="D14" i="1"/>
  <c r="D18" i="1"/>
  <c r="D22" i="1"/>
  <c r="D26" i="1"/>
  <c r="D30" i="1"/>
  <c r="D33" i="1"/>
  <c r="D36" i="1"/>
  <c r="D39" i="1"/>
  <c r="D42" i="1"/>
  <c r="D7" i="1"/>
  <c r="D11" i="1"/>
  <c r="D15" i="1"/>
  <c r="D19" i="1"/>
  <c r="D23" i="1"/>
  <c r="D27" i="1"/>
  <c r="D31" i="1"/>
  <c r="D34" i="1"/>
  <c r="D37" i="1"/>
  <c r="D40" i="1"/>
  <c r="D43" i="1"/>
  <c r="D20" i="1"/>
  <c r="D24" i="1"/>
  <c r="D28" i="1"/>
  <c r="D5" i="1"/>
  <c r="E5" i="1" s="1"/>
  <c r="G37" i="1" l="1"/>
  <c r="E37" i="1"/>
  <c r="G7" i="1"/>
  <c r="E7" i="1"/>
  <c r="G41" i="1"/>
  <c r="E41" i="1"/>
  <c r="G13" i="1"/>
  <c r="E13" i="1"/>
  <c r="G20" i="1"/>
  <c r="E20" i="1"/>
  <c r="G34" i="1"/>
  <c r="E34" i="1"/>
  <c r="G19" i="1"/>
  <c r="E19" i="1"/>
  <c r="G42" i="1"/>
  <c r="E42" i="1"/>
  <c r="G30" i="1"/>
  <c r="E30" i="1"/>
  <c r="G14" i="1"/>
  <c r="E14" i="1"/>
  <c r="G38" i="1"/>
  <c r="E38" i="1"/>
  <c r="G25" i="1"/>
  <c r="E25" i="1"/>
  <c r="G9" i="1"/>
  <c r="E9" i="1"/>
  <c r="G24" i="1"/>
  <c r="E24" i="1"/>
  <c r="G18" i="1"/>
  <c r="E18" i="1"/>
  <c r="G43" i="1"/>
  <c r="E43" i="1"/>
  <c r="G31" i="1"/>
  <c r="E31" i="1"/>
  <c r="G15" i="1"/>
  <c r="E15" i="1"/>
  <c r="G39" i="1"/>
  <c r="E39" i="1"/>
  <c r="G26" i="1"/>
  <c r="E26" i="1"/>
  <c r="G10" i="1"/>
  <c r="E10" i="1"/>
  <c r="G35" i="1"/>
  <c r="E35" i="1"/>
  <c r="G21" i="1"/>
  <c r="E21" i="1"/>
  <c r="G23" i="1"/>
  <c r="E23" i="1"/>
  <c r="G33" i="1"/>
  <c r="E33" i="1"/>
  <c r="G29" i="1"/>
  <c r="E29" i="1"/>
  <c r="G28" i="1"/>
  <c r="E28" i="1"/>
  <c r="G40" i="1"/>
  <c r="E40" i="1"/>
  <c r="G27" i="1"/>
  <c r="E27" i="1"/>
  <c r="G11" i="1"/>
  <c r="E11" i="1"/>
  <c r="G36" i="1"/>
  <c r="E36" i="1"/>
  <c r="G22" i="1"/>
  <c r="E22" i="1"/>
  <c r="G6" i="1"/>
  <c r="E6" i="1"/>
  <c r="G32" i="1"/>
  <c r="E32" i="1"/>
  <c r="G17" i="1"/>
  <c r="E17" i="1"/>
  <c r="G5" i="1"/>
  <c r="J48" i="1" l="1"/>
  <c r="J47" i="1"/>
  <c r="J46" i="1"/>
  <c r="J45" i="1"/>
  <c r="D48" i="1"/>
  <c r="D47" i="1"/>
  <c r="D46" i="1"/>
  <c r="D45" i="1"/>
  <c r="N55" i="1"/>
  <c r="N53" i="1" l="1"/>
  <c r="N51" i="1"/>
  <c r="N50" i="1"/>
  <c r="N48" i="1"/>
  <c r="L48" i="1"/>
  <c r="N47" i="1"/>
  <c r="L47" i="1"/>
  <c r="N46" i="1"/>
  <c r="L46" i="1"/>
  <c r="N45" i="1"/>
  <c r="L45" i="1"/>
  <c r="L28" i="1"/>
  <c r="L43" i="1"/>
  <c r="L34" i="1"/>
  <c r="L23" i="1"/>
  <c r="L11" i="1"/>
  <c r="L36" i="1"/>
  <c r="L22" i="1"/>
  <c r="L6" i="1"/>
  <c r="L32" i="1"/>
  <c r="L17" i="1"/>
  <c r="L55" i="1" l="1"/>
  <c r="L53" i="1"/>
  <c r="L50" i="1"/>
  <c r="L51" i="1"/>
  <c r="L21" i="1" l="1"/>
  <c r="L35" i="1"/>
  <c r="L10" i="1"/>
  <c r="L26" i="1"/>
  <c r="L39" i="1"/>
  <c r="L9" i="1"/>
  <c r="L25" i="1"/>
  <c r="L38" i="1"/>
  <c r="L14" i="1"/>
  <c r="L30" i="1"/>
  <c r="L42" i="1"/>
  <c r="L15" i="1"/>
  <c r="L27" i="1"/>
  <c r="L37" i="1"/>
  <c r="L20" i="1"/>
  <c r="L13" i="1"/>
  <c r="L29" i="1"/>
  <c r="L41" i="1"/>
  <c r="L18" i="1"/>
  <c r="L33" i="1"/>
  <c r="L7" i="1"/>
  <c r="L19" i="1"/>
  <c r="L31" i="1"/>
  <c r="L40" i="1"/>
  <c r="L24" i="1"/>
  <c r="L5" i="1" l="1"/>
</calcChain>
</file>

<file path=xl/sharedStrings.xml><?xml version="1.0" encoding="utf-8"?>
<sst xmlns="http://schemas.openxmlformats.org/spreadsheetml/2006/main" count="667" uniqueCount="220">
  <si>
    <t>FATHERS BADMINTON SINGLES SCHEDULE</t>
  </si>
  <si>
    <t>MATCH</t>
  </si>
  <si>
    <t>TIME (PM)</t>
  </si>
  <si>
    <t>COURT</t>
  </si>
  <si>
    <t>TEAM 1</t>
  </si>
  <si>
    <t>TEAM 2</t>
  </si>
  <si>
    <t>WINNING TEAM</t>
  </si>
  <si>
    <t>LOSING TEAM</t>
  </si>
  <si>
    <t>NO.</t>
  </si>
  <si>
    <t>NAME</t>
  </si>
  <si>
    <t>POINTS</t>
  </si>
  <si>
    <t>5.45 - 5.57</t>
  </si>
  <si>
    <t>A1 V/S A5</t>
  </si>
  <si>
    <t>v/s</t>
  </si>
  <si>
    <t>B1 V/S B4</t>
  </si>
  <si>
    <t>C1 V/S C4</t>
  </si>
  <si>
    <t>D1 V/S D4</t>
  </si>
  <si>
    <t>5.57 - 6.09</t>
  </si>
  <si>
    <t>A2 V/S A6</t>
  </si>
  <si>
    <t>B2 V/S B5</t>
  </si>
  <si>
    <t>C2 V/S C5</t>
  </si>
  <si>
    <t>D2 V/S D5</t>
  </si>
  <si>
    <t>6.09 - 6.21</t>
  </si>
  <si>
    <t>A3 V/S A7</t>
  </si>
  <si>
    <t>B3 V/S B6</t>
  </si>
  <si>
    <t>C3 V/S C6</t>
  </si>
  <si>
    <t>D3 V/S D6</t>
  </si>
  <si>
    <t>6.21 - 6.33</t>
  </si>
  <si>
    <t>A4 V/S A8</t>
  </si>
  <si>
    <t>B1 V/S B5</t>
  </si>
  <si>
    <t>C1 V/S C5</t>
  </si>
  <si>
    <t>D1 V/S D5</t>
  </si>
  <si>
    <t>6.33 - 6.45</t>
  </si>
  <si>
    <t>A1 V/S A6</t>
  </si>
  <si>
    <t>B2 V/S B6</t>
  </si>
  <si>
    <t>C2 V/S C6</t>
  </si>
  <si>
    <t>D2 V/S D6</t>
  </si>
  <si>
    <t>6.45 - 6.57</t>
  </si>
  <si>
    <t>A2 V/S A7</t>
  </si>
  <si>
    <t>B3 V/S B4</t>
  </si>
  <si>
    <t>C3 V/S C4</t>
  </si>
  <si>
    <t>D3 V/S D4</t>
  </si>
  <si>
    <t>6.57 - 7.09</t>
  </si>
  <si>
    <t>A3 V/S A8</t>
  </si>
  <si>
    <t>B1 V/S B6</t>
  </si>
  <si>
    <t>C1 V/S C6</t>
  </si>
  <si>
    <t>7.09 - 7.21</t>
  </si>
  <si>
    <t>A4V/S A5</t>
  </si>
  <si>
    <t>B3 V/S B5</t>
  </si>
  <si>
    <t>C3 V/S C5</t>
  </si>
  <si>
    <t>7.21 - 7.33</t>
  </si>
  <si>
    <t>A1 V/S A7</t>
  </si>
  <si>
    <t>B2 V/S B4</t>
  </si>
  <si>
    <t>C2 V/S C4</t>
  </si>
  <si>
    <t>7.33 - 7.45</t>
  </si>
  <si>
    <t>A2 V/S A8</t>
  </si>
  <si>
    <t>A3 V/S A5</t>
  </si>
  <si>
    <t>A4 V/S A6</t>
  </si>
  <si>
    <t>7.45 - 8.00</t>
  </si>
  <si>
    <t>D1 V/S D6</t>
  </si>
  <si>
    <t>D3 V/S D5</t>
  </si>
  <si>
    <t>D2 V/S D4</t>
  </si>
  <si>
    <t>QF 1</t>
  </si>
  <si>
    <t>3.20 - 3.40</t>
  </si>
  <si>
    <t>1-A V/S 2-B</t>
  </si>
  <si>
    <t>QF 2</t>
  </si>
  <si>
    <t>1-B V/S 2-C</t>
  </si>
  <si>
    <t>QF 3</t>
  </si>
  <si>
    <t>1-C V/S 2-D</t>
  </si>
  <si>
    <t>QF 4</t>
  </si>
  <si>
    <t>1-D V/S 2-A</t>
  </si>
  <si>
    <t>SF 1</t>
  </si>
  <si>
    <t>4.20 - 5.00</t>
  </si>
  <si>
    <t>W QF 1</t>
  </si>
  <si>
    <t>QF1 V/S QF3</t>
  </si>
  <si>
    <t>W QF 3</t>
  </si>
  <si>
    <t>SF 2</t>
  </si>
  <si>
    <t>W QF 2</t>
  </si>
  <si>
    <t>QF2 V/S QF4</t>
  </si>
  <si>
    <t>W QF 4</t>
  </si>
  <si>
    <t>3RD</t>
  </si>
  <si>
    <t>6.00 - 6.20</t>
  </si>
  <si>
    <t>L SF 1</t>
  </si>
  <si>
    <t>L(SF1 V/S SF2)</t>
  </si>
  <si>
    <t>L SF 2</t>
  </si>
  <si>
    <t>FINAL</t>
  </si>
  <si>
    <t>6.20 - 7.00</t>
  </si>
  <si>
    <t>W SF 1</t>
  </si>
  <si>
    <t>W(SF1 V/S SF2)</t>
  </si>
  <si>
    <t>W SF 2</t>
  </si>
  <si>
    <t>FATHERS BADMINTON SINGLES DRAWS</t>
  </si>
  <si>
    <t>GROUP</t>
  </si>
  <si>
    <t>TEAM NO.</t>
  </si>
  <si>
    <t>STANDARD</t>
  </si>
  <si>
    <t>A/ B</t>
  </si>
  <si>
    <t>STD NAME</t>
  </si>
  <si>
    <t>PLAYER NAME</t>
  </si>
  <si>
    <t>Group A</t>
  </si>
  <si>
    <t>A1</t>
  </si>
  <si>
    <t>A</t>
  </si>
  <si>
    <t>SQUAD NINE</t>
  </si>
  <si>
    <t>A2</t>
  </si>
  <si>
    <t>DREAM CATCHERS</t>
  </si>
  <si>
    <t>A3</t>
  </si>
  <si>
    <t>SR</t>
  </si>
  <si>
    <t>NINJAS</t>
  </si>
  <si>
    <t>A4</t>
  </si>
  <si>
    <t>ALM</t>
  </si>
  <si>
    <t>SEVEN ELEVEN</t>
  </si>
  <si>
    <t>A5</t>
  </si>
  <si>
    <t>B</t>
  </si>
  <si>
    <t>LITTLE MASTERS</t>
  </si>
  <si>
    <t>A6</t>
  </si>
  <si>
    <t>SUPER SMASHERS</t>
  </si>
  <si>
    <t>A7</t>
  </si>
  <si>
    <t>MASTER BLASTERS</t>
  </si>
  <si>
    <t>A8</t>
  </si>
  <si>
    <t>NUR</t>
  </si>
  <si>
    <t>ZOOMERS</t>
  </si>
  <si>
    <t>Group B</t>
  </si>
  <si>
    <t>B1</t>
  </si>
  <si>
    <t>INVADERS</t>
  </si>
  <si>
    <t>B2</t>
  </si>
  <si>
    <t>JR</t>
  </si>
  <si>
    <t>AVENGERS</t>
  </si>
  <si>
    <t>B3</t>
  </si>
  <si>
    <t>JOLLY ICONS</t>
  </si>
  <si>
    <t>B4</t>
  </si>
  <si>
    <t>B5</t>
  </si>
  <si>
    <t>B6</t>
  </si>
  <si>
    <t xml:space="preserve">Group C </t>
  </si>
  <si>
    <t>C1</t>
  </si>
  <si>
    <t>C2</t>
  </si>
  <si>
    <t>C3</t>
  </si>
  <si>
    <t>SUPERDADS</t>
  </si>
  <si>
    <t>C4</t>
  </si>
  <si>
    <t>SUPER SEVEN</t>
  </si>
  <si>
    <t>C5</t>
  </si>
  <si>
    <t>C6</t>
  </si>
  <si>
    <t>Group D</t>
  </si>
  <si>
    <t>D1</t>
  </si>
  <si>
    <t>TIGERS</t>
  </si>
  <si>
    <t>D2</t>
  </si>
  <si>
    <t>D3</t>
  </si>
  <si>
    <t>D4</t>
  </si>
  <si>
    <t>D5</t>
  </si>
  <si>
    <t>D6</t>
  </si>
  <si>
    <t>FATHERS BADMINTON DOUBLES SCHEDULE</t>
  </si>
  <si>
    <t>7.00 - 7.15</t>
  </si>
  <si>
    <t>D1 V/S D2</t>
  </si>
  <si>
    <t>7.15 - 7.30</t>
  </si>
  <si>
    <t>C1 V/S C2</t>
  </si>
  <si>
    <t>7.30 - 7.45</t>
  </si>
  <si>
    <t>8.00 - 8.15</t>
  </si>
  <si>
    <t>A1 V/S A2</t>
  </si>
  <si>
    <t>B1 V/S B2</t>
  </si>
  <si>
    <t>8.15 - 8.30</t>
  </si>
  <si>
    <t>A3 V/S A4</t>
  </si>
  <si>
    <t>C2 V/S C3</t>
  </si>
  <si>
    <t>D2 V/S D3</t>
  </si>
  <si>
    <t>8.30 - 8.45</t>
  </si>
  <si>
    <t>A1 V/S A3</t>
  </si>
  <si>
    <t>B1 V/S B3</t>
  </si>
  <si>
    <t>C4 V/S C5</t>
  </si>
  <si>
    <t>D4 V/S D5</t>
  </si>
  <si>
    <t>8.45 - 9.00</t>
  </si>
  <si>
    <t>A2 V/S A4</t>
  </si>
  <si>
    <t>C1 V/S C3</t>
  </si>
  <si>
    <t>D1 V/S D3</t>
  </si>
  <si>
    <t>9.00 - 9.15</t>
  </si>
  <si>
    <t>A1 V/S A4</t>
  </si>
  <si>
    <t>9.15 - 9.30</t>
  </si>
  <si>
    <t>A2 V/S A3</t>
  </si>
  <si>
    <t>B2 V/S B3</t>
  </si>
  <si>
    <t>C5 V/S C2</t>
  </si>
  <si>
    <t>D5 V/S D2</t>
  </si>
  <si>
    <t>9.30 - 9.45</t>
  </si>
  <si>
    <t>4.00 - 4.20</t>
  </si>
  <si>
    <t>5.00 - 5.40</t>
  </si>
  <si>
    <t>7.00 - 7.40</t>
  </si>
  <si>
    <t>FATHERS BADMINTON DOUBLES DRAWS</t>
  </si>
  <si>
    <t>TEAM NAME</t>
  </si>
  <si>
    <t>PLAYER 1</t>
  </si>
  <si>
    <t>PLAYER 2</t>
  </si>
  <si>
    <t>BADMINTON FORMAT</t>
  </si>
  <si>
    <t>FATHERS SINGLES</t>
  </si>
  <si>
    <t>TOTAL</t>
  </si>
  <si>
    <t>FATHERS DOUBLES</t>
  </si>
  <si>
    <t>TEAMS</t>
  </si>
  <si>
    <t>TOTAL LEAGUE MATCHES</t>
  </si>
  <si>
    <t>MOTHERS SINGLES</t>
  </si>
  <si>
    <t>MOTHERS DOUBLES</t>
  </si>
  <si>
    <t>FATHERS &amp; MOTHERS SINGLES</t>
  </si>
  <si>
    <t>FATHERS &amp; MOTHERS DOUBLES</t>
  </si>
  <si>
    <t>QF1</t>
  </si>
  <si>
    <t>GROUP A 1st v/s GROUP B 2nd</t>
  </si>
  <si>
    <t>QF2</t>
  </si>
  <si>
    <t>GROUP B 1st v/s GROUP C 2nd</t>
  </si>
  <si>
    <t>QF3</t>
  </si>
  <si>
    <t>GROUP C 1st v/s GROUP D 2nd</t>
  </si>
  <si>
    <t>QF4</t>
  </si>
  <si>
    <t>GROUP D 1st v/s GROUP A 2nd</t>
  </si>
  <si>
    <t xml:space="preserve">SF1 </t>
  </si>
  <si>
    <t>WINNER (QF1 V/S QF3)</t>
  </si>
  <si>
    <t>SF2</t>
  </si>
  <si>
    <t>WINNER (QF2 V/S QF4)</t>
  </si>
  <si>
    <t>3RD PLACE</t>
  </si>
  <si>
    <t>LOSER (SF1 V/S SF2)</t>
  </si>
  <si>
    <t xml:space="preserve">FINALS </t>
  </si>
  <si>
    <t>WINNER (SF1 V/S SF2)</t>
  </si>
  <si>
    <t>NUMBER OF SETS AND POINTS PER SET</t>
  </si>
  <si>
    <t>SINGLES</t>
  </si>
  <si>
    <t>DOUBLES</t>
  </si>
  <si>
    <t>TYPE</t>
  </si>
  <si>
    <t>NO. OF SETS</t>
  </si>
  <si>
    <t>LEAGUE</t>
  </si>
  <si>
    <t>QF</t>
  </si>
  <si>
    <t>SF</t>
  </si>
  <si>
    <t>3rd Place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</si>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</sst>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5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3" fontId="6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3" fontId="6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43" fontId="6" fillId="6" borderId="1" xfId="1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6" fillId="3" borderId="1" xfId="0" applyFont="1" applyFill="1" applyBorder="1"/>
    <xf numFmtId="0" fontId="5" fillId="3" borderId="1" xfId="0" applyFont="1" applyFill="1" applyBorder="1"/>
    <xf numFmtId="0" fontId="7" fillId="0" borderId="0" xfId="0" applyFont="1"/>
    <xf numFmtId="0" fontId="6" fillId="7" borderId="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/>
    </xf>
    <xf numFmtId="0" fontId="6" fillId="6" borderId="1" xfId="1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0" fillId="0" borderId="12" xfId="0" applyBorder="1" applyAlignment="1">
      <alignment horizontal="center"/>
    </xf>
    <xf numFmtId="0" fontId="1" fillId="0" borderId="13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3" fillId="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80"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99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OneDrive/Documents/SOTY%202022/schedules%20and%20draws/BADMINTON%20SCHEDULE%20&amp;%20FORMAT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E FORMAT"/>
      <sheetName val="NEW SCHEDULE"/>
      <sheetName val="MS SCH"/>
      <sheetName val="MD SCH"/>
      <sheetName val="FS SCH"/>
      <sheetName val="FD SCH"/>
      <sheetName val="Draws Input"/>
      <sheetName val="Draws output"/>
      <sheetName val="Player names"/>
      <sheetName val="OLD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C1" t="str">
            <v>MOTHERS SINGLES PLAYERS</v>
          </cell>
        </row>
        <row r="3">
          <cell r="C3" t="str">
            <v>TEAM NAME</v>
          </cell>
          <cell r="D3" t="str">
            <v>PLAYER NAME</v>
          </cell>
        </row>
        <row r="4">
          <cell r="C4" t="str">
            <v>NURS</v>
          </cell>
        </row>
        <row r="5">
          <cell r="C5" t="str">
            <v>JR KG A</v>
          </cell>
        </row>
        <row r="6">
          <cell r="C6" t="str">
            <v>JR KG B</v>
          </cell>
        </row>
        <row r="7">
          <cell r="C7" t="str">
            <v>SR KG A</v>
          </cell>
        </row>
        <row r="8">
          <cell r="C8" t="str">
            <v>SR KG B</v>
          </cell>
        </row>
        <row r="9">
          <cell r="C9" t="str">
            <v>1A</v>
          </cell>
        </row>
        <row r="10">
          <cell r="C10" t="str">
            <v>1B</v>
          </cell>
        </row>
        <row r="11">
          <cell r="C11">
            <v>2</v>
          </cell>
        </row>
        <row r="12">
          <cell r="C12" t="str">
            <v>3A</v>
          </cell>
        </row>
        <row r="13">
          <cell r="C13" t="str">
            <v>3B</v>
          </cell>
        </row>
        <row r="14">
          <cell r="C14">
            <v>4</v>
          </cell>
        </row>
        <row r="15">
          <cell r="C15" t="str">
            <v>5A</v>
          </cell>
        </row>
        <row r="16">
          <cell r="C16" t="str">
            <v>5B</v>
          </cell>
        </row>
        <row r="17">
          <cell r="C17" t="str">
            <v>6A</v>
          </cell>
        </row>
        <row r="18">
          <cell r="C18" t="str">
            <v>6B</v>
          </cell>
        </row>
        <row r="19">
          <cell r="C19">
            <v>7</v>
          </cell>
        </row>
        <row r="20">
          <cell r="C20" t="str">
            <v>8A</v>
          </cell>
        </row>
        <row r="21">
          <cell r="C21" t="str">
            <v>8B</v>
          </cell>
        </row>
        <row r="22">
          <cell r="C22" t="str">
            <v>9A</v>
          </cell>
        </row>
        <row r="27">
          <cell r="C27" t="str">
            <v>MOTHERS DOUBLES PLAYERS</v>
          </cell>
        </row>
        <row r="29">
          <cell r="C29" t="str">
            <v>TEAM NAME</v>
          </cell>
          <cell r="D29" t="str">
            <v>PLAYER 1</v>
          </cell>
          <cell r="E29" t="str">
            <v>PLAYER 2</v>
          </cell>
        </row>
        <row r="30">
          <cell r="C30" t="str">
            <v>NURS</v>
          </cell>
        </row>
        <row r="31">
          <cell r="C31" t="str">
            <v>JR KG A</v>
          </cell>
        </row>
        <row r="32">
          <cell r="C32" t="str">
            <v>JR KG B</v>
          </cell>
        </row>
        <row r="33">
          <cell r="C33" t="str">
            <v>SR KG A</v>
          </cell>
        </row>
        <row r="34">
          <cell r="C34" t="str">
            <v>SR KG B</v>
          </cell>
        </row>
        <row r="35">
          <cell r="C35" t="str">
            <v>1A</v>
          </cell>
        </row>
        <row r="36">
          <cell r="C36" t="str">
            <v>1B</v>
          </cell>
        </row>
        <row r="37">
          <cell r="C37" t="str">
            <v>3A</v>
          </cell>
        </row>
        <row r="38">
          <cell r="C38" t="str">
            <v>3B</v>
          </cell>
        </row>
        <row r="39">
          <cell r="C39">
            <v>4</v>
          </cell>
        </row>
        <row r="40">
          <cell r="C40" t="str">
            <v>5A</v>
          </cell>
        </row>
        <row r="41">
          <cell r="C41" t="str">
            <v>5B</v>
          </cell>
        </row>
        <row r="42">
          <cell r="C42">
            <v>6</v>
          </cell>
        </row>
        <row r="43">
          <cell r="C43">
            <v>7</v>
          </cell>
        </row>
        <row r="44">
          <cell r="C44" t="str">
            <v>8A</v>
          </cell>
        </row>
        <row r="45">
          <cell r="C45" t="str">
            <v>8B</v>
          </cell>
        </row>
        <row r="46">
          <cell r="C46">
            <v>9</v>
          </cell>
        </row>
        <row r="50">
          <cell r="C50" t="str">
            <v>MOTHERS SINGLES PLAYERS</v>
          </cell>
        </row>
        <row r="52">
          <cell r="C52" t="str">
            <v>TEAM NAME</v>
          </cell>
          <cell r="D52" t="str">
            <v>PLAYER NAME</v>
          </cell>
        </row>
        <row r="53">
          <cell r="C53" t="str">
            <v>NURS A</v>
          </cell>
        </row>
        <row r="54">
          <cell r="C54" t="str">
            <v>NURS B</v>
          </cell>
        </row>
        <row r="55">
          <cell r="C55" t="str">
            <v>JR KG A</v>
          </cell>
        </row>
        <row r="56">
          <cell r="C56" t="str">
            <v>JR KG B</v>
          </cell>
        </row>
        <row r="57">
          <cell r="C57" t="str">
            <v>SR KG A</v>
          </cell>
        </row>
        <row r="58">
          <cell r="C58" t="str">
            <v>SR KG B</v>
          </cell>
        </row>
        <row r="59">
          <cell r="C59" t="str">
            <v>1A</v>
          </cell>
        </row>
        <row r="60">
          <cell r="C60" t="str">
            <v>1B</v>
          </cell>
        </row>
        <row r="61">
          <cell r="C61" t="str">
            <v>2A</v>
          </cell>
        </row>
        <row r="62">
          <cell r="C62" t="str">
            <v>2B</v>
          </cell>
        </row>
        <row r="63">
          <cell r="C63" t="str">
            <v>3A</v>
          </cell>
        </row>
        <row r="64">
          <cell r="C64" t="str">
            <v>3B</v>
          </cell>
        </row>
        <row r="65">
          <cell r="C65" t="str">
            <v>4A</v>
          </cell>
        </row>
        <row r="66">
          <cell r="C66" t="str">
            <v>4B</v>
          </cell>
        </row>
        <row r="67">
          <cell r="C67" t="str">
            <v>5A</v>
          </cell>
        </row>
        <row r="68">
          <cell r="C68" t="str">
            <v>5B</v>
          </cell>
        </row>
        <row r="69">
          <cell r="C69">
            <v>6</v>
          </cell>
        </row>
        <row r="70">
          <cell r="C70" t="str">
            <v>7A</v>
          </cell>
        </row>
        <row r="71">
          <cell r="C71" t="str">
            <v>7B</v>
          </cell>
        </row>
        <row r="72">
          <cell r="C72" t="str">
            <v>8A</v>
          </cell>
        </row>
        <row r="73">
          <cell r="C73" t="str">
            <v>8B</v>
          </cell>
        </row>
        <row r="74">
          <cell r="C74" t="str">
            <v>9A</v>
          </cell>
        </row>
        <row r="75">
          <cell r="C75" t="str">
            <v>9B</v>
          </cell>
        </row>
        <row r="76">
          <cell r="C76">
            <v>10</v>
          </cell>
        </row>
        <row r="77">
          <cell r="C77" t="str">
            <v>ALMN A</v>
          </cell>
        </row>
        <row r="78">
          <cell r="C78" t="str">
            <v>ALMN B</v>
          </cell>
        </row>
        <row r="82">
          <cell r="C82" t="str">
            <v>FATHERS DOUBLES PLAYERS</v>
          </cell>
        </row>
        <row r="84">
          <cell r="C84" t="str">
            <v>TEAM NAME</v>
          </cell>
          <cell r="D84" t="str">
            <v>PLAYER 1</v>
          </cell>
          <cell r="E84" t="str">
            <v>PLAYER 2</v>
          </cell>
        </row>
        <row r="85">
          <cell r="C85" t="str">
            <v>NURS</v>
          </cell>
        </row>
        <row r="86">
          <cell r="C86" t="str">
            <v>JR KG A</v>
          </cell>
        </row>
        <row r="87">
          <cell r="C87" t="str">
            <v>JR KG B</v>
          </cell>
        </row>
        <row r="88">
          <cell r="C88" t="str">
            <v>1A</v>
          </cell>
        </row>
        <row r="89">
          <cell r="C89" t="str">
            <v>1B</v>
          </cell>
        </row>
        <row r="90">
          <cell r="C90">
            <v>2</v>
          </cell>
        </row>
        <row r="91">
          <cell r="C91" t="str">
            <v>3A</v>
          </cell>
        </row>
        <row r="92">
          <cell r="C92" t="str">
            <v>3B</v>
          </cell>
        </row>
        <row r="93">
          <cell r="C93" t="str">
            <v>4A</v>
          </cell>
        </row>
        <row r="94">
          <cell r="C94" t="str">
            <v>4B</v>
          </cell>
        </row>
        <row r="95">
          <cell r="C95" t="str">
            <v>5A</v>
          </cell>
        </row>
        <row r="96">
          <cell r="C96" t="str">
            <v>5B</v>
          </cell>
        </row>
        <row r="97">
          <cell r="C97">
            <v>7</v>
          </cell>
        </row>
        <row r="98">
          <cell r="C98" t="str">
            <v>8A</v>
          </cell>
        </row>
        <row r="99">
          <cell r="C99" t="str">
            <v>8B</v>
          </cell>
        </row>
        <row r="100">
          <cell r="C100">
            <v>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workbookViewId="0">
      <pane xSplit="2" ySplit="4" topLeftCell="C5" activePane="bottomRight" state="frozen"/>
      <selection pane="bottomRight" activeCell="E5" sqref="E5"/>
      <selection pane="bottomLeft" activeCell="A5" sqref="A5"/>
      <selection pane="topRight" activeCell="C1" sqref="C1"/>
    </sheetView>
  </sheetViews>
  <sheetFormatPr defaultColWidth="9.140625" defaultRowHeight="15"/>
  <cols>
    <col min="1" max="1" width="8.140625" bestFit="1" customWidth="1"/>
    <col min="2" max="2" width="13.7109375" style="3" customWidth="1"/>
    <col min="3" max="3" width="7.85546875" style="3" bestFit="1" customWidth="1"/>
    <col min="4" max="4" width="8.5703125" style="2" bestFit="1" customWidth="1"/>
    <col min="5" max="5" width="25.140625" style="2" bestFit="1" customWidth="1"/>
    <col min="6" max="6" width="15.140625" style="2" hidden="1" customWidth="1"/>
    <col min="7" max="7" width="12.7109375" style="2" hidden="1" customWidth="1"/>
    <col min="8" max="8" width="9.7109375" style="2" hidden="1" customWidth="1"/>
    <col min="9" max="9" width="6.85546875" style="2" customWidth="1"/>
    <col min="10" max="10" width="8.5703125" style="2" bestFit="1" customWidth="1"/>
    <col min="11" max="11" width="25.140625" style="2" bestFit="1" customWidth="1"/>
    <col min="12" max="12" width="7.42578125" style="2" hidden="1" customWidth="1"/>
    <col min="13" max="14" width="9.7109375" style="2" hidden="1" customWidth="1"/>
    <col min="15" max="15" width="16.85546875" style="2" hidden="1" customWidth="1"/>
    <col min="16" max="16" width="14.7109375" style="2" hidden="1" customWidth="1"/>
    <col min="17" max="17" width="11.5703125" customWidth="1"/>
    <col min="19" max="19" width="10.85546875" bestFit="1" customWidth="1"/>
    <col min="22" max="22" width="10.85546875" bestFit="1" customWidth="1"/>
    <col min="25" max="25" width="10.85546875" bestFit="1" customWidth="1"/>
  </cols>
  <sheetData>
    <row r="1" spans="1:16" ht="26.2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1"/>
      <c r="O1" s="1"/>
      <c r="P1" s="1"/>
    </row>
    <row r="3" spans="1:16" s="8" customFormat="1" ht="15.75">
      <c r="A3" s="6" t="s">
        <v>1</v>
      </c>
      <c r="B3" s="6" t="s">
        <v>2</v>
      </c>
      <c r="C3" s="6" t="s">
        <v>3</v>
      </c>
      <c r="D3" s="66" t="s">
        <v>4</v>
      </c>
      <c r="E3" s="66"/>
      <c r="F3" s="66"/>
      <c r="G3" s="66"/>
      <c r="H3" s="66"/>
      <c r="I3" s="6"/>
      <c r="J3" s="66" t="s">
        <v>5</v>
      </c>
      <c r="K3" s="66"/>
      <c r="L3" s="66"/>
      <c r="M3" s="66"/>
      <c r="N3" s="6" t="s">
        <v>4</v>
      </c>
      <c r="O3" s="6" t="s">
        <v>6</v>
      </c>
      <c r="P3" s="6" t="s">
        <v>7</v>
      </c>
    </row>
    <row r="4" spans="1:16" s="9" customFormat="1" ht="15.75">
      <c r="A4" s="24"/>
      <c r="B4" s="5"/>
      <c r="C4" s="5"/>
      <c r="D4" s="25" t="s">
        <v>8</v>
      </c>
      <c r="E4" s="6" t="s">
        <v>9</v>
      </c>
      <c r="F4" s="25"/>
      <c r="G4" s="25"/>
      <c r="H4" s="6" t="s">
        <v>10</v>
      </c>
      <c r="I4" s="25"/>
      <c r="J4" s="25" t="s">
        <v>8</v>
      </c>
      <c r="K4" s="6" t="s">
        <v>9</v>
      </c>
      <c r="L4" s="25"/>
      <c r="M4" s="6" t="s">
        <v>10</v>
      </c>
      <c r="N4" s="6" t="s">
        <v>10</v>
      </c>
      <c r="O4" s="6"/>
      <c r="P4" s="6"/>
    </row>
    <row r="5" spans="1:16" s="9" customFormat="1" ht="15.75">
      <c r="A5" s="5">
        <v>1</v>
      </c>
      <c r="B5" s="4" t="s">
        <v>11</v>
      </c>
      <c r="C5" s="5">
        <v>1</v>
      </c>
      <c r="D5" s="5" t="str">
        <f t="shared" ref="D5:D43" si="0">LEFT(F5,2)</f>
        <v>A1</v>
      </c>
      <c r="E5" s="5" t="str">
        <f>VLOOKUP(D5,'FS teams'!$C$3:$E$40,2,0)</f>
        <v>9 A</v>
      </c>
      <c r="F5" s="5" t="s">
        <v>12</v>
      </c>
      <c r="G5" s="5" t="str">
        <f t="shared" ref="G5:G43" si="1">CONCATENATE(D5,J5)</f>
        <v>A1A5</v>
      </c>
      <c r="H5" s="14"/>
      <c r="I5" s="5" t="s">
        <v>13</v>
      </c>
      <c r="J5" s="5" t="str">
        <f t="shared" ref="J5:J43" si="2">RIGHT(F5,2)</f>
        <v>A5</v>
      </c>
      <c r="K5" s="5" t="str">
        <f>VLOOKUP(J5,'FS teams'!$C$3:$E$40,2,0)</f>
        <v>1 B</v>
      </c>
      <c r="L5" s="10" t="str">
        <f t="shared" ref="L5:L43" si="3">CONCATENATE(J5,D5)</f>
        <v>A5A1</v>
      </c>
      <c r="M5" s="14"/>
      <c r="N5" s="5">
        <f t="shared" ref="N5:N43" si="4">+H5</f>
        <v>0</v>
      </c>
      <c r="O5" s="21"/>
      <c r="P5" s="22"/>
    </row>
    <row r="6" spans="1:16" s="9" customFormat="1" ht="15.75">
      <c r="A6" s="5">
        <v>2</v>
      </c>
      <c r="B6" s="6" t="s">
        <v>11</v>
      </c>
      <c r="C6" s="5">
        <v>2</v>
      </c>
      <c r="D6" s="5" t="str">
        <f t="shared" si="0"/>
        <v>B1</v>
      </c>
      <c r="E6" s="5" t="str">
        <f>VLOOKUP(D6,'FS teams'!$C$3:$E$40,2,0)</f>
        <v>4 A</v>
      </c>
      <c r="F6" s="5" t="s">
        <v>14</v>
      </c>
      <c r="G6" s="5" t="str">
        <f t="shared" si="1"/>
        <v>B1B4</v>
      </c>
      <c r="H6" s="14"/>
      <c r="I6" s="5" t="s">
        <v>13</v>
      </c>
      <c r="J6" s="5" t="str">
        <f t="shared" si="2"/>
        <v>B4</v>
      </c>
      <c r="K6" s="5" t="str">
        <f>VLOOKUP(J6,'FS teams'!$C$3:$E$40,2,0)</f>
        <v>NUR A</v>
      </c>
      <c r="L6" s="10" t="str">
        <f t="shared" si="3"/>
        <v>B4B1</v>
      </c>
      <c r="M6" s="14"/>
      <c r="N6" s="5">
        <f t="shared" si="4"/>
        <v>0</v>
      </c>
      <c r="O6" s="21"/>
      <c r="P6" s="22"/>
    </row>
    <row r="7" spans="1:16" s="9" customFormat="1" ht="15.75">
      <c r="A7" s="5">
        <v>3</v>
      </c>
      <c r="B7" s="4" t="s">
        <v>11</v>
      </c>
      <c r="C7" s="5">
        <v>3</v>
      </c>
      <c r="D7" s="5" t="str">
        <f t="shared" si="0"/>
        <v>C1</v>
      </c>
      <c r="E7" s="5" t="str">
        <f>VLOOKUP(D7,'FS teams'!$C$3:$E$40,2,0)</f>
        <v>2 A</v>
      </c>
      <c r="F7" s="5" t="s">
        <v>15</v>
      </c>
      <c r="G7" s="5" t="str">
        <f t="shared" si="1"/>
        <v>C1C4</v>
      </c>
      <c r="H7" s="14"/>
      <c r="I7" s="5" t="s">
        <v>13</v>
      </c>
      <c r="J7" s="5" t="str">
        <f t="shared" si="2"/>
        <v>C4</v>
      </c>
      <c r="K7" s="5" t="str">
        <f>VLOOKUP(J7,'FS teams'!$C$3:$E$40,2,0)</f>
        <v>7 B</v>
      </c>
      <c r="L7" s="10" t="str">
        <f t="shared" si="3"/>
        <v>C4C1</v>
      </c>
      <c r="M7" s="14"/>
      <c r="N7" s="5">
        <f t="shared" si="4"/>
        <v>0</v>
      </c>
      <c r="O7" s="21"/>
      <c r="P7" s="22"/>
    </row>
    <row r="8" spans="1:16" s="9" customFormat="1" ht="15.75">
      <c r="A8" s="5">
        <v>4</v>
      </c>
      <c r="B8" s="6" t="s">
        <v>11</v>
      </c>
      <c r="C8" s="5">
        <v>4</v>
      </c>
      <c r="D8" s="5" t="str">
        <f t="shared" si="0"/>
        <v>D1</v>
      </c>
      <c r="E8" s="5" t="str">
        <f>VLOOKUP(D8,'FS teams'!$C$3:$E$40,2,0)</f>
        <v>10 A</v>
      </c>
      <c r="F8" s="5" t="s">
        <v>16</v>
      </c>
      <c r="G8" s="5" t="str">
        <f t="shared" si="1"/>
        <v>D1D4</v>
      </c>
      <c r="H8" s="14"/>
      <c r="I8" s="5" t="s">
        <v>13</v>
      </c>
      <c r="J8" s="5" t="str">
        <f t="shared" si="2"/>
        <v>D4</v>
      </c>
      <c r="K8" s="5" t="str">
        <f>VLOOKUP(J8,'FS teams'!$C$3:$E$40,2,0)</f>
        <v>9 B</v>
      </c>
      <c r="L8" s="10" t="str">
        <f t="shared" si="3"/>
        <v>D4D1</v>
      </c>
      <c r="M8" s="14"/>
      <c r="N8" s="5">
        <f t="shared" si="4"/>
        <v>0</v>
      </c>
      <c r="O8" s="21"/>
      <c r="P8" s="22"/>
    </row>
    <row r="9" spans="1:16" s="9" customFormat="1" ht="15.75">
      <c r="A9" s="5">
        <v>5</v>
      </c>
      <c r="B9" s="6" t="s">
        <v>17</v>
      </c>
      <c r="C9" s="5">
        <v>1</v>
      </c>
      <c r="D9" s="5" t="str">
        <f t="shared" si="0"/>
        <v>A2</v>
      </c>
      <c r="E9" s="5" t="str">
        <f>VLOOKUP(D9,'FS teams'!$C$3:$E$40,2,0)</f>
        <v>8 A</v>
      </c>
      <c r="F9" s="5" t="s">
        <v>18</v>
      </c>
      <c r="G9" s="5" t="str">
        <f t="shared" si="1"/>
        <v>A2A6</v>
      </c>
      <c r="H9" s="14"/>
      <c r="I9" s="5" t="s">
        <v>13</v>
      </c>
      <c r="J9" s="5" t="str">
        <f t="shared" si="2"/>
        <v>A6</v>
      </c>
      <c r="K9" s="5" t="str">
        <f>VLOOKUP(J9,'FS teams'!$C$3:$E$40,2,0)</f>
        <v>2 B</v>
      </c>
      <c r="L9" s="10" t="str">
        <f t="shared" si="3"/>
        <v>A6A2</v>
      </c>
      <c r="M9" s="14"/>
      <c r="N9" s="5">
        <f t="shared" si="4"/>
        <v>0</v>
      </c>
      <c r="O9" s="21"/>
      <c r="P9" s="22"/>
    </row>
    <row r="10" spans="1:16" s="9" customFormat="1" ht="15.75">
      <c r="A10" s="5">
        <v>6</v>
      </c>
      <c r="B10" s="6" t="s">
        <v>17</v>
      </c>
      <c r="C10" s="5">
        <v>2</v>
      </c>
      <c r="D10" s="5" t="str">
        <f t="shared" si="0"/>
        <v>B2</v>
      </c>
      <c r="E10" s="5" t="str">
        <f>VLOOKUP(D10,'FS teams'!$C$3:$E$40,2,0)</f>
        <v>JR A</v>
      </c>
      <c r="F10" s="5" t="s">
        <v>19</v>
      </c>
      <c r="G10" s="5" t="str">
        <f t="shared" si="1"/>
        <v>B2B5</v>
      </c>
      <c r="H10" s="14"/>
      <c r="I10" s="5" t="s">
        <v>13</v>
      </c>
      <c r="J10" s="5" t="str">
        <f t="shared" si="2"/>
        <v>B5</v>
      </c>
      <c r="K10" s="5" t="str">
        <f>VLOOKUP(J10,'FS teams'!$C$3:$E$40,2,0)</f>
        <v>JR B</v>
      </c>
      <c r="L10" s="10" t="str">
        <f t="shared" si="3"/>
        <v>B5B2</v>
      </c>
      <c r="M10" s="14"/>
      <c r="N10" s="5">
        <f t="shared" si="4"/>
        <v>0</v>
      </c>
      <c r="O10" s="21"/>
      <c r="P10" s="22"/>
    </row>
    <row r="11" spans="1:16" s="9" customFormat="1" ht="15.75">
      <c r="A11" s="5">
        <v>7</v>
      </c>
      <c r="B11" s="4" t="s">
        <v>17</v>
      </c>
      <c r="C11" s="5">
        <v>3</v>
      </c>
      <c r="D11" s="5" t="str">
        <f t="shared" si="0"/>
        <v>C2</v>
      </c>
      <c r="E11" s="5" t="str">
        <f>VLOOKUP(D11,'FS teams'!$C$3:$E$40,2,0)</f>
        <v>5 A</v>
      </c>
      <c r="F11" s="5" t="s">
        <v>20</v>
      </c>
      <c r="G11" s="5" t="str">
        <f t="shared" si="1"/>
        <v>C2C5</v>
      </c>
      <c r="H11" s="14"/>
      <c r="I11" s="5" t="s">
        <v>13</v>
      </c>
      <c r="J11" s="5" t="str">
        <f t="shared" si="2"/>
        <v>C5</v>
      </c>
      <c r="K11" s="5" t="str">
        <f>VLOOKUP(J11,'FS teams'!$C$3:$E$40,2,0)</f>
        <v>4 B</v>
      </c>
      <c r="L11" s="10" t="str">
        <f t="shared" si="3"/>
        <v>C5C2</v>
      </c>
      <c r="M11" s="14"/>
      <c r="N11" s="5">
        <f t="shared" si="4"/>
        <v>0</v>
      </c>
      <c r="O11" s="21"/>
      <c r="P11" s="22"/>
    </row>
    <row r="12" spans="1:16" s="9" customFormat="1" ht="15.75">
      <c r="A12" s="5">
        <v>8</v>
      </c>
      <c r="B12" s="6" t="s">
        <v>17</v>
      </c>
      <c r="C12" s="5">
        <v>4</v>
      </c>
      <c r="D12" s="5" t="str">
        <f t="shared" si="0"/>
        <v>D2</v>
      </c>
      <c r="E12" s="5" t="str">
        <f>VLOOKUP(D12,'FS teams'!$C$3:$E$40,2,0)</f>
        <v>7 A</v>
      </c>
      <c r="F12" s="5" t="s">
        <v>21</v>
      </c>
      <c r="G12" s="5" t="str">
        <f t="shared" si="1"/>
        <v>D2D5</v>
      </c>
      <c r="H12" s="14"/>
      <c r="I12" s="5" t="s">
        <v>13</v>
      </c>
      <c r="J12" s="5" t="str">
        <f t="shared" si="2"/>
        <v>D5</v>
      </c>
      <c r="K12" s="5" t="str">
        <f>VLOOKUP(J12,'FS teams'!$C$3:$E$40,2,0)</f>
        <v>3 B</v>
      </c>
      <c r="L12" s="10" t="str">
        <f t="shared" si="3"/>
        <v>D5D2</v>
      </c>
      <c r="M12" s="14"/>
      <c r="N12" s="5">
        <f t="shared" si="4"/>
        <v>0</v>
      </c>
      <c r="O12" s="21"/>
      <c r="P12" s="22"/>
    </row>
    <row r="13" spans="1:16" s="9" customFormat="1" ht="15.75">
      <c r="A13" s="5">
        <v>9</v>
      </c>
      <c r="B13" s="4" t="s">
        <v>22</v>
      </c>
      <c r="C13" s="5">
        <v>1</v>
      </c>
      <c r="D13" s="5" t="str">
        <f t="shared" si="0"/>
        <v>A3</v>
      </c>
      <c r="E13" s="5" t="str">
        <f>VLOOKUP(D13,'FS teams'!$C$3:$E$40,2,0)</f>
        <v>SR A</v>
      </c>
      <c r="F13" s="5" t="s">
        <v>23</v>
      </c>
      <c r="G13" s="5" t="str">
        <f t="shared" si="1"/>
        <v>A3A7</v>
      </c>
      <c r="H13" s="14"/>
      <c r="I13" s="5" t="s">
        <v>13</v>
      </c>
      <c r="J13" s="5" t="str">
        <f t="shared" si="2"/>
        <v>A7</v>
      </c>
      <c r="K13" s="5" t="str">
        <f>VLOOKUP(J13,'FS teams'!$C$3:$E$40,2,0)</f>
        <v>5 B</v>
      </c>
      <c r="L13" s="10" t="str">
        <f t="shared" si="3"/>
        <v>A7A3</v>
      </c>
      <c r="M13" s="14"/>
      <c r="N13" s="5">
        <f t="shared" si="4"/>
        <v>0</v>
      </c>
      <c r="O13" s="21"/>
      <c r="P13" s="22"/>
    </row>
    <row r="14" spans="1:16" s="9" customFormat="1" ht="15.75">
      <c r="A14" s="5">
        <v>10</v>
      </c>
      <c r="B14" s="6" t="s">
        <v>22</v>
      </c>
      <c r="C14" s="5">
        <v>2</v>
      </c>
      <c r="D14" s="5" t="str">
        <f t="shared" si="0"/>
        <v>B3</v>
      </c>
      <c r="E14" s="5" t="str">
        <f>VLOOKUP(D14,'FS teams'!$C$3:$E$40,2,0)</f>
        <v>3 A</v>
      </c>
      <c r="F14" s="5" t="s">
        <v>24</v>
      </c>
      <c r="G14" s="5" t="str">
        <f t="shared" si="1"/>
        <v>B3B6</v>
      </c>
      <c r="H14" s="14"/>
      <c r="I14" s="5" t="s">
        <v>13</v>
      </c>
      <c r="J14" s="5" t="str">
        <f t="shared" si="2"/>
        <v>B6</v>
      </c>
      <c r="K14" s="5" t="str">
        <f>VLOOKUP(J14,'FS teams'!$C$3:$E$40,2,0)</f>
        <v>8 B</v>
      </c>
      <c r="L14" s="10" t="str">
        <f t="shared" si="3"/>
        <v>B6B3</v>
      </c>
      <c r="M14" s="14"/>
      <c r="N14" s="5">
        <f t="shared" si="4"/>
        <v>0</v>
      </c>
      <c r="O14" s="21"/>
      <c r="P14" s="22"/>
    </row>
    <row r="15" spans="1:16" s="9" customFormat="1" ht="15.75">
      <c r="A15" s="5">
        <v>11</v>
      </c>
      <c r="B15" s="6" t="s">
        <v>22</v>
      </c>
      <c r="C15" s="5">
        <v>3</v>
      </c>
      <c r="D15" s="5" t="str">
        <f t="shared" si="0"/>
        <v>C3</v>
      </c>
      <c r="E15" s="5" t="str">
        <f>VLOOKUP(D15,'FS teams'!$C$3:$E$40,2,0)</f>
        <v>6 A</v>
      </c>
      <c r="F15" s="5" t="s">
        <v>25</v>
      </c>
      <c r="G15" s="5" t="str">
        <f t="shared" si="1"/>
        <v>C3C6</v>
      </c>
      <c r="H15" s="14"/>
      <c r="I15" s="5" t="s">
        <v>13</v>
      </c>
      <c r="J15" s="5" t="str">
        <f t="shared" si="2"/>
        <v>C6</v>
      </c>
      <c r="K15" s="5" t="str">
        <f>VLOOKUP(J15,'FS teams'!$C$3:$E$40,2,0)</f>
        <v>ALM B</v>
      </c>
      <c r="L15" s="10" t="str">
        <f t="shared" si="3"/>
        <v>C6C3</v>
      </c>
      <c r="M15" s="14"/>
      <c r="N15" s="5">
        <f t="shared" si="4"/>
        <v>0</v>
      </c>
      <c r="O15" s="21"/>
      <c r="P15" s="22"/>
    </row>
    <row r="16" spans="1:16" s="9" customFormat="1" ht="15.75">
      <c r="A16" s="5">
        <v>12</v>
      </c>
      <c r="B16" s="6" t="s">
        <v>22</v>
      </c>
      <c r="C16" s="5">
        <v>4</v>
      </c>
      <c r="D16" s="5" t="str">
        <f t="shared" si="0"/>
        <v>D3</v>
      </c>
      <c r="E16" s="5" t="str">
        <f>VLOOKUP(D16,'FS teams'!$C$3:$E$40,2,0)</f>
        <v>1 A</v>
      </c>
      <c r="F16" s="5" t="s">
        <v>26</v>
      </c>
      <c r="G16" s="5" t="str">
        <f t="shared" si="1"/>
        <v>D3D6</v>
      </c>
      <c r="H16" s="14"/>
      <c r="I16" s="5" t="s">
        <v>13</v>
      </c>
      <c r="J16" s="5" t="str">
        <f t="shared" si="2"/>
        <v>D6</v>
      </c>
      <c r="K16" s="5" t="str">
        <f>VLOOKUP(J16,'FS teams'!$C$3:$E$40,2,0)</f>
        <v>SR B</v>
      </c>
      <c r="L16" s="10" t="str">
        <f t="shared" si="3"/>
        <v>D6D3</v>
      </c>
      <c r="M16" s="14"/>
      <c r="N16" s="5">
        <f t="shared" si="4"/>
        <v>0</v>
      </c>
      <c r="O16" s="21"/>
      <c r="P16" s="22"/>
    </row>
    <row r="17" spans="1:16" s="9" customFormat="1" ht="15.75">
      <c r="A17" s="5">
        <v>13</v>
      </c>
      <c r="B17" s="6" t="s">
        <v>27</v>
      </c>
      <c r="C17" s="5">
        <v>1</v>
      </c>
      <c r="D17" s="5" t="str">
        <f t="shared" si="0"/>
        <v>A4</v>
      </c>
      <c r="E17" s="5" t="str">
        <f>VLOOKUP(D17,'FS teams'!$C$3:$E$40,2,0)</f>
        <v>ALM A</v>
      </c>
      <c r="F17" s="7" t="s">
        <v>28</v>
      </c>
      <c r="G17" s="5" t="str">
        <f t="shared" si="1"/>
        <v>A4A8</v>
      </c>
      <c r="H17" s="14"/>
      <c r="I17" s="5" t="s">
        <v>13</v>
      </c>
      <c r="J17" s="5" t="str">
        <f t="shared" si="2"/>
        <v>A8</v>
      </c>
      <c r="K17" s="5" t="str">
        <f>VLOOKUP(J17,'FS teams'!$C$3:$E$40,2,0)</f>
        <v>NUR B</v>
      </c>
      <c r="L17" s="10" t="str">
        <f t="shared" si="3"/>
        <v>A8A4</v>
      </c>
      <c r="M17" s="14"/>
      <c r="N17" s="5">
        <f t="shared" si="4"/>
        <v>0</v>
      </c>
      <c r="O17" s="21"/>
      <c r="P17" s="22"/>
    </row>
    <row r="18" spans="1:16" s="9" customFormat="1" ht="15.75">
      <c r="A18" s="5">
        <v>14</v>
      </c>
      <c r="B18" s="6" t="s">
        <v>27</v>
      </c>
      <c r="C18" s="5">
        <v>2</v>
      </c>
      <c r="D18" s="5" t="str">
        <f t="shared" si="0"/>
        <v>B1</v>
      </c>
      <c r="E18" s="5" t="str">
        <f>VLOOKUP(D18,'FS teams'!$C$3:$E$40,2,0)</f>
        <v>4 A</v>
      </c>
      <c r="F18" s="7" t="s">
        <v>29</v>
      </c>
      <c r="G18" s="5" t="str">
        <f t="shared" si="1"/>
        <v>B1B5</v>
      </c>
      <c r="H18" s="14"/>
      <c r="I18" s="5" t="s">
        <v>13</v>
      </c>
      <c r="J18" s="5" t="str">
        <f t="shared" si="2"/>
        <v>B5</v>
      </c>
      <c r="K18" s="5" t="str">
        <f>VLOOKUP(J18,'FS teams'!$C$3:$E$40,2,0)</f>
        <v>JR B</v>
      </c>
      <c r="L18" s="10" t="str">
        <f t="shared" si="3"/>
        <v>B5B1</v>
      </c>
      <c r="M18" s="14"/>
      <c r="N18" s="5">
        <f t="shared" si="4"/>
        <v>0</v>
      </c>
      <c r="O18" s="21"/>
      <c r="P18" s="22"/>
    </row>
    <row r="19" spans="1:16" s="9" customFormat="1" ht="15.75">
      <c r="A19" s="5">
        <v>15</v>
      </c>
      <c r="B19" s="6" t="s">
        <v>27</v>
      </c>
      <c r="C19" s="5">
        <v>3</v>
      </c>
      <c r="D19" s="5" t="str">
        <f t="shared" si="0"/>
        <v>C1</v>
      </c>
      <c r="E19" s="5" t="str">
        <f>VLOOKUP(D19,'FS teams'!$C$3:$E$40,2,0)</f>
        <v>2 A</v>
      </c>
      <c r="F19" s="5" t="s">
        <v>30</v>
      </c>
      <c r="G19" s="5" t="str">
        <f t="shared" si="1"/>
        <v>C1C5</v>
      </c>
      <c r="H19" s="14"/>
      <c r="I19" s="5" t="s">
        <v>13</v>
      </c>
      <c r="J19" s="5" t="str">
        <f t="shared" si="2"/>
        <v>C5</v>
      </c>
      <c r="K19" s="5" t="str">
        <f>VLOOKUP(J19,'FS teams'!$C$3:$E$40,2,0)</f>
        <v>4 B</v>
      </c>
      <c r="L19" s="10" t="str">
        <f t="shared" si="3"/>
        <v>C5C1</v>
      </c>
      <c r="M19" s="14"/>
      <c r="N19" s="5">
        <f t="shared" si="4"/>
        <v>0</v>
      </c>
      <c r="O19" s="21"/>
      <c r="P19" s="22"/>
    </row>
    <row r="20" spans="1:16" s="9" customFormat="1" ht="15.75">
      <c r="A20" s="5">
        <v>16</v>
      </c>
      <c r="B20" s="6" t="s">
        <v>27</v>
      </c>
      <c r="C20" s="5">
        <v>4</v>
      </c>
      <c r="D20" s="5" t="str">
        <f t="shared" si="0"/>
        <v>D1</v>
      </c>
      <c r="E20" s="5" t="str">
        <f>VLOOKUP(D20,'FS teams'!$C$3:$E$40,2,0)</f>
        <v>10 A</v>
      </c>
      <c r="F20" s="5" t="s">
        <v>31</v>
      </c>
      <c r="G20" s="5" t="str">
        <f t="shared" si="1"/>
        <v>D1D5</v>
      </c>
      <c r="H20" s="14"/>
      <c r="I20" s="5" t="s">
        <v>13</v>
      </c>
      <c r="J20" s="5" t="str">
        <f t="shared" si="2"/>
        <v>D5</v>
      </c>
      <c r="K20" s="5" t="str">
        <f>VLOOKUP(J20,'FS teams'!$C$3:$E$40,2,0)</f>
        <v>3 B</v>
      </c>
      <c r="L20" s="10" t="str">
        <f t="shared" si="3"/>
        <v>D5D1</v>
      </c>
      <c r="M20" s="14"/>
      <c r="N20" s="5">
        <f t="shared" si="4"/>
        <v>0</v>
      </c>
      <c r="O20" s="21"/>
      <c r="P20" s="22"/>
    </row>
    <row r="21" spans="1:16" s="9" customFormat="1" ht="15.75">
      <c r="A21" s="5">
        <v>17</v>
      </c>
      <c r="B21" s="4" t="s">
        <v>32</v>
      </c>
      <c r="C21" s="5">
        <v>1</v>
      </c>
      <c r="D21" s="5" t="str">
        <f t="shared" si="0"/>
        <v>A1</v>
      </c>
      <c r="E21" s="5" t="str">
        <f>VLOOKUP(D21,'FS teams'!$C$3:$E$40,2,0)</f>
        <v>9 A</v>
      </c>
      <c r="F21" s="5" t="s">
        <v>33</v>
      </c>
      <c r="G21" s="5" t="str">
        <f t="shared" si="1"/>
        <v>A1A6</v>
      </c>
      <c r="H21" s="14"/>
      <c r="I21" s="5" t="s">
        <v>13</v>
      </c>
      <c r="J21" s="5" t="str">
        <f t="shared" si="2"/>
        <v>A6</v>
      </c>
      <c r="K21" s="5" t="str">
        <f>VLOOKUP(J21,'FS teams'!$C$3:$E$40,2,0)</f>
        <v>2 B</v>
      </c>
      <c r="L21" s="10" t="str">
        <f t="shared" si="3"/>
        <v>A6A1</v>
      </c>
      <c r="M21" s="14"/>
      <c r="N21" s="5">
        <f t="shared" si="4"/>
        <v>0</v>
      </c>
      <c r="O21" s="21"/>
      <c r="P21" s="22"/>
    </row>
    <row r="22" spans="1:16" s="9" customFormat="1" ht="15.75">
      <c r="A22" s="5">
        <v>18</v>
      </c>
      <c r="B22" s="6" t="s">
        <v>32</v>
      </c>
      <c r="C22" s="5">
        <v>2</v>
      </c>
      <c r="D22" s="5" t="str">
        <f t="shared" si="0"/>
        <v>B2</v>
      </c>
      <c r="E22" s="5" t="str">
        <f>VLOOKUP(D22,'FS teams'!$C$3:$E$40,2,0)</f>
        <v>JR A</v>
      </c>
      <c r="F22" s="5" t="s">
        <v>34</v>
      </c>
      <c r="G22" s="5" t="str">
        <f t="shared" si="1"/>
        <v>B2B6</v>
      </c>
      <c r="H22" s="14"/>
      <c r="I22" s="5" t="s">
        <v>13</v>
      </c>
      <c r="J22" s="5" t="str">
        <f t="shared" si="2"/>
        <v>B6</v>
      </c>
      <c r="K22" s="5" t="str">
        <f>VLOOKUP(J22,'FS teams'!$C$3:$E$40,2,0)</f>
        <v>8 B</v>
      </c>
      <c r="L22" s="10" t="str">
        <f t="shared" si="3"/>
        <v>B6B2</v>
      </c>
      <c r="M22" s="14"/>
      <c r="N22" s="5">
        <f t="shared" si="4"/>
        <v>0</v>
      </c>
      <c r="O22" s="21"/>
      <c r="P22" s="22"/>
    </row>
    <row r="23" spans="1:16" s="9" customFormat="1" ht="15.75">
      <c r="A23" s="5">
        <v>19</v>
      </c>
      <c r="B23" s="4" t="s">
        <v>32</v>
      </c>
      <c r="C23" s="5">
        <v>3</v>
      </c>
      <c r="D23" s="5" t="str">
        <f t="shared" si="0"/>
        <v>C2</v>
      </c>
      <c r="E23" s="5" t="str">
        <f>VLOOKUP(D23,'FS teams'!$C$3:$E$40,2,0)</f>
        <v>5 A</v>
      </c>
      <c r="F23" s="5" t="s">
        <v>35</v>
      </c>
      <c r="G23" s="5" t="str">
        <f t="shared" si="1"/>
        <v>C2C6</v>
      </c>
      <c r="H23" s="14"/>
      <c r="I23" s="5" t="s">
        <v>13</v>
      </c>
      <c r="J23" s="5" t="str">
        <f t="shared" si="2"/>
        <v>C6</v>
      </c>
      <c r="K23" s="5" t="str">
        <f>VLOOKUP(J23,'FS teams'!$C$3:$E$40,2,0)</f>
        <v>ALM B</v>
      </c>
      <c r="L23" s="10" t="str">
        <f t="shared" si="3"/>
        <v>C6C2</v>
      </c>
      <c r="M23" s="14"/>
      <c r="N23" s="5">
        <f t="shared" si="4"/>
        <v>0</v>
      </c>
      <c r="O23" s="21"/>
      <c r="P23" s="22"/>
    </row>
    <row r="24" spans="1:16" s="9" customFormat="1" ht="15.75">
      <c r="A24" s="5">
        <v>20</v>
      </c>
      <c r="B24" s="6" t="s">
        <v>32</v>
      </c>
      <c r="C24" s="5">
        <v>4</v>
      </c>
      <c r="D24" s="5" t="str">
        <f t="shared" si="0"/>
        <v>D2</v>
      </c>
      <c r="E24" s="5" t="str">
        <f>VLOOKUP(D24,'FS teams'!$C$3:$E$40,2,0)</f>
        <v>7 A</v>
      </c>
      <c r="F24" s="5" t="s">
        <v>36</v>
      </c>
      <c r="G24" s="5" t="str">
        <f t="shared" si="1"/>
        <v>D2D6</v>
      </c>
      <c r="H24" s="14"/>
      <c r="I24" s="5" t="s">
        <v>13</v>
      </c>
      <c r="J24" s="5" t="str">
        <f t="shared" si="2"/>
        <v>D6</v>
      </c>
      <c r="K24" s="5" t="str">
        <f>VLOOKUP(J24,'FS teams'!$C$3:$E$40,2,0)</f>
        <v>SR B</v>
      </c>
      <c r="L24" s="10" t="str">
        <f t="shared" si="3"/>
        <v>D6D2</v>
      </c>
      <c r="M24" s="14"/>
      <c r="N24" s="5">
        <f t="shared" si="4"/>
        <v>0</v>
      </c>
      <c r="O24" s="21"/>
      <c r="P24" s="22"/>
    </row>
    <row r="25" spans="1:16" s="9" customFormat="1" ht="15.75">
      <c r="A25" s="5">
        <v>21</v>
      </c>
      <c r="B25" s="6" t="s">
        <v>37</v>
      </c>
      <c r="C25" s="5">
        <v>1</v>
      </c>
      <c r="D25" s="5" t="str">
        <f t="shared" si="0"/>
        <v>A2</v>
      </c>
      <c r="E25" s="5" t="str">
        <f>VLOOKUP(D25,'FS teams'!$C$3:$E$40,2,0)</f>
        <v>8 A</v>
      </c>
      <c r="F25" s="5" t="s">
        <v>38</v>
      </c>
      <c r="G25" s="5" t="str">
        <f t="shared" si="1"/>
        <v>A2A7</v>
      </c>
      <c r="H25" s="14"/>
      <c r="I25" s="5" t="s">
        <v>13</v>
      </c>
      <c r="J25" s="5" t="str">
        <f t="shared" si="2"/>
        <v>A7</v>
      </c>
      <c r="K25" s="5" t="str">
        <f>VLOOKUP(J25,'FS teams'!$C$3:$E$40,2,0)</f>
        <v>5 B</v>
      </c>
      <c r="L25" s="10" t="str">
        <f t="shared" si="3"/>
        <v>A7A2</v>
      </c>
      <c r="M25" s="14"/>
      <c r="N25" s="5">
        <f t="shared" si="4"/>
        <v>0</v>
      </c>
      <c r="O25" s="21"/>
      <c r="P25" s="22"/>
    </row>
    <row r="26" spans="1:16" s="9" customFormat="1" ht="15.75">
      <c r="A26" s="5">
        <v>22</v>
      </c>
      <c r="B26" s="6" t="s">
        <v>37</v>
      </c>
      <c r="C26" s="5">
        <v>2</v>
      </c>
      <c r="D26" s="5" t="str">
        <f t="shared" si="0"/>
        <v>B3</v>
      </c>
      <c r="E26" s="5" t="str">
        <f>VLOOKUP(D26,'FS teams'!$C$3:$E$40,2,0)</f>
        <v>3 A</v>
      </c>
      <c r="F26" s="5" t="s">
        <v>39</v>
      </c>
      <c r="G26" s="5" t="str">
        <f t="shared" si="1"/>
        <v>B3B4</v>
      </c>
      <c r="H26" s="14"/>
      <c r="I26" s="5" t="s">
        <v>13</v>
      </c>
      <c r="J26" s="5" t="str">
        <f t="shared" si="2"/>
        <v>B4</v>
      </c>
      <c r="K26" s="5" t="str">
        <f>VLOOKUP(J26,'FS teams'!$C$3:$E$40,2,0)</f>
        <v>NUR A</v>
      </c>
      <c r="L26" s="10" t="str">
        <f t="shared" si="3"/>
        <v>B4B3</v>
      </c>
      <c r="M26" s="14"/>
      <c r="N26" s="5">
        <f t="shared" si="4"/>
        <v>0</v>
      </c>
      <c r="O26" s="21"/>
      <c r="P26" s="22"/>
    </row>
    <row r="27" spans="1:16" s="9" customFormat="1" ht="15.75">
      <c r="A27" s="5">
        <v>23</v>
      </c>
      <c r="B27" s="6" t="s">
        <v>37</v>
      </c>
      <c r="C27" s="5">
        <v>3</v>
      </c>
      <c r="D27" s="5" t="str">
        <f t="shared" si="0"/>
        <v>C3</v>
      </c>
      <c r="E27" s="5" t="str">
        <f>VLOOKUP(D27,'FS teams'!$C$3:$E$40,2,0)</f>
        <v>6 A</v>
      </c>
      <c r="F27" s="7" t="s">
        <v>40</v>
      </c>
      <c r="G27" s="5" t="str">
        <f t="shared" si="1"/>
        <v>C3C4</v>
      </c>
      <c r="H27" s="14"/>
      <c r="I27" s="5" t="s">
        <v>13</v>
      </c>
      <c r="J27" s="5" t="str">
        <f t="shared" si="2"/>
        <v>C4</v>
      </c>
      <c r="K27" s="5" t="str">
        <f>VLOOKUP(J27,'FS teams'!$C$3:$E$40,2,0)</f>
        <v>7 B</v>
      </c>
      <c r="L27" s="10" t="str">
        <f t="shared" si="3"/>
        <v>C4C3</v>
      </c>
      <c r="M27" s="14"/>
      <c r="N27" s="5">
        <f t="shared" si="4"/>
        <v>0</v>
      </c>
      <c r="O27" s="21"/>
      <c r="P27" s="22"/>
    </row>
    <row r="28" spans="1:16" s="9" customFormat="1" ht="15.75">
      <c r="A28" s="5">
        <v>24</v>
      </c>
      <c r="B28" s="6" t="s">
        <v>37</v>
      </c>
      <c r="C28" s="5">
        <v>4</v>
      </c>
      <c r="D28" s="5" t="str">
        <f t="shared" si="0"/>
        <v>D3</v>
      </c>
      <c r="E28" s="5" t="str">
        <f>VLOOKUP(D28,'FS teams'!$C$3:$E$40,2,0)</f>
        <v>1 A</v>
      </c>
      <c r="F28" s="7" t="s">
        <v>41</v>
      </c>
      <c r="G28" s="5" t="str">
        <f t="shared" si="1"/>
        <v>D3D4</v>
      </c>
      <c r="H28" s="14"/>
      <c r="I28" s="5" t="s">
        <v>13</v>
      </c>
      <c r="J28" s="5" t="str">
        <f t="shared" si="2"/>
        <v>D4</v>
      </c>
      <c r="K28" s="5" t="str">
        <f>VLOOKUP(J28,'FS teams'!$C$3:$E$40,2,0)</f>
        <v>9 B</v>
      </c>
      <c r="L28" s="10" t="str">
        <f t="shared" si="3"/>
        <v>D4D3</v>
      </c>
      <c r="M28" s="14"/>
      <c r="N28" s="5">
        <f t="shared" si="4"/>
        <v>0</v>
      </c>
      <c r="O28" s="21"/>
      <c r="P28" s="22"/>
    </row>
    <row r="29" spans="1:16" s="9" customFormat="1" ht="15.75">
      <c r="A29" s="5">
        <v>25</v>
      </c>
      <c r="B29" s="6" t="s">
        <v>42</v>
      </c>
      <c r="C29" s="5">
        <v>1</v>
      </c>
      <c r="D29" s="5" t="str">
        <f t="shared" si="0"/>
        <v>A3</v>
      </c>
      <c r="E29" s="5" t="str">
        <f>VLOOKUP(D29,'FS teams'!$C$3:$E$40,2,0)</f>
        <v>SR A</v>
      </c>
      <c r="F29" s="5" t="s">
        <v>43</v>
      </c>
      <c r="G29" s="5" t="str">
        <f t="shared" si="1"/>
        <v>A3A8</v>
      </c>
      <c r="H29" s="14"/>
      <c r="I29" s="5" t="s">
        <v>13</v>
      </c>
      <c r="J29" s="5" t="str">
        <f t="shared" si="2"/>
        <v>A8</v>
      </c>
      <c r="K29" s="5" t="str">
        <f>VLOOKUP(J29,'FS teams'!$C$3:$E$40,2,0)</f>
        <v>NUR B</v>
      </c>
      <c r="L29" s="10" t="str">
        <f t="shared" si="3"/>
        <v>A8A3</v>
      </c>
      <c r="M29" s="14"/>
      <c r="N29" s="5">
        <f t="shared" si="4"/>
        <v>0</v>
      </c>
      <c r="O29" s="21"/>
      <c r="P29" s="22"/>
    </row>
    <row r="30" spans="1:16" s="9" customFormat="1" ht="15.75">
      <c r="A30" s="5">
        <v>26</v>
      </c>
      <c r="B30" s="6" t="s">
        <v>42</v>
      </c>
      <c r="C30" s="5">
        <v>2</v>
      </c>
      <c r="D30" s="5" t="str">
        <f t="shared" si="0"/>
        <v>B1</v>
      </c>
      <c r="E30" s="5" t="str">
        <f>VLOOKUP(D30,'FS teams'!$C$3:$E$40,2,0)</f>
        <v>4 A</v>
      </c>
      <c r="F30" s="5" t="s">
        <v>44</v>
      </c>
      <c r="G30" s="5" t="str">
        <f t="shared" si="1"/>
        <v>B1B6</v>
      </c>
      <c r="H30" s="14"/>
      <c r="I30" s="5" t="s">
        <v>13</v>
      </c>
      <c r="J30" s="5" t="str">
        <f t="shared" si="2"/>
        <v>B6</v>
      </c>
      <c r="K30" s="5" t="str">
        <f>VLOOKUP(J30,'FS teams'!$C$3:$E$40,2,0)</f>
        <v>8 B</v>
      </c>
      <c r="L30" s="10" t="str">
        <f t="shared" si="3"/>
        <v>B6B1</v>
      </c>
      <c r="M30" s="14"/>
      <c r="N30" s="5">
        <f t="shared" si="4"/>
        <v>0</v>
      </c>
      <c r="O30" s="21"/>
      <c r="P30" s="22"/>
    </row>
    <row r="31" spans="1:16" s="9" customFormat="1" ht="15.75">
      <c r="A31" s="5">
        <v>27</v>
      </c>
      <c r="B31" s="4" t="s">
        <v>42</v>
      </c>
      <c r="C31" s="5">
        <v>3</v>
      </c>
      <c r="D31" s="5" t="str">
        <f t="shared" si="0"/>
        <v>C1</v>
      </c>
      <c r="E31" s="5" t="str">
        <f>VLOOKUP(D31,'FS teams'!$C$3:$E$40,2,0)</f>
        <v>2 A</v>
      </c>
      <c r="F31" s="5" t="s">
        <v>45</v>
      </c>
      <c r="G31" s="5" t="str">
        <f t="shared" si="1"/>
        <v>C1C6</v>
      </c>
      <c r="H31" s="14"/>
      <c r="I31" s="5" t="s">
        <v>13</v>
      </c>
      <c r="J31" s="5" t="str">
        <f t="shared" si="2"/>
        <v>C6</v>
      </c>
      <c r="K31" s="5" t="str">
        <f>VLOOKUP(J31,'FS teams'!$C$3:$E$40,2,0)</f>
        <v>ALM B</v>
      </c>
      <c r="L31" s="10" t="str">
        <f t="shared" si="3"/>
        <v>C6C1</v>
      </c>
      <c r="M31" s="14"/>
      <c r="N31" s="5">
        <f t="shared" si="4"/>
        <v>0</v>
      </c>
      <c r="O31" s="21"/>
      <c r="P31" s="22"/>
    </row>
    <row r="32" spans="1:16" s="9" customFormat="1" ht="15.75">
      <c r="A32" s="5">
        <v>28</v>
      </c>
      <c r="B32" s="6" t="s">
        <v>46</v>
      </c>
      <c r="C32" s="5">
        <v>1</v>
      </c>
      <c r="D32" s="5" t="str">
        <f t="shared" si="0"/>
        <v>A4</v>
      </c>
      <c r="E32" s="5" t="str">
        <f>VLOOKUP(D32,'FS teams'!$C$3:$E$40,2,0)</f>
        <v>ALM A</v>
      </c>
      <c r="F32" s="5" t="s">
        <v>47</v>
      </c>
      <c r="G32" s="5" t="str">
        <f t="shared" si="1"/>
        <v>A4A5</v>
      </c>
      <c r="H32" s="14"/>
      <c r="I32" s="5" t="s">
        <v>13</v>
      </c>
      <c r="J32" s="5" t="str">
        <f t="shared" si="2"/>
        <v>A5</v>
      </c>
      <c r="K32" s="5" t="str">
        <f>VLOOKUP(J32,'FS teams'!$C$3:$E$40,2,0)</f>
        <v>1 B</v>
      </c>
      <c r="L32" s="10" t="str">
        <f t="shared" si="3"/>
        <v>A5A4</v>
      </c>
      <c r="M32" s="14"/>
      <c r="N32" s="5">
        <f t="shared" si="4"/>
        <v>0</v>
      </c>
      <c r="O32" s="21"/>
      <c r="P32" s="22"/>
    </row>
    <row r="33" spans="1:16" s="9" customFormat="1" ht="15.75">
      <c r="A33" s="5">
        <v>29</v>
      </c>
      <c r="B33" s="4" t="s">
        <v>46</v>
      </c>
      <c r="C33" s="5">
        <v>2</v>
      </c>
      <c r="D33" s="5" t="str">
        <f t="shared" si="0"/>
        <v>B3</v>
      </c>
      <c r="E33" s="5" t="str">
        <f>VLOOKUP(D33,'FS teams'!$C$3:$E$40,2,0)</f>
        <v>3 A</v>
      </c>
      <c r="F33" s="5" t="s">
        <v>48</v>
      </c>
      <c r="G33" s="5" t="str">
        <f t="shared" si="1"/>
        <v>B3B5</v>
      </c>
      <c r="H33" s="14"/>
      <c r="I33" s="5" t="s">
        <v>13</v>
      </c>
      <c r="J33" s="5" t="str">
        <f t="shared" si="2"/>
        <v>B5</v>
      </c>
      <c r="K33" s="5" t="str">
        <f>VLOOKUP(J33,'FS teams'!$C$3:$E$40,2,0)</f>
        <v>JR B</v>
      </c>
      <c r="L33" s="10" t="str">
        <f t="shared" si="3"/>
        <v>B5B3</v>
      </c>
      <c r="M33" s="14"/>
      <c r="N33" s="5">
        <f t="shared" si="4"/>
        <v>0</v>
      </c>
      <c r="O33" s="21"/>
      <c r="P33" s="22"/>
    </row>
    <row r="34" spans="1:16" s="9" customFormat="1" ht="15.75">
      <c r="A34" s="5">
        <v>30</v>
      </c>
      <c r="B34" s="6" t="s">
        <v>46</v>
      </c>
      <c r="C34" s="5">
        <v>3</v>
      </c>
      <c r="D34" s="5" t="str">
        <f t="shared" si="0"/>
        <v>C3</v>
      </c>
      <c r="E34" s="5" t="str">
        <f>VLOOKUP(D34,'FS teams'!$C$3:$E$40,2,0)</f>
        <v>6 A</v>
      </c>
      <c r="F34" s="5" t="s">
        <v>49</v>
      </c>
      <c r="G34" s="5" t="str">
        <f t="shared" si="1"/>
        <v>C3C5</v>
      </c>
      <c r="H34" s="14"/>
      <c r="I34" s="5" t="s">
        <v>13</v>
      </c>
      <c r="J34" s="5" t="str">
        <f t="shared" si="2"/>
        <v>C5</v>
      </c>
      <c r="K34" s="5" t="str">
        <f>VLOOKUP(J34,'FS teams'!$C$3:$E$40,2,0)</f>
        <v>4 B</v>
      </c>
      <c r="L34" s="10" t="str">
        <f t="shared" si="3"/>
        <v>C5C3</v>
      </c>
      <c r="M34" s="14"/>
      <c r="N34" s="5">
        <f t="shared" si="4"/>
        <v>0</v>
      </c>
      <c r="O34" s="21"/>
      <c r="P34" s="22"/>
    </row>
    <row r="35" spans="1:16" s="9" customFormat="1" ht="15.75">
      <c r="A35" s="5">
        <v>31</v>
      </c>
      <c r="B35" s="6" t="s">
        <v>50</v>
      </c>
      <c r="C35" s="5">
        <v>1</v>
      </c>
      <c r="D35" s="5" t="str">
        <f t="shared" si="0"/>
        <v>A1</v>
      </c>
      <c r="E35" s="5" t="str">
        <f>VLOOKUP(D35,'FS teams'!$C$3:$E$40,2,0)</f>
        <v>9 A</v>
      </c>
      <c r="F35" s="5" t="s">
        <v>51</v>
      </c>
      <c r="G35" s="5" t="str">
        <f t="shared" si="1"/>
        <v>A1A7</v>
      </c>
      <c r="H35" s="14"/>
      <c r="I35" s="5" t="s">
        <v>13</v>
      </c>
      <c r="J35" s="5" t="str">
        <f t="shared" si="2"/>
        <v>A7</v>
      </c>
      <c r="K35" s="5" t="str">
        <f>VLOOKUP(J35,'FS teams'!$C$3:$E$40,2,0)</f>
        <v>5 B</v>
      </c>
      <c r="L35" s="10" t="str">
        <f t="shared" si="3"/>
        <v>A7A1</v>
      </c>
      <c r="M35" s="14"/>
      <c r="N35" s="5">
        <f t="shared" si="4"/>
        <v>0</v>
      </c>
      <c r="O35" s="21"/>
      <c r="P35" s="22"/>
    </row>
    <row r="36" spans="1:16" s="9" customFormat="1" ht="15.75">
      <c r="A36" s="5">
        <v>32</v>
      </c>
      <c r="B36" s="6" t="s">
        <v>50</v>
      </c>
      <c r="C36" s="5">
        <v>2</v>
      </c>
      <c r="D36" s="5" t="str">
        <f t="shared" si="0"/>
        <v>B2</v>
      </c>
      <c r="E36" s="5" t="str">
        <f>VLOOKUP(D36,'FS teams'!$C$3:$E$40,2,0)</f>
        <v>JR A</v>
      </c>
      <c r="F36" s="5" t="s">
        <v>52</v>
      </c>
      <c r="G36" s="5" t="str">
        <f t="shared" si="1"/>
        <v>B2B4</v>
      </c>
      <c r="H36" s="14"/>
      <c r="I36" s="5" t="s">
        <v>13</v>
      </c>
      <c r="J36" s="5" t="str">
        <f t="shared" si="2"/>
        <v>B4</v>
      </c>
      <c r="K36" s="5" t="str">
        <f>VLOOKUP(J36,'FS teams'!$C$3:$E$40,2,0)</f>
        <v>NUR A</v>
      </c>
      <c r="L36" s="10" t="str">
        <f t="shared" si="3"/>
        <v>B4B2</v>
      </c>
      <c r="M36" s="14"/>
      <c r="N36" s="5">
        <f t="shared" si="4"/>
        <v>0</v>
      </c>
      <c r="O36" s="21"/>
      <c r="P36" s="22"/>
    </row>
    <row r="37" spans="1:16" s="9" customFormat="1" ht="15.75">
      <c r="A37" s="5">
        <v>33</v>
      </c>
      <c r="B37" s="6" t="s">
        <v>50</v>
      </c>
      <c r="C37" s="5">
        <v>3</v>
      </c>
      <c r="D37" s="5" t="str">
        <f t="shared" si="0"/>
        <v>C2</v>
      </c>
      <c r="E37" s="5" t="str">
        <f>VLOOKUP(D37,'FS teams'!$C$3:$E$40,2,0)</f>
        <v>5 A</v>
      </c>
      <c r="F37" s="7" t="s">
        <v>53</v>
      </c>
      <c r="G37" s="5" t="str">
        <f t="shared" si="1"/>
        <v>C2C4</v>
      </c>
      <c r="H37" s="14"/>
      <c r="I37" s="5" t="s">
        <v>13</v>
      </c>
      <c r="J37" s="5" t="str">
        <f t="shared" si="2"/>
        <v>C4</v>
      </c>
      <c r="K37" s="5" t="str">
        <f>VLOOKUP(J37,'FS teams'!$C$3:$E$40,2,0)</f>
        <v>7 B</v>
      </c>
      <c r="L37" s="10" t="str">
        <f t="shared" si="3"/>
        <v>C4C2</v>
      </c>
      <c r="M37" s="14"/>
      <c r="N37" s="5">
        <f t="shared" si="4"/>
        <v>0</v>
      </c>
      <c r="O37" s="21"/>
      <c r="P37" s="22"/>
    </row>
    <row r="38" spans="1:16" s="9" customFormat="1" ht="15.75">
      <c r="A38" s="5">
        <v>34</v>
      </c>
      <c r="B38" s="6" t="s">
        <v>54</v>
      </c>
      <c r="C38" s="5">
        <v>1</v>
      </c>
      <c r="D38" s="5" t="str">
        <f t="shared" si="0"/>
        <v>A2</v>
      </c>
      <c r="E38" s="5" t="str">
        <f>VLOOKUP(D38,'FS teams'!$C$3:$E$40,2,0)</f>
        <v>8 A</v>
      </c>
      <c r="F38" s="5" t="s">
        <v>55</v>
      </c>
      <c r="G38" s="5" t="str">
        <f t="shared" si="1"/>
        <v>A2A8</v>
      </c>
      <c r="H38" s="14"/>
      <c r="I38" s="5" t="s">
        <v>13</v>
      </c>
      <c r="J38" s="5" t="str">
        <f t="shared" si="2"/>
        <v>A8</v>
      </c>
      <c r="K38" s="5" t="str">
        <f>VLOOKUP(J38,'FS teams'!$C$3:$E$40,2,0)</f>
        <v>NUR B</v>
      </c>
      <c r="L38" s="10" t="str">
        <f t="shared" si="3"/>
        <v>A8A2</v>
      </c>
      <c r="M38" s="14"/>
      <c r="N38" s="5">
        <f t="shared" si="4"/>
        <v>0</v>
      </c>
      <c r="O38" s="21"/>
      <c r="P38" s="22"/>
    </row>
    <row r="39" spans="1:16" s="9" customFormat="1" ht="15.75">
      <c r="A39" s="5">
        <v>35</v>
      </c>
      <c r="B39" s="6" t="s">
        <v>54</v>
      </c>
      <c r="C39" s="5">
        <v>2</v>
      </c>
      <c r="D39" s="5" t="str">
        <f t="shared" si="0"/>
        <v>A3</v>
      </c>
      <c r="E39" s="5" t="str">
        <f>VLOOKUP(D39,'FS teams'!$C$3:$E$40,2,0)</f>
        <v>SR A</v>
      </c>
      <c r="F39" s="5" t="s">
        <v>56</v>
      </c>
      <c r="G39" s="5" t="str">
        <f t="shared" si="1"/>
        <v>A3A5</v>
      </c>
      <c r="H39" s="14"/>
      <c r="I39" s="5" t="s">
        <v>13</v>
      </c>
      <c r="J39" s="5" t="str">
        <f t="shared" si="2"/>
        <v>A5</v>
      </c>
      <c r="K39" s="5" t="str">
        <f>VLOOKUP(J39,'FS teams'!$C$3:$E$40,2,0)</f>
        <v>1 B</v>
      </c>
      <c r="L39" s="10" t="str">
        <f t="shared" si="3"/>
        <v>A5A3</v>
      </c>
      <c r="M39" s="14"/>
      <c r="N39" s="5">
        <f t="shared" si="4"/>
        <v>0</v>
      </c>
      <c r="O39" s="21"/>
      <c r="P39" s="22"/>
    </row>
    <row r="40" spans="1:16" s="9" customFormat="1" ht="15.75">
      <c r="A40" s="5">
        <v>36</v>
      </c>
      <c r="B40" s="6" t="s">
        <v>54</v>
      </c>
      <c r="C40" s="5">
        <v>3</v>
      </c>
      <c r="D40" s="5" t="str">
        <f t="shared" si="0"/>
        <v>A4</v>
      </c>
      <c r="E40" s="5" t="str">
        <f>VLOOKUP(D40,'FS teams'!$C$3:$E$40,2,0)</f>
        <v>ALM A</v>
      </c>
      <c r="F40" s="5" t="s">
        <v>57</v>
      </c>
      <c r="G40" s="5" t="str">
        <f t="shared" si="1"/>
        <v>A4A6</v>
      </c>
      <c r="H40" s="14"/>
      <c r="I40" s="5" t="s">
        <v>13</v>
      </c>
      <c r="J40" s="5" t="str">
        <f t="shared" si="2"/>
        <v>A6</v>
      </c>
      <c r="K40" s="5" t="str">
        <f>VLOOKUP(J40,'FS teams'!$C$3:$E$40,2,0)</f>
        <v>2 B</v>
      </c>
      <c r="L40" s="10" t="str">
        <f t="shared" si="3"/>
        <v>A6A4</v>
      </c>
      <c r="M40" s="14"/>
      <c r="N40" s="5">
        <f t="shared" si="4"/>
        <v>0</v>
      </c>
      <c r="O40" s="21"/>
      <c r="P40" s="22"/>
    </row>
    <row r="41" spans="1:16" s="9" customFormat="1" ht="15.75">
      <c r="A41" s="5">
        <v>37</v>
      </c>
      <c r="B41" s="6" t="s">
        <v>58</v>
      </c>
      <c r="C41" s="5">
        <v>1</v>
      </c>
      <c r="D41" s="5" t="str">
        <f t="shared" si="0"/>
        <v>D1</v>
      </c>
      <c r="E41" s="5" t="str">
        <f>VLOOKUP(D41,'FS teams'!$C$3:$E$40,2,0)</f>
        <v>10 A</v>
      </c>
      <c r="F41" s="7" t="s">
        <v>59</v>
      </c>
      <c r="G41" s="5" t="str">
        <f t="shared" si="1"/>
        <v>D1D6</v>
      </c>
      <c r="H41" s="14"/>
      <c r="I41" s="5" t="s">
        <v>13</v>
      </c>
      <c r="J41" s="5" t="str">
        <f t="shared" si="2"/>
        <v>D6</v>
      </c>
      <c r="K41" s="5" t="str">
        <f>VLOOKUP(J41,'FS teams'!$C$3:$E$40,2,0)</f>
        <v>SR B</v>
      </c>
      <c r="L41" s="10" t="str">
        <f t="shared" si="3"/>
        <v>D6D1</v>
      </c>
      <c r="M41" s="14"/>
      <c r="N41" s="5">
        <f t="shared" si="4"/>
        <v>0</v>
      </c>
      <c r="O41" s="21"/>
      <c r="P41" s="22"/>
    </row>
    <row r="42" spans="1:16" s="9" customFormat="1" ht="15.75">
      <c r="A42" s="5">
        <v>38</v>
      </c>
      <c r="B42" s="6" t="s">
        <v>58</v>
      </c>
      <c r="C42" s="5">
        <v>2</v>
      </c>
      <c r="D42" s="5" t="str">
        <f t="shared" si="0"/>
        <v>D3</v>
      </c>
      <c r="E42" s="5" t="str">
        <f>VLOOKUP(D42,'FS teams'!$C$3:$E$40,2,0)</f>
        <v>1 A</v>
      </c>
      <c r="F42" s="5" t="s">
        <v>60</v>
      </c>
      <c r="G42" s="5" t="str">
        <f t="shared" si="1"/>
        <v>D3D5</v>
      </c>
      <c r="H42" s="14"/>
      <c r="I42" s="5" t="s">
        <v>13</v>
      </c>
      <c r="J42" s="5" t="str">
        <f t="shared" si="2"/>
        <v>D5</v>
      </c>
      <c r="K42" s="5" t="str">
        <f>VLOOKUP(J42,'FS teams'!$C$3:$E$40,2,0)</f>
        <v>3 B</v>
      </c>
      <c r="L42" s="10" t="str">
        <f t="shared" si="3"/>
        <v>D5D3</v>
      </c>
      <c r="M42" s="14"/>
      <c r="N42" s="5">
        <f t="shared" si="4"/>
        <v>0</v>
      </c>
      <c r="O42" s="21"/>
      <c r="P42" s="22"/>
    </row>
    <row r="43" spans="1:16" s="9" customFormat="1" ht="15.75">
      <c r="A43" s="5">
        <v>39</v>
      </c>
      <c r="B43" s="6" t="s">
        <v>58</v>
      </c>
      <c r="C43" s="5">
        <v>3</v>
      </c>
      <c r="D43" s="5" t="str">
        <f t="shared" si="0"/>
        <v>D2</v>
      </c>
      <c r="E43" s="5" t="str">
        <f>VLOOKUP(D43,'FS teams'!$C$3:$E$40,2,0)</f>
        <v>7 A</v>
      </c>
      <c r="F43" s="5" t="s">
        <v>61</v>
      </c>
      <c r="G43" s="5" t="str">
        <f t="shared" si="1"/>
        <v>D2D4</v>
      </c>
      <c r="H43" s="14"/>
      <c r="I43" s="5" t="s">
        <v>13</v>
      </c>
      <c r="J43" s="5" t="str">
        <f t="shared" si="2"/>
        <v>D4</v>
      </c>
      <c r="K43" s="5" t="str">
        <f>VLOOKUP(J43,'FS teams'!$C$3:$E$40,2,0)</f>
        <v>9 B</v>
      </c>
      <c r="L43" s="10" t="str">
        <f t="shared" si="3"/>
        <v>D4D2</v>
      </c>
      <c r="M43" s="14"/>
      <c r="N43" s="5">
        <f t="shared" si="4"/>
        <v>0</v>
      </c>
      <c r="O43" s="21"/>
      <c r="P43" s="22"/>
    </row>
    <row r="44" spans="1:16" s="9" customFormat="1" ht="15.75">
      <c r="A44" s="13"/>
      <c r="B44" s="16"/>
      <c r="C44" s="13"/>
      <c r="D44" s="13"/>
      <c r="E44" s="13"/>
      <c r="F44" s="16">
        <f>SUM(H5:H43)</f>
        <v>0</v>
      </c>
      <c r="G44" s="13"/>
      <c r="H44" s="16"/>
      <c r="I44" s="13"/>
      <c r="J44" s="13"/>
      <c r="K44" s="16">
        <f>SUM(M5:M43)</f>
        <v>0</v>
      </c>
      <c r="L44" s="17"/>
      <c r="M44" s="16"/>
      <c r="N44" s="13"/>
      <c r="O44" s="33"/>
      <c r="P44" s="23"/>
    </row>
    <row r="45" spans="1:16" s="9" customFormat="1" ht="15.75">
      <c r="A45" s="5" t="s">
        <v>62</v>
      </c>
      <c r="B45" s="6" t="s">
        <v>63</v>
      </c>
      <c r="C45" s="5">
        <v>1</v>
      </c>
      <c r="D45" s="11" t="str">
        <f>LEFT(G45,3)</f>
        <v>1-A</v>
      </c>
      <c r="E45" s="5"/>
      <c r="F45" s="5" t="s">
        <v>64</v>
      </c>
      <c r="G45" s="5" t="s">
        <v>64</v>
      </c>
      <c r="H45" s="14"/>
      <c r="I45" s="11" t="s">
        <v>13</v>
      </c>
      <c r="J45" s="11" t="str">
        <f>RIGHT(G45,3)</f>
        <v>2-B</v>
      </c>
      <c r="K45" s="5"/>
      <c r="L45" s="12" t="str">
        <f>CONCATENATE(J45,D45)</f>
        <v>2-B1-A</v>
      </c>
      <c r="M45" s="14"/>
      <c r="N45" s="11">
        <f>+H45</f>
        <v>0</v>
      </c>
      <c r="O45" s="30"/>
      <c r="P45" s="31"/>
    </row>
    <row r="46" spans="1:16" s="9" customFormat="1" ht="15.75">
      <c r="A46" s="5" t="s">
        <v>65</v>
      </c>
      <c r="B46" s="6" t="s">
        <v>63</v>
      </c>
      <c r="C46" s="5">
        <v>2</v>
      </c>
      <c r="D46" s="11" t="str">
        <f t="shared" ref="D46:D48" si="5">LEFT(G46,3)</f>
        <v>1-B</v>
      </c>
      <c r="E46" s="5"/>
      <c r="F46" s="5" t="s">
        <v>66</v>
      </c>
      <c r="G46" s="5" t="s">
        <v>66</v>
      </c>
      <c r="H46" s="14"/>
      <c r="I46" s="11" t="s">
        <v>13</v>
      </c>
      <c r="J46" s="11" t="str">
        <f>RIGHT(G46,3)</f>
        <v>2-C</v>
      </c>
      <c r="K46" s="5"/>
      <c r="L46" s="12" t="str">
        <f>CONCATENATE(J46,D46)</f>
        <v>2-C1-B</v>
      </c>
      <c r="M46" s="14"/>
      <c r="N46" s="11">
        <f>+H46</f>
        <v>0</v>
      </c>
      <c r="O46" s="30"/>
      <c r="P46" s="31"/>
    </row>
    <row r="47" spans="1:16" s="9" customFormat="1" ht="15.75">
      <c r="A47" s="5" t="s">
        <v>67</v>
      </c>
      <c r="B47" s="6" t="s">
        <v>63</v>
      </c>
      <c r="C47" s="5">
        <v>3</v>
      </c>
      <c r="D47" s="11" t="str">
        <f t="shared" si="5"/>
        <v>1-C</v>
      </c>
      <c r="E47" s="5"/>
      <c r="F47" s="5" t="s">
        <v>68</v>
      </c>
      <c r="G47" s="5" t="s">
        <v>68</v>
      </c>
      <c r="H47" s="14"/>
      <c r="I47" s="11" t="s">
        <v>13</v>
      </c>
      <c r="J47" s="11" t="str">
        <f>RIGHT(G47,3)</f>
        <v>2-D</v>
      </c>
      <c r="K47" s="5"/>
      <c r="L47" s="12" t="str">
        <f>CONCATENATE(J47,D47)</f>
        <v>2-D1-C</v>
      </c>
      <c r="M47" s="14"/>
      <c r="N47" s="11">
        <f>+H47</f>
        <v>0</v>
      </c>
      <c r="O47" s="30"/>
      <c r="P47" s="31"/>
    </row>
    <row r="48" spans="1:16" s="9" customFormat="1" ht="15.75">
      <c r="A48" s="5" t="s">
        <v>69</v>
      </c>
      <c r="B48" s="6" t="s">
        <v>63</v>
      </c>
      <c r="C48" s="5">
        <v>4</v>
      </c>
      <c r="D48" s="11" t="str">
        <f t="shared" si="5"/>
        <v>1-D</v>
      </c>
      <c r="E48" s="5"/>
      <c r="F48" s="5" t="s">
        <v>70</v>
      </c>
      <c r="G48" s="5" t="s">
        <v>70</v>
      </c>
      <c r="H48" s="14"/>
      <c r="I48" s="11" t="s">
        <v>13</v>
      </c>
      <c r="J48" s="11" t="str">
        <f>RIGHT(G48,3)</f>
        <v>2-A</v>
      </c>
      <c r="K48" s="5"/>
      <c r="L48" s="12" t="str">
        <f>CONCATENATE(J48,D48)</f>
        <v>2-A1-D</v>
      </c>
      <c r="M48" s="14"/>
      <c r="N48" s="11">
        <f>+H48</f>
        <v>0</v>
      </c>
      <c r="O48" s="30"/>
      <c r="P48" s="31"/>
    </row>
    <row r="49" spans="1:16" s="9" customFormat="1" ht="15.75">
      <c r="A49" s="13"/>
      <c r="B49" s="16"/>
      <c r="C49" s="13"/>
      <c r="D49" s="13"/>
      <c r="E49" s="13"/>
      <c r="F49" s="13"/>
      <c r="G49" s="13"/>
      <c r="H49" s="13"/>
      <c r="I49" s="13"/>
      <c r="J49" s="13"/>
      <c r="K49" s="13"/>
      <c r="L49" s="17"/>
      <c r="M49" s="13"/>
      <c r="N49" s="13"/>
      <c r="O49" s="32"/>
      <c r="P49" s="32"/>
    </row>
    <row r="50" spans="1:16" s="9" customFormat="1" ht="15.75">
      <c r="A50" s="5" t="s">
        <v>71</v>
      </c>
      <c r="B50" s="6" t="s">
        <v>72</v>
      </c>
      <c r="C50" s="5">
        <v>1</v>
      </c>
      <c r="D50" s="15" t="s">
        <v>73</v>
      </c>
      <c r="E50" s="5"/>
      <c r="F50" s="5" t="s">
        <v>74</v>
      </c>
      <c r="G50" s="5" t="s">
        <v>74</v>
      </c>
      <c r="H50" s="14"/>
      <c r="I50" s="11" t="s">
        <v>13</v>
      </c>
      <c r="J50" s="15" t="s">
        <v>75</v>
      </c>
      <c r="K50" s="5"/>
      <c r="L50" s="12" t="str">
        <f>CONCATENATE(J50,D50)</f>
        <v>W QF 3W QF 1</v>
      </c>
      <c r="M50" s="14"/>
      <c r="N50" s="11">
        <f>+H50</f>
        <v>0</v>
      </c>
      <c r="O50" s="30"/>
      <c r="P50" s="31"/>
    </row>
    <row r="51" spans="1:16" s="9" customFormat="1" ht="15.75">
      <c r="A51" s="5" t="s">
        <v>76</v>
      </c>
      <c r="B51" s="6" t="s">
        <v>72</v>
      </c>
      <c r="C51" s="5">
        <v>2</v>
      </c>
      <c r="D51" s="15" t="s">
        <v>77</v>
      </c>
      <c r="E51" s="5"/>
      <c r="F51" s="5" t="s">
        <v>78</v>
      </c>
      <c r="G51" s="5" t="s">
        <v>78</v>
      </c>
      <c r="H51" s="14"/>
      <c r="I51" s="11" t="s">
        <v>13</v>
      </c>
      <c r="J51" s="15" t="s">
        <v>79</v>
      </c>
      <c r="K51" s="5"/>
      <c r="L51" s="12" t="str">
        <f>CONCATENATE(J51,D51)</f>
        <v>W QF 4W QF 2</v>
      </c>
      <c r="M51" s="14"/>
      <c r="N51" s="11">
        <f>+H51</f>
        <v>0</v>
      </c>
      <c r="O51" s="30"/>
      <c r="P51" s="31"/>
    </row>
    <row r="52" spans="1:16" s="9" customFormat="1" ht="15.75">
      <c r="A52" s="13"/>
      <c r="B52" s="16"/>
      <c r="C52" s="13"/>
      <c r="D52" s="18"/>
      <c r="E52" s="13"/>
      <c r="F52" s="13"/>
      <c r="G52" s="13"/>
      <c r="H52" s="13"/>
      <c r="I52" s="13"/>
      <c r="J52" s="18"/>
      <c r="K52" s="13"/>
      <c r="L52" s="17"/>
      <c r="M52" s="13"/>
      <c r="N52" s="13"/>
      <c r="O52" s="32"/>
      <c r="P52" s="32"/>
    </row>
    <row r="53" spans="1:16" s="9" customFormat="1" ht="15.75">
      <c r="A53" s="5" t="s">
        <v>80</v>
      </c>
      <c r="B53" s="6" t="s">
        <v>81</v>
      </c>
      <c r="C53" s="5">
        <v>1</v>
      </c>
      <c r="D53" s="15" t="s">
        <v>82</v>
      </c>
      <c r="E53" s="5"/>
      <c r="F53" s="5" t="s">
        <v>83</v>
      </c>
      <c r="G53" s="5"/>
      <c r="H53" s="14"/>
      <c r="I53" s="11" t="s">
        <v>13</v>
      </c>
      <c r="J53" s="15" t="s">
        <v>84</v>
      </c>
      <c r="K53" s="5"/>
      <c r="L53" s="12" t="str">
        <f>CONCATENATE(J53,D53)</f>
        <v>L SF 2L SF 1</v>
      </c>
      <c r="M53" s="14"/>
      <c r="N53" s="11">
        <f>+H53</f>
        <v>0</v>
      </c>
      <c r="O53" s="30"/>
      <c r="P53" s="31"/>
    </row>
    <row r="54" spans="1:16" s="9" customFormat="1" ht="15.75">
      <c r="A54" s="13"/>
      <c r="B54" s="16"/>
      <c r="C54" s="13"/>
      <c r="D54" s="18"/>
      <c r="E54" s="13"/>
      <c r="F54" s="13"/>
      <c r="G54" s="13"/>
      <c r="H54" s="13"/>
      <c r="I54" s="13"/>
      <c r="J54" s="18"/>
      <c r="K54" s="13"/>
      <c r="L54" s="17"/>
      <c r="M54" s="13"/>
      <c r="N54" s="13"/>
      <c r="O54" s="32"/>
      <c r="P54" s="32"/>
    </row>
    <row r="55" spans="1:16" s="9" customFormat="1" ht="15.75">
      <c r="A55" s="5" t="s">
        <v>85</v>
      </c>
      <c r="B55" s="6" t="s">
        <v>86</v>
      </c>
      <c r="C55" s="5">
        <v>2</v>
      </c>
      <c r="D55" s="15" t="s">
        <v>87</v>
      </c>
      <c r="E55" s="5"/>
      <c r="F55" s="5" t="s">
        <v>88</v>
      </c>
      <c r="G55" s="5"/>
      <c r="H55" s="14"/>
      <c r="I55" s="11" t="s">
        <v>13</v>
      </c>
      <c r="J55" s="15" t="s">
        <v>89</v>
      </c>
      <c r="K55" s="5"/>
      <c r="L55" s="12" t="str">
        <f>CONCATENATE(J55,D55)</f>
        <v>W SF 2W SF 1</v>
      </c>
      <c r="M55" s="14"/>
      <c r="N55" s="11">
        <f>+H55</f>
        <v>0</v>
      </c>
      <c r="O55" s="30"/>
      <c r="P55" s="31"/>
    </row>
  </sheetData>
  <sortState xmlns:xlrd2="http://schemas.microsoft.com/office/spreadsheetml/2017/richdata2" ref="A5:T43">
    <sortCondition ref="A5:A43"/>
  </sortState>
  <mergeCells count="3">
    <mergeCell ref="A1:M1"/>
    <mergeCell ref="D3:H3"/>
    <mergeCell ref="J3:M3"/>
  </mergeCells>
  <conditionalFormatting sqref="D5:D37 J5:J37 G5:G37 G41:G44 J41:J44 D41:D44">
    <cfRule type="containsText" dxfId="79" priority="21" operator="containsText" text="D">
      <formula>NOT(ISERROR(SEARCH("D",D5)))</formula>
    </cfRule>
    <cfRule type="containsText" dxfId="78" priority="22" operator="containsText" text="C">
      <formula>NOT(ISERROR(SEARCH("C",D5)))</formula>
    </cfRule>
    <cfRule type="containsText" dxfId="77" priority="23" operator="containsText" text="B">
      <formula>NOT(ISERROR(SEARCH("B",D5)))</formula>
    </cfRule>
    <cfRule type="containsText" dxfId="76" priority="24" operator="containsText" text="A">
      <formula>NOT(ISERROR(SEARCH("A",D5)))</formula>
    </cfRule>
  </conditionalFormatting>
  <conditionalFormatting sqref="F5:F37 F41:F44">
    <cfRule type="containsText" dxfId="75" priority="17" operator="containsText" text="D">
      <formula>NOT(ISERROR(SEARCH("D",F5)))</formula>
    </cfRule>
    <cfRule type="containsText" dxfId="74" priority="18" operator="containsText" text="C">
      <formula>NOT(ISERROR(SEARCH("C",F5)))</formula>
    </cfRule>
    <cfRule type="containsText" dxfId="73" priority="19" operator="containsText" text="B">
      <formula>NOT(ISERROR(SEARCH("B",F5)))</formula>
    </cfRule>
    <cfRule type="containsText" dxfId="72" priority="20" operator="containsText" text="A">
      <formula>NOT(ISERROR(SEARCH("A",F5)))</formula>
    </cfRule>
  </conditionalFormatting>
  <conditionalFormatting sqref="K44">
    <cfRule type="containsText" dxfId="71" priority="13" operator="containsText" text="D">
      <formula>NOT(ISERROR(SEARCH("D",K44)))</formula>
    </cfRule>
    <cfRule type="containsText" dxfId="70" priority="14" operator="containsText" text="C">
      <formula>NOT(ISERROR(SEARCH("C",K44)))</formula>
    </cfRule>
    <cfRule type="containsText" dxfId="69" priority="15" operator="containsText" text="B">
      <formula>NOT(ISERROR(SEARCH("B",K44)))</formula>
    </cfRule>
    <cfRule type="containsText" dxfId="68" priority="16" operator="containsText" text="A">
      <formula>NOT(ISERROR(SEARCH("A",K44)))</formula>
    </cfRule>
  </conditionalFormatting>
  <conditionalFormatting sqref="G38:G40 J38:J40 D38:D40">
    <cfRule type="containsText" dxfId="67" priority="5" operator="containsText" text="D">
      <formula>NOT(ISERROR(SEARCH("D",D38)))</formula>
    </cfRule>
    <cfRule type="containsText" dxfId="66" priority="6" operator="containsText" text="C">
      <formula>NOT(ISERROR(SEARCH("C",D38)))</formula>
    </cfRule>
    <cfRule type="containsText" dxfId="65" priority="7" operator="containsText" text="B">
      <formula>NOT(ISERROR(SEARCH("B",D38)))</formula>
    </cfRule>
    <cfRule type="containsText" dxfId="64" priority="8" operator="containsText" text="A">
      <formula>NOT(ISERROR(SEARCH("A",D38)))</formula>
    </cfRule>
  </conditionalFormatting>
  <conditionalFormatting sqref="F38:F40">
    <cfRule type="containsText" dxfId="63" priority="1" operator="containsText" text="D">
      <formula>NOT(ISERROR(SEARCH("D",F38)))</formula>
    </cfRule>
    <cfRule type="containsText" dxfId="62" priority="2" operator="containsText" text="C">
      <formula>NOT(ISERROR(SEARCH("C",F38)))</formula>
    </cfRule>
    <cfRule type="containsText" dxfId="61" priority="3" operator="containsText" text="B">
      <formula>NOT(ISERROR(SEARCH("B",F38)))</formula>
    </cfRule>
    <cfRule type="containsText" dxfId="60" priority="4" operator="containsText" text="A">
      <formula>NOT(ISERROR(SEARCH("A",F38)))</formula>
    </cfRule>
  </conditionalFormatting>
  <pageMargins left="0.7" right="0.7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E34" sqref="E34"/>
    </sheetView>
  </sheetViews>
  <sheetFormatPr defaultRowHeight="15"/>
  <cols>
    <col min="3" max="3" width="10" bestFit="1" customWidth="1"/>
    <col min="4" max="4" width="23.42578125" bestFit="1" customWidth="1"/>
    <col min="5" max="5" width="10.7109375" bestFit="1" customWidth="1"/>
    <col min="7" max="7" width="17.28515625" bestFit="1" customWidth="1"/>
    <col min="8" max="8" width="13.7109375" bestFit="1" customWidth="1"/>
  </cols>
  <sheetData>
    <row r="1" spans="2:8" ht="18.75">
      <c r="B1" s="67" t="s">
        <v>90</v>
      </c>
      <c r="C1" s="67"/>
      <c r="D1" s="67"/>
      <c r="E1" s="67"/>
      <c r="F1" s="67"/>
      <c r="G1" s="67"/>
    </row>
    <row r="2" spans="2:8">
      <c r="B2" s="3"/>
      <c r="C2" s="3"/>
      <c r="D2" s="2"/>
      <c r="E2" s="2"/>
      <c r="F2" s="2"/>
    </row>
    <row r="3" spans="2:8">
      <c r="B3" s="34" t="s">
        <v>91</v>
      </c>
      <c r="C3" s="35" t="s">
        <v>92</v>
      </c>
      <c r="D3" s="20" t="s">
        <v>93</v>
      </c>
      <c r="E3" s="20" t="s">
        <v>93</v>
      </c>
      <c r="F3" s="20" t="s">
        <v>94</v>
      </c>
      <c r="G3" s="35" t="s">
        <v>95</v>
      </c>
      <c r="H3" s="35" t="s">
        <v>96</v>
      </c>
    </row>
    <row r="4" spans="2:8">
      <c r="B4" s="48"/>
      <c r="C4" s="49"/>
      <c r="D4" s="49"/>
      <c r="E4" s="49"/>
      <c r="F4" s="49"/>
      <c r="G4" s="49"/>
      <c r="H4" s="49"/>
    </row>
    <row r="5" spans="2:8">
      <c r="B5" s="36" t="s">
        <v>97</v>
      </c>
      <c r="C5" s="40" t="s">
        <v>98</v>
      </c>
      <c r="D5" s="40" t="str">
        <f>CONCATENATE(E5," ",F5)</f>
        <v>9 A</v>
      </c>
      <c r="E5" s="50">
        <v>9</v>
      </c>
      <c r="F5" s="50" t="s">
        <v>99</v>
      </c>
      <c r="G5" s="38" t="s">
        <v>100</v>
      </c>
      <c r="H5" s="40">
        <f>IFERROR(VLOOKUP(E5,'[1]Player names'!$C$1:$E$150,2,0),"-")</f>
        <v>0</v>
      </c>
    </row>
    <row r="6" spans="2:8">
      <c r="B6" s="39"/>
      <c r="C6" s="40" t="s">
        <v>101</v>
      </c>
      <c r="D6" s="40" t="str">
        <f>CONCATENATE(E6," ",F6)</f>
        <v>8 A</v>
      </c>
      <c r="E6" s="50">
        <v>8</v>
      </c>
      <c r="F6" s="50" t="s">
        <v>99</v>
      </c>
      <c r="G6" s="40" t="s">
        <v>102</v>
      </c>
      <c r="H6" s="40" t="str">
        <f>IFERROR(VLOOKUP(E6,'[1]Player names'!$C$1:$E$150,2,0),"-")</f>
        <v>-</v>
      </c>
    </row>
    <row r="7" spans="2:8">
      <c r="B7" s="39"/>
      <c r="C7" s="40" t="s">
        <v>103</v>
      </c>
      <c r="D7" s="40" t="str">
        <f t="shared" ref="D7:D12" si="0">CONCATENATE(E7," ",F7)</f>
        <v>SR A</v>
      </c>
      <c r="E7" s="50" t="s">
        <v>104</v>
      </c>
      <c r="F7" s="50" t="s">
        <v>99</v>
      </c>
      <c r="G7" s="40" t="s">
        <v>105</v>
      </c>
      <c r="H7" s="40" t="str">
        <f>IFERROR(VLOOKUP(E7,'[1]Player names'!$C$1:$E$150,2,0),"-")</f>
        <v>-</v>
      </c>
    </row>
    <row r="8" spans="2:8">
      <c r="B8" s="39"/>
      <c r="C8" s="40" t="s">
        <v>106</v>
      </c>
      <c r="D8" s="40" t="str">
        <f t="shared" si="0"/>
        <v>ALM A</v>
      </c>
      <c r="E8" s="50" t="s">
        <v>107</v>
      </c>
      <c r="F8" s="50" t="s">
        <v>99</v>
      </c>
      <c r="G8" s="40" t="s">
        <v>108</v>
      </c>
      <c r="H8" s="40" t="str">
        <f>IFERROR(VLOOKUP(E8,'[1]Player names'!$C$1:$E$150,2,0),"-")</f>
        <v>-</v>
      </c>
    </row>
    <row r="9" spans="2:8">
      <c r="B9" s="39"/>
      <c r="C9" s="40" t="s">
        <v>109</v>
      </c>
      <c r="D9" s="40" t="str">
        <f t="shared" si="0"/>
        <v>1 B</v>
      </c>
      <c r="E9" s="50">
        <v>1</v>
      </c>
      <c r="F9" s="50" t="s">
        <v>110</v>
      </c>
      <c r="G9" s="40" t="s">
        <v>111</v>
      </c>
      <c r="H9" s="40" t="str">
        <f>IFERROR(VLOOKUP(E9,'[1]Player names'!$C$1:$E$150,2,0),"-")</f>
        <v>-</v>
      </c>
    </row>
    <row r="10" spans="2:8">
      <c r="B10" s="39"/>
      <c r="C10" s="40" t="s">
        <v>112</v>
      </c>
      <c r="D10" s="40" t="str">
        <f t="shared" si="0"/>
        <v>2 B</v>
      </c>
      <c r="E10" s="50">
        <v>2</v>
      </c>
      <c r="F10" s="50" t="s">
        <v>110</v>
      </c>
      <c r="G10" s="40" t="s">
        <v>113</v>
      </c>
      <c r="H10" s="40">
        <f>IFERROR(VLOOKUP(E10,'[1]Player names'!$C$1:$E$150,2,0),"-")</f>
        <v>0</v>
      </c>
    </row>
    <row r="11" spans="2:8">
      <c r="B11" s="39"/>
      <c r="C11" s="40" t="s">
        <v>114</v>
      </c>
      <c r="D11" s="40" t="str">
        <f t="shared" si="0"/>
        <v>5 B</v>
      </c>
      <c r="E11" s="50">
        <v>5</v>
      </c>
      <c r="F11" s="50" t="s">
        <v>110</v>
      </c>
      <c r="G11" s="40" t="s">
        <v>115</v>
      </c>
      <c r="H11" s="40" t="str">
        <f>IFERROR(VLOOKUP(E11,'[1]Player names'!$C$1:$E$150,2,0),"-")</f>
        <v>-</v>
      </c>
    </row>
    <row r="12" spans="2:8">
      <c r="B12" s="39"/>
      <c r="C12" s="40" t="s">
        <v>116</v>
      </c>
      <c r="D12" s="40" t="str">
        <f t="shared" si="0"/>
        <v>NUR B</v>
      </c>
      <c r="E12" s="50" t="s">
        <v>117</v>
      </c>
      <c r="F12" s="50" t="s">
        <v>110</v>
      </c>
      <c r="G12" s="40" t="s">
        <v>118</v>
      </c>
      <c r="H12" s="40" t="str">
        <f>IFERROR(VLOOKUP(E12,'[1]Player names'!$C$1:$E$150,2,0),"-")</f>
        <v>-</v>
      </c>
    </row>
    <row r="13" spans="2:8">
      <c r="B13" s="41"/>
      <c r="C13" s="42"/>
      <c r="D13" s="40"/>
      <c r="E13" s="51"/>
      <c r="F13" s="50"/>
      <c r="G13" s="42"/>
      <c r="H13" s="42"/>
    </row>
    <row r="14" spans="2:8">
      <c r="B14" s="36" t="s">
        <v>119</v>
      </c>
      <c r="C14" s="2" t="s">
        <v>120</v>
      </c>
      <c r="D14" s="61" t="str">
        <f>CONCATENATE(E14," ",F14)</f>
        <v>4 A</v>
      </c>
      <c r="E14" s="54">
        <v>4</v>
      </c>
      <c r="F14" s="52" t="s">
        <v>99</v>
      </c>
      <c r="G14" s="38" t="s">
        <v>121</v>
      </c>
      <c r="H14" s="40">
        <f>IFERROR(VLOOKUP(E14,'[1]Player names'!$C$1:$E$150,2,0),"-")</f>
        <v>0</v>
      </c>
    </row>
    <row r="15" spans="2:8">
      <c r="B15" s="39"/>
      <c r="C15" s="2" t="s">
        <v>122</v>
      </c>
      <c r="D15" s="62" t="str">
        <f>CONCATENATE(E15," ",F15)</f>
        <v>JR A</v>
      </c>
      <c r="E15" s="54" t="s">
        <v>123</v>
      </c>
      <c r="F15" s="53" t="s">
        <v>99</v>
      </c>
      <c r="G15" s="40" t="s">
        <v>124</v>
      </c>
      <c r="H15" s="40" t="str">
        <f>IFERROR(VLOOKUP(E15,'[1]Player names'!$C$1:$E$150,2,0),"-")</f>
        <v>-</v>
      </c>
    </row>
    <row r="16" spans="2:8">
      <c r="B16" s="39"/>
      <c r="C16" s="2" t="s">
        <v>125</v>
      </c>
      <c r="D16" s="62" t="str">
        <f t="shared" ref="D16:D19" si="1">CONCATENATE(E16," ",F16)</f>
        <v>3 A</v>
      </c>
      <c r="E16" s="54">
        <v>3</v>
      </c>
      <c r="F16" s="53" t="s">
        <v>99</v>
      </c>
      <c r="G16" s="40" t="s">
        <v>126</v>
      </c>
      <c r="H16" s="40" t="str">
        <f>IFERROR(VLOOKUP(E16,'[1]Player names'!$C$1:$E$150,2,0),"-")</f>
        <v>-</v>
      </c>
    </row>
    <row r="17" spans="2:8">
      <c r="B17" s="39"/>
      <c r="C17" s="2" t="s">
        <v>127</v>
      </c>
      <c r="D17" s="62" t="str">
        <f t="shared" si="1"/>
        <v>NUR A</v>
      </c>
      <c r="E17" s="54" t="s">
        <v>117</v>
      </c>
      <c r="F17" s="53" t="s">
        <v>99</v>
      </c>
      <c r="G17" s="40" t="s">
        <v>118</v>
      </c>
      <c r="H17" s="40" t="str">
        <f>IFERROR(VLOOKUP(E17,'[1]Player names'!$C$1:$E$150,2,0),"-")</f>
        <v>-</v>
      </c>
    </row>
    <row r="18" spans="2:8">
      <c r="B18" s="39"/>
      <c r="C18" s="2" t="s">
        <v>128</v>
      </c>
      <c r="D18" s="62" t="str">
        <f t="shared" si="1"/>
        <v>JR B</v>
      </c>
      <c r="E18" s="54" t="s">
        <v>123</v>
      </c>
      <c r="F18" s="53" t="s">
        <v>110</v>
      </c>
      <c r="G18" s="40" t="s">
        <v>124</v>
      </c>
      <c r="H18" s="40" t="str">
        <f>IFERROR(VLOOKUP(E18,'[1]Player names'!$C$1:$E$150,2,0),"-")</f>
        <v>-</v>
      </c>
    </row>
    <row r="19" spans="2:8">
      <c r="B19" s="39"/>
      <c r="C19" s="2" t="s">
        <v>129</v>
      </c>
      <c r="D19" s="62" t="str">
        <f t="shared" si="1"/>
        <v>8 B</v>
      </c>
      <c r="E19" s="54">
        <v>8</v>
      </c>
      <c r="F19" s="53" t="s">
        <v>110</v>
      </c>
      <c r="G19" s="40" t="s">
        <v>102</v>
      </c>
      <c r="H19" s="40" t="str">
        <f>IFERROR(VLOOKUP(E19,'[1]Player names'!$C$1:$E$150,2,0),"-")</f>
        <v>-</v>
      </c>
    </row>
    <row r="20" spans="2:8">
      <c r="B20" s="41"/>
      <c r="C20" s="44"/>
      <c r="D20" s="63"/>
      <c r="E20" s="55"/>
      <c r="F20" s="56"/>
      <c r="G20" s="42"/>
      <c r="H20" s="42"/>
    </row>
    <row r="21" spans="2:8">
      <c r="B21" s="36" t="s">
        <v>130</v>
      </c>
      <c r="C21" s="40" t="s">
        <v>131</v>
      </c>
      <c r="D21" s="40" t="str">
        <f>CONCATENATE(E21," ",F21)</f>
        <v>2 A</v>
      </c>
      <c r="E21" s="50">
        <v>2</v>
      </c>
      <c r="F21" s="50" t="s">
        <v>99</v>
      </c>
      <c r="G21" s="38" t="s">
        <v>113</v>
      </c>
      <c r="H21" s="40">
        <f>IFERROR(VLOOKUP(E21,'[1]Player names'!$C$1:$E$150,2,0),"-")</f>
        <v>0</v>
      </c>
    </row>
    <row r="22" spans="2:8">
      <c r="B22" s="39"/>
      <c r="C22" s="40" t="s">
        <v>132</v>
      </c>
      <c r="D22" s="40" t="str">
        <f>CONCATENATE(E22," ",F22)</f>
        <v>5 A</v>
      </c>
      <c r="E22" s="50">
        <v>5</v>
      </c>
      <c r="F22" s="50" t="s">
        <v>99</v>
      </c>
      <c r="G22" s="40" t="s">
        <v>115</v>
      </c>
      <c r="H22" s="40" t="str">
        <f>IFERROR(VLOOKUP(E22,'[1]Player names'!$C$1:$E$150,2,0),"-")</f>
        <v>-</v>
      </c>
    </row>
    <row r="23" spans="2:8">
      <c r="B23" s="39"/>
      <c r="C23" s="40" t="s">
        <v>133</v>
      </c>
      <c r="D23" s="40" t="str">
        <f t="shared" ref="D23:D26" si="2">CONCATENATE(E23," ",F23)</f>
        <v>6 A</v>
      </c>
      <c r="E23" s="50">
        <v>6</v>
      </c>
      <c r="F23" s="50" t="s">
        <v>99</v>
      </c>
      <c r="G23" s="40" t="s">
        <v>134</v>
      </c>
      <c r="H23" s="40">
        <f>IFERROR(VLOOKUP(E23,'[1]Player names'!$C$1:$E$150,2,0),"-")</f>
        <v>0</v>
      </c>
    </row>
    <row r="24" spans="2:8">
      <c r="B24" s="39"/>
      <c r="C24" s="40" t="s">
        <v>135</v>
      </c>
      <c r="D24" s="40" t="str">
        <f t="shared" si="2"/>
        <v>7 B</v>
      </c>
      <c r="E24" s="50">
        <v>7</v>
      </c>
      <c r="F24" s="50" t="s">
        <v>110</v>
      </c>
      <c r="G24" s="40" t="s">
        <v>136</v>
      </c>
      <c r="H24" s="40">
        <f>IFERROR(VLOOKUP(E24,'[1]Player names'!$C$1:$E$150,2,0),"-")</f>
        <v>0</v>
      </c>
    </row>
    <row r="25" spans="2:8">
      <c r="B25" s="39"/>
      <c r="C25" s="40" t="s">
        <v>137</v>
      </c>
      <c r="D25" s="40" t="str">
        <f t="shared" si="2"/>
        <v>4 B</v>
      </c>
      <c r="E25" s="50">
        <v>4</v>
      </c>
      <c r="F25" s="50" t="s">
        <v>110</v>
      </c>
      <c r="G25" s="40" t="s">
        <v>121</v>
      </c>
      <c r="H25" s="40">
        <f>IFERROR(VLOOKUP(E25,'[1]Player names'!$C$1:$E$150,2,0),"-")</f>
        <v>0</v>
      </c>
    </row>
    <row r="26" spans="2:8">
      <c r="B26" s="39"/>
      <c r="C26" s="40" t="s">
        <v>138</v>
      </c>
      <c r="D26" s="40" t="str">
        <f t="shared" si="2"/>
        <v>ALM B</v>
      </c>
      <c r="E26" s="50" t="s">
        <v>107</v>
      </c>
      <c r="F26" s="50" t="s">
        <v>110</v>
      </c>
      <c r="G26" s="40" t="s">
        <v>108</v>
      </c>
      <c r="H26" s="40" t="str">
        <f>IFERROR(VLOOKUP(E26,'[1]Player names'!$C$1:$E$150,2,0),"-")</f>
        <v>-</v>
      </c>
    </row>
    <row r="27" spans="2:8">
      <c r="B27" s="41"/>
      <c r="C27" s="42"/>
      <c r="D27" s="42"/>
      <c r="E27" s="51"/>
      <c r="F27" s="51"/>
      <c r="G27" s="42"/>
      <c r="H27" s="42"/>
    </row>
    <row r="28" spans="2:8">
      <c r="B28" s="36" t="s">
        <v>139</v>
      </c>
      <c r="C28" s="40" t="s">
        <v>140</v>
      </c>
      <c r="D28" s="40" t="str">
        <f>CONCATENATE(E28," ",F28)</f>
        <v>10 A</v>
      </c>
      <c r="E28" s="50">
        <v>10</v>
      </c>
      <c r="F28" s="50" t="s">
        <v>99</v>
      </c>
      <c r="G28" s="38" t="s">
        <v>141</v>
      </c>
      <c r="H28" s="40">
        <f>IFERROR(VLOOKUP(E28,'[1]Player names'!$C$1:$E$150,2,0),"-")</f>
        <v>0</v>
      </c>
    </row>
    <row r="29" spans="2:8">
      <c r="B29" s="39"/>
      <c r="C29" s="40" t="s">
        <v>142</v>
      </c>
      <c r="D29" s="40" t="str">
        <f>CONCATENATE(E29," ",F29)</f>
        <v>7 A</v>
      </c>
      <c r="E29" s="50">
        <v>7</v>
      </c>
      <c r="F29" s="50" t="s">
        <v>99</v>
      </c>
      <c r="G29" s="40" t="s">
        <v>136</v>
      </c>
      <c r="H29" s="40">
        <f>IFERROR(VLOOKUP(E29,'[1]Player names'!$C$1:$E$150,2,0),"-")</f>
        <v>0</v>
      </c>
    </row>
    <row r="30" spans="2:8">
      <c r="B30" s="39"/>
      <c r="C30" s="40" t="s">
        <v>143</v>
      </c>
      <c r="D30" s="40" t="str">
        <f t="shared" ref="D30:D33" si="3">CONCATENATE(E30," ",F30)</f>
        <v>1 A</v>
      </c>
      <c r="E30" s="50">
        <v>1</v>
      </c>
      <c r="F30" s="50" t="s">
        <v>99</v>
      </c>
      <c r="G30" s="40" t="s">
        <v>111</v>
      </c>
      <c r="H30" s="40" t="str">
        <f>IFERROR(VLOOKUP(E30,'[1]Player names'!$C$1:$E$150,2,0),"-")</f>
        <v>-</v>
      </c>
    </row>
    <row r="31" spans="2:8">
      <c r="B31" s="39"/>
      <c r="C31" s="40" t="s">
        <v>144</v>
      </c>
      <c r="D31" s="40" t="str">
        <f t="shared" si="3"/>
        <v>9 B</v>
      </c>
      <c r="E31" s="50">
        <v>9</v>
      </c>
      <c r="F31" s="50" t="s">
        <v>110</v>
      </c>
      <c r="G31" s="40" t="s">
        <v>100</v>
      </c>
      <c r="H31" s="40">
        <f>IFERROR(VLOOKUP(E31,'[1]Player names'!$C$1:$E$150,2,0),"-")</f>
        <v>0</v>
      </c>
    </row>
    <row r="32" spans="2:8">
      <c r="B32" s="39"/>
      <c r="C32" s="40" t="s">
        <v>145</v>
      </c>
      <c r="D32" s="40" t="str">
        <f t="shared" si="3"/>
        <v>3 B</v>
      </c>
      <c r="E32" s="50">
        <v>3</v>
      </c>
      <c r="F32" s="50" t="s">
        <v>110</v>
      </c>
      <c r="G32" s="40" t="s">
        <v>126</v>
      </c>
      <c r="H32" s="40" t="str">
        <f>IFERROR(VLOOKUP(E32,'[1]Player names'!$C$1:$E$150,2,0),"-")</f>
        <v>-</v>
      </c>
    </row>
    <row r="33" spans="2:8">
      <c r="B33" s="39"/>
      <c r="C33" s="40" t="s">
        <v>146</v>
      </c>
      <c r="D33" s="40" t="str">
        <f t="shared" si="3"/>
        <v>SR B</v>
      </c>
      <c r="E33" s="50" t="s">
        <v>104</v>
      </c>
      <c r="F33" s="50" t="s">
        <v>110</v>
      </c>
      <c r="G33" s="40" t="s">
        <v>105</v>
      </c>
      <c r="H33" s="40" t="str">
        <f>IFERROR(VLOOKUP(E33,'[1]Player names'!$C$1:$E$150,2,0),"-")</f>
        <v>-</v>
      </c>
    </row>
    <row r="34" spans="2:8">
      <c r="B34" s="41"/>
      <c r="C34" s="42"/>
      <c r="D34" s="42"/>
      <c r="E34" s="51"/>
      <c r="F34" s="51"/>
      <c r="G34" s="42"/>
      <c r="H34" s="42"/>
    </row>
    <row r="35" spans="2:8">
      <c r="B35" s="3"/>
      <c r="C35" s="19">
        <f>COUNTIF(C5:C33,"*")</f>
        <v>26</v>
      </c>
      <c r="D35" s="2"/>
      <c r="E35" s="2"/>
      <c r="F35" s="2"/>
    </row>
  </sheetData>
  <mergeCells count="1">
    <mergeCell ref="B1:G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workbookViewId="0">
      <pane xSplit="2" ySplit="4" topLeftCell="C5" activePane="bottomRight" state="frozen"/>
      <selection pane="bottomRight" activeCell="C5" sqref="C5"/>
      <selection pane="bottomLeft" activeCell="A5" sqref="A5"/>
      <selection pane="topRight" activeCell="C1" sqref="C1"/>
    </sheetView>
  </sheetViews>
  <sheetFormatPr defaultColWidth="9.140625" defaultRowHeight="15"/>
  <cols>
    <col min="1" max="1" width="8.140625" bestFit="1" customWidth="1"/>
    <col min="2" max="2" width="12.85546875" style="3" customWidth="1"/>
    <col min="3" max="3" width="7.85546875" style="3" bestFit="1" customWidth="1"/>
    <col min="4" max="4" width="8.5703125" style="2" bestFit="1" customWidth="1"/>
    <col min="5" max="5" width="25.28515625" style="2" customWidth="1"/>
    <col min="6" max="6" width="15.140625" style="2" hidden="1" customWidth="1"/>
    <col min="7" max="7" width="12.7109375" style="2" hidden="1" customWidth="1"/>
    <col min="8" max="8" width="9.7109375" style="2" hidden="1" customWidth="1"/>
    <col min="9" max="9" width="6.85546875" style="2" customWidth="1"/>
    <col min="10" max="10" width="8.5703125" style="2" bestFit="1" customWidth="1"/>
    <col min="11" max="11" width="24.85546875" style="2" customWidth="1"/>
    <col min="12" max="12" width="7.42578125" style="2" hidden="1" customWidth="1"/>
    <col min="13" max="14" width="9.7109375" style="2" hidden="1" customWidth="1"/>
    <col min="15" max="15" width="16.85546875" style="2" hidden="1" customWidth="1"/>
    <col min="16" max="16" width="14.7109375" style="2" hidden="1" customWidth="1"/>
  </cols>
  <sheetData>
    <row r="1" spans="1:16" ht="26.25">
      <c r="A1" s="64" t="s">
        <v>147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1"/>
      <c r="O1" s="1"/>
      <c r="P1" s="1"/>
    </row>
    <row r="3" spans="1:16" s="8" customFormat="1" ht="15.75">
      <c r="A3" s="6" t="s">
        <v>1</v>
      </c>
      <c r="B3" s="6" t="s">
        <v>2</v>
      </c>
      <c r="C3" s="6" t="s">
        <v>3</v>
      </c>
      <c r="D3" s="66" t="s">
        <v>4</v>
      </c>
      <c r="E3" s="66"/>
      <c r="F3" s="66"/>
      <c r="G3" s="66"/>
      <c r="H3" s="66"/>
      <c r="I3" s="6"/>
      <c r="J3" s="66" t="s">
        <v>5</v>
      </c>
      <c r="K3" s="66"/>
      <c r="L3" s="66"/>
      <c r="M3" s="66"/>
      <c r="N3" s="6" t="s">
        <v>4</v>
      </c>
      <c r="O3" s="6" t="s">
        <v>6</v>
      </c>
      <c r="P3" s="6" t="s">
        <v>7</v>
      </c>
    </row>
    <row r="4" spans="1:16" s="9" customFormat="1" ht="15.75">
      <c r="A4" s="24"/>
      <c r="B4" s="5"/>
      <c r="C4" s="5"/>
      <c r="D4" s="25" t="s">
        <v>8</v>
      </c>
      <c r="E4" s="6" t="s">
        <v>9</v>
      </c>
      <c r="F4" s="25"/>
      <c r="G4" s="25"/>
      <c r="H4" s="6" t="s">
        <v>10</v>
      </c>
      <c r="I4" s="25"/>
      <c r="J4" s="25" t="s">
        <v>8</v>
      </c>
      <c r="K4" s="6" t="s">
        <v>9</v>
      </c>
      <c r="L4" s="25"/>
      <c r="M4" s="6" t="s">
        <v>10</v>
      </c>
      <c r="N4" s="6" t="s">
        <v>10</v>
      </c>
      <c r="O4" s="6"/>
      <c r="P4" s="6"/>
    </row>
    <row r="5" spans="1:16" s="9" customFormat="1" ht="15.75">
      <c r="A5" s="57">
        <v>1</v>
      </c>
      <c r="B5" s="6" t="s">
        <v>148</v>
      </c>
      <c r="C5" s="5">
        <v>4</v>
      </c>
      <c r="D5" s="5" t="str">
        <f t="shared" ref="D5:D36" si="0">LEFT(F5,2)</f>
        <v>D1</v>
      </c>
      <c r="E5" s="5" t="str">
        <f>VLOOKUP(D5,'FD Teams'!$C$3:$E$40,2,0)</f>
        <v>NUR A</v>
      </c>
      <c r="F5" s="29" t="s">
        <v>149</v>
      </c>
      <c r="G5" s="5" t="str">
        <f t="shared" ref="G5:G36" si="1">CONCATENATE(D5,J5)</f>
        <v>D1D2</v>
      </c>
      <c r="H5" s="14"/>
      <c r="I5" s="5" t="s">
        <v>13</v>
      </c>
      <c r="J5" s="5" t="str">
        <f t="shared" ref="J5:J36" si="2">RIGHT(F5,2)</f>
        <v>D2</v>
      </c>
      <c r="K5" s="5" t="str">
        <f>VLOOKUP(J5,'FD Teams'!$C$3:$E$23,2,0)</f>
        <v>3 A</v>
      </c>
      <c r="L5" s="10" t="str">
        <f t="shared" ref="L5:L36" si="3">CONCATENATE(J5,D5)</f>
        <v>D2D1</v>
      </c>
      <c r="M5" s="14"/>
      <c r="N5" s="5">
        <f t="shared" ref="N5:N36" si="4">+H5</f>
        <v>0</v>
      </c>
      <c r="O5" s="21"/>
      <c r="P5" s="22"/>
    </row>
    <row r="6" spans="1:16" s="9" customFormat="1" ht="15.75">
      <c r="A6" s="57">
        <v>2</v>
      </c>
      <c r="B6" s="6" t="s">
        <v>150</v>
      </c>
      <c r="C6" s="5">
        <v>4</v>
      </c>
      <c r="D6" s="5" t="str">
        <f t="shared" si="0"/>
        <v>C1</v>
      </c>
      <c r="E6" s="5" t="str">
        <f>VLOOKUP(D6,'FD Teams'!$C$3:$E$40,2,0)</f>
        <v>9 A</v>
      </c>
      <c r="F6" s="29" t="s">
        <v>151</v>
      </c>
      <c r="G6" s="5" t="str">
        <f t="shared" si="1"/>
        <v>C1C2</v>
      </c>
      <c r="H6" s="14"/>
      <c r="I6" s="5" t="s">
        <v>13</v>
      </c>
      <c r="J6" s="5" t="str">
        <f t="shared" si="2"/>
        <v>C2</v>
      </c>
      <c r="K6" s="5" t="str">
        <f>VLOOKUP(J6,'FD Teams'!$C$3:$E$40,2,0)</f>
        <v>7 A</v>
      </c>
      <c r="L6" s="10" t="str">
        <f t="shared" si="3"/>
        <v>C2C1</v>
      </c>
      <c r="M6" s="14"/>
      <c r="N6" s="5">
        <f t="shared" si="4"/>
        <v>0</v>
      </c>
      <c r="O6" s="21"/>
      <c r="P6" s="22"/>
    </row>
    <row r="7" spans="1:16" s="9" customFormat="1" ht="15.75">
      <c r="A7" s="57">
        <v>3</v>
      </c>
      <c r="B7" s="6" t="s">
        <v>152</v>
      </c>
      <c r="C7" s="5">
        <v>4</v>
      </c>
      <c r="D7" s="5" t="str">
        <f t="shared" si="0"/>
        <v>D3</v>
      </c>
      <c r="E7" s="5" t="str">
        <f>VLOOKUP(D7,'FD Teams'!$C$3:$E$40,2,0)</f>
        <v>1 B</v>
      </c>
      <c r="F7" s="29" t="s">
        <v>41</v>
      </c>
      <c r="G7" s="5" t="str">
        <f t="shared" si="1"/>
        <v>D3D4</v>
      </c>
      <c r="H7" s="14"/>
      <c r="I7" s="5" t="s">
        <v>13</v>
      </c>
      <c r="J7" s="5" t="str">
        <f t="shared" si="2"/>
        <v>D4</v>
      </c>
      <c r="K7" s="5" t="str">
        <f>VLOOKUP(J7,'FD Teams'!$C$3:$E$40,2,0)</f>
        <v>2 B</v>
      </c>
      <c r="L7" s="10" t="str">
        <f t="shared" si="3"/>
        <v>D4D3</v>
      </c>
      <c r="M7" s="14"/>
      <c r="N7" s="5">
        <f t="shared" si="4"/>
        <v>0</v>
      </c>
      <c r="O7" s="21"/>
      <c r="P7" s="22"/>
    </row>
    <row r="8" spans="1:16" s="9" customFormat="1" ht="15.75">
      <c r="A8" s="58">
        <v>4</v>
      </c>
      <c r="B8" s="6" t="s">
        <v>58</v>
      </c>
      <c r="C8" s="5">
        <v>4</v>
      </c>
      <c r="D8" s="5" t="str">
        <f t="shared" si="0"/>
        <v>C3</v>
      </c>
      <c r="E8" s="5" t="str">
        <f>VLOOKUP(D8,'FD Teams'!$C$3:$E$40,2,0)</f>
        <v>JR B</v>
      </c>
      <c r="F8" s="29" t="s">
        <v>40</v>
      </c>
      <c r="G8" s="5" t="str">
        <f t="shared" si="1"/>
        <v>C3C4</v>
      </c>
      <c r="H8" s="14"/>
      <c r="I8" s="5" t="s">
        <v>13</v>
      </c>
      <c r="J8" s="5" t="str">
        <f t="shared" si="2"/>
        <v>C4</v>
      </c>
      <c r="K8" s="5" t="str">
        <f>VLOOKUP(J8,'FD Teams'!$C$3:$E$40,2,0)</f>
        <v>3 B</v>
      </c>
      <c r="L8" s="10" t="str">
        <f t="shared" si="3"/>
        <v>C4C3</v>
      </c>
      <c r="M8" s="14"/>
      <c r="N8" s="5">
        <f t="shared" si="4"/>
        <v>0</v>
      </c>
      <c r="O8" s="21"/>
      <c r="P8" s="22"/>
    </row>
    <row r="9" spans="1:16" s="9" customFormat="1" ht="15.75">
      <c r="A9" s="5">
        <v>5</v>
      </c>
      <c r="B9" s="6" t="s">
        <v>153</v>
      </c>
      <c r="C9" s="5">
        <v>1</v>
      </c>
      <c r="D9" s="5" t="str">
        <f t="shared" si="0"/>
        <v>A1</v>
      </c>
      <c r="E9" s="5" t="str">
        <f>VLOOKUP(D9,'FD Teams'!$C$3:$E$40,2,0)</f>
        <v>4 A</v>
      </c>
      <c r="F9" s="27" t="s">
        <v>154</v>
      </c>
      <c r="G9" s="5" t="str">
        <f t="shared" si="1"/>
        <v>A1A2</v>
      </c>
      <c r="H9" s="14"/>
      <c r="I9" s="5" t="s">
        <v>13</v>
      </c>
      <c r="J9" s="5" t="str">
        <f t="shared" si="2"/>
        <v>A2</v>
      </c>
      <c r="K9" s="5" t="str">
        <f>VLOOKUP(J9,'FD Teams'!$C$3:$E$40,2,0)</f>
        <v>JR A</v>
      </c>
      <c r="L9" s="10" t="str">
        <f t="shared" si="3"/>
        <v>A2A1</v>
      </c>
      <c r="M9" s="14"/>
      <c r="N9" s="5">
        <f t="shared" si="4"/>
        <v>0</v>
      </c>
      <c r="O9" s="21"/>
      <c r="P9" s="22"/>
    </row>
    <row r="10" spans="1:16" s="9" customFormat="1" ht="15.75">
      <c r="A10" s="7">
        <v>6</v>
      </c>
      <c r="B10" s="6" t="s">
        <v>153</v>
      </c>
      <c r="C10" s="5">
        <v>2</v>
      </c>
      <c r="D10" s="5" t="str">
        <f t="shared" si="0"/>
        <v>B1</v>
      </c>
      <c r="E10" s="5" t="str">
        <f>VLOOKUP(D10,'FD Teams'!$C$3:$E$40,2,0)</f>
        <v>8 A</v>
      </c>
      <c r="F10" s="27" t="s">
        <v>155</v>
      </c>
      <c r="G10" s="5" t="str">
        <f t="shared" si="1"/>
        <v>B1B2</v>
      </c>
      <c r="H10" s="14"/>
      <c r="I10" s="5" t="s">
        <v>13</v>
      </c>
      <c r="J10" s="5" t="str">
        <f t="shared" si="2"/>
        <v>B2</v>
      </c>
      <c r="K10" s="5" t="str">
        <f>VLOOKUP(J10,'FD Teams'!$C$3:$E$40,2,0)</f>
        <v>5 A</v>
      </c>
      <c r="L10" s="10" t="str">
        <f t="shared" si="3"/>
        <v>B2B1</v>
      </c>
      <c r="M10" s="14"/>
      <c r="N10" s="5">
        <f t="shared" si="4"/>
        <v>0</v>
      </c>
      <c r="O10" s="21"/>
      <c r="P10" s="22"/>
    </row>
    <row r="11" spans="1:16" s="9" customFormat="1" ht="15.75">
      <c r="A11" s="5">
        <v>7</v>
      </c>
      <c r="B11" s="6" t="s">
        <v>153</v>
      </c>
      <c r="C11" s="5">
        <v>3</v>
      </c>
      <c r="D11" s="5" t="str">
        <f t="shared" si="0"/>
        <v>C1</v>
      </c>
      <c r="E11" s="5" t="str">
        <f>VLOOKUP(D11,'FD Teams'!$C$3:$E$40,2,0)</f>
        <v>9 A</v>
      </c>
      <c r="F11" s="28" t="s">
        <v>30</v>
      </c>
      <c r="G11" s="5" t="str">
        <f t="shared" si="1"/>
        <v>C1C5</v>
      </c>
      <c r="H11" s="14"/>
      <c r="I11" s="5" t="s">
        <v>13</v>
      </c>
      <c r="J11" s="5" t="str">
        <f t="shared" si="2"/>
        <v>C5</v>
      </c>
      <c r="K11" s="5" t="str">
        <f>VLOOKUP(J11,'FD Teams'!$C$3:$E$40,2,0)</f>
        <v>4 B</v>
      </c>
      <c r="L11" s="10" t="str">
        <f t="shared" si="3"/>
        <v>C5C1</v>
      </c>
      <c r="M11" s="14"/>
      <c r="N11" s="5">
        <f t="shared" si="4"/>
        <v>0</v>
      </c>
      <c r="O11" s="21"/>
      <c r="P11" s="22"/>
    </row>
    <row r="12" spans="1:16" s="9" customFormat="1" ht="15.75">
      <c r="A12" s="7">
        <v>8</v>
      </c>
      <c r="B12" s="6" t="s">
        <v>153</v>
      </c>
      <c r="C12" s="5">
        <v>4</v>
      </c>
      <c r="D12" s="5" t="str">
        <f t="shared" si="0"/>
        <v>D1</v>
      </c>
      <c r="E12" s="5" t="str">
        <f>VLOOKUP(D12,'FD Teams'!$C$3:$E$40,2,0)</f>
        <v>NUR A</v>
      </c>
      <c r="F12" s="28" t="s">
        <v>31</v>
      </c>
      <c r="G12" s="5" t="str">
        <f t="shared" si="1"/>
        <v>D1D5</v>
      </c>
      <c r="H12" s="14"/>
      <c r="I12" s="5" t="s">
        <v>13</v>
      </c>
      <c r="J12" s="5" t="str">
        <f t="shared" si="2"/>
        <v>D5</v>
      </c>
      <c r="K12" s="5" t="str">
        <f>VLOOKUP(J12,'FD Teams'!$C$3:$E$40,2,0)</f>
        <v>5 B</v>
      </c>
      <c r="L12" s="10" t="str">
        <f t="shared" si="3"/>
        <v>D5D1</v>
      </c>
      <c r="M12" s="14"/>
      <c r="N12" s="5">
        <f t="shared" si="4"/>
        <v>0</v>
      </c>
      <c r="O12" s="21"/>
      <c r="P12" s="22"/>
    </row>
    <row r="13" spans="1:16" s="9" customFormat="1" ht="15.75">
      <c r="A13" s="5">
        <v>9</v>
      </c>
      <c r="B13" s="6" t="s">
        <v>156</v>
      </c>
      <c r="C13" s="5">
        <v>1</v>
      </c>
      <c r="D13" s="5" t="str">
        <f t="shared" si="0"/>
        <v>A3</v>
      </c>
      <c r="E13" s="5" t="str">
        <f>VLOOKUP(D13,'FD Teams'!$C$3:$E$40,2,0)</f>
        <v>1 A</v>
      </c>
      <c r="F13" s="27" t="s">
        <v>157</v>
      </c>
      <c r="G13" s="5" t="str">
        <f t="shared" si="1"/>
        <v>A3A4</v>
      </c>
      <c r="H13" s="14"/>
      <c r="I13" s="5" t="s">
        <v>13</v>
      </c>
      <c r="J13" s="5" t="str">
        <f t="shared" si="2"/>
        <v>A4</v>
      </c>
      <c r="K13" s="5" t="str">
        <f>VLOOKUP(J13,'FD Teams'!$C$3:$E$40,2,0)</f>
        <v>NUR B</v>
      </c>
      <c r="L13" s="10" t="str">
        <f t="shared" si="3"/>
        <v>A4A3</v>
      </c>
      <c r="M13" s="14"/>
      <c r="N13" s="5">
        <f t="shared" si="4"/>
        <v>0</v>
      </c>
      <c r="O13" s="21"/>
      <c r="P13" s="22"/>
    </row>
    <row r="14" spans="1:16" s="9" customFormat="1" ht="15.75">
      <c r="A14" s="7">
        <v>10</v>
      </c>
      <c r="B14" s="6" t="s">
        <v>156</v>
      </c>
      <c r="C14" s="5">
        <v>2</v>
      </c>
      <c r="D14" s="5" t="str">
        <f t="shared" si="0"/>
        <v>B3</v>
      </c>
      <c r="E14" s="5" t="str">
        <f>VLOOKUP(D14,'FD Teams'!$C$3:$E$40,2,0)</f>
        <v>2 A</v>
      </c>
      <c r="F14" s="27" t="s">
        <v>39</v>
      </c>
      <c r="G14" s="5" t="str">
        <f t="shared" si="1"/>
        <v>B3B4</v>
      </c>
      <c r="H14" s="14"/>
      <c r="I14" s="5" t="s">
        <v>13</v>
      </c>
      <c r="J14" s="5" t="str">
        <f t="shared" si="2"/>
        <v>B4</v>
      </c>
      <c r="K14" s="5" t="str">
        <f>VLOOKUP(J14,'FD Teams'!$C$3:$E$40,2,0)</f>
        <v>8 B</v>
      </c>
      <c r="L14" s="10" t="str">
        <f t="shared" si="3"/>
        <v>B4B3</v>
      </c>
      <c r="M14" s="14"/>
      <c r="N14" s="5">
        <f t="shared" si="4"/>
        <v>0</v>
      </c>
      <c r="O14" s="21"/>
      <c r="P14" s="22"/>
    </row>
    <row r="15" spans="1:16" s="9" customFormat="1" ht="15.75">
      <c r="A15" s="7">
        <v>11</v>
      </c>
      <c r="B15" s="6" t="s">
        <v>156</v>
      </c>
      <c r="C15" s="5">
        <v>3</v>
      </c>
      <c r="D15" s="5" t="str">
        <f t="shared" si="0"/>
        <v>C2</v>
      </c>
      <c r="E15" s="5" t="str">
        <f>VLOOKUP(D15,'FD Teams'!$C$3:$E$40,2,0)</f>
        <v>7 A</v>
      </c>
      <c r="F15" s="28" t="s">
        <v>158</v>
      </c>
      <c r="G15" s="5" t="str">
        <f t="shared" si="1"/>
        <v>C2C3</v>
      </c>
      <c r="H15" s="14"/>
      <c r="I15" s="5" t="s">
        <v>13</v>
      </c>
      <c r="J15" s="5" t="str">
        <f t="shared" si="2"/>
        <v>C3</v>
      </c>
      <c r="K15" s="5" t="str">
        <f>VLOOKUP(J15,'FD Teams'!$C$3:$E$40,2,0)</f>
        <v>JR B</v>
      </c>
      <c r="L15" s="10" t="str">
        <f t="shared" si="3"/>
        <v>C3C2</v>
      </c>
      <c r="M15" s="14"/>
      <c r="N15" s="5">
        <f t="shared" si="4"/>
        <v>0</v>
      </c>
      <c r="O15" s="21"/>
      <c r="P15" s="22"/>
    </row>
    <row r="16" spans="1:16" s="9" customFormat="1" ht="15.75">
      <c r="A16" s="59">
        <v>12</v>
      </c>
      <c r="B16" s="6" t="s">
        <v>156</v>
      </c>
      <c r="C16" s="5">
        <v>4</v>
      </c>
      <c r="D16" s="5" t="str">
        <f t="shared" si="0"/>
        <v>D2</v>
      </c>
      <c r="E16" s="5" t="str">
        <f>VLOOKUP(D16,'FD Teams'!$C$3:$E$40,2,0)</f>
        <v>3 A</v>
      </c>
      <c r="F16" s="27" t="s">
        <v>159</v>
      </c>
      <c r="G16" s="5" t="str">
        <f t="shared" si="1"/>
        <v>D2D3</v>
      </c>
      <c r="H16" s="14"/>
      <c r="I16" s="5" t="s">
        <v>13</v>
      </c>
      <c r="J16" s="5" t="str">
        <f t="shared" si="2"/>
        <v>D3</v>
      </c>
      <c r="K16" s="5" t="str">
        <f>VLOOKUP(J16,'FD Teams'!$C$3:$E$40,2,0)</f>
        <v>1 B</v>
      </c>
      <c r="L16" s="10" t="str">
        <f t="shared" si="3"/>
        <v>D3D2</v>
      </c>
      <c r="M16" s="14"/>
      <c r="N16" s="5">
        <f t="shared" si="4"/>
        <v>0</v>
      </c>
      <c r="O16" s="21"/>
      <c r="P16" s="22"/>
    </row>
    <row r="17" spans="1:16" s="9" customFormat="1" ht="15.75">
      <c r="A17" s="5">
        <v>13</v>
      </c>
      <c r="B17" s="6" t="s">
        <v>160</v>
      </c>
      <c r="C17" s="5">
        <v>1</v>
      </c>
      <c r="D17" s="5" t="str">
        <f t="shared" si="0"/>
        <v>A1</v>
      </c>
      <c r="E17" s="5" t="str">
        <f>VLOOKUP(D17,'FD Teams'!$C$3:$E$40,2,0)</f>
        <v>4 A</v>
      </c>
      <c r="F17" s="27" t="s">
        <v>161</v>
      </c>
      <c r="G17" s="5" t="str">
        <f t="shared" si="1"/>
        <v>A1A3</v>
      </c>
      <c r="H17" s="14"/>
      <c r="I17" s="5" t="s">
        <v>13</v>
      </c>
      <c r="J17" s="5" t="str">
        <f t="shared" si="2"/>
        <v>A3</v>
      </c>
      <c r="K17" s="5" t="str">
        <f>VLOOKUP(J17,'FD Teams'!$C$3:$E$40,2,0)</f>
        <v>1 A</v>
      </c>
      <c r="L17" s="10" t="str">
        <f t="shared" si="3"/>
        <v>A3A1</v>
      </c>
      <c r="M17" s="14"/>
      <c r="N17" s="5">
        <f t="shared" si="4"/>
        <v>0</v>
      </c>
      <c r="O17" s="21"/>
      <c r="P17" s="22"/>
    </row>
    <row r="18" spans="1:16" s="9" customFormat="1" ht="15.75">
      <c r="A18" s="59">
        <v>14</v>
      </c>
      <c r="B18" s="6" t="s">
        <v>160</v>
      </c>
      <c r="C18" s="5">
        <v>2</v>
      </c>
      <c r="D18" s="5" t="str">
        <f t="shared" si="0"/>
        <v>B1</v>
      </c>
      <c r="E18" s="5" t="str">
        <f>VLOOKUP(D18,'FD Teams'!$C$3:$E$40,2,0)</f>
        <v>8 A</v>
      </c>
      <c r="F18" s="27" t="s">
        <v>162</v>
      </c>
      <c r="G18" s="5" t="str">
        <f t="shared" si="1"/>
        <v>B1B3</v>
      </c>
      <c r="H18" s="14"/>
      <c r="I18" s="5" t="s">
        <v>13</v>
      </c>
      <c r="J18" s="5" t="str">
        <f t="shared" si="2"/>
        <v>B3</v>
      </c>
      <c r="K18" s="5" t="str">
        <f>VLOOKUP(J18,'FD Teams'!$C$3:$E$40,2,0)</f>
        <v>2 A</v>
      </c>
      <c r="L18" s="10" t="str">
        <f t="shared" si="3"/>
        <v>B3B1</v>
      </c>
      <c r="M18" s="14"/>
      <c r="N18" s="5">
        <f t="shared" si="4"/>
        <v>0</v>
      </c>
      <c r="O18" s="21"/>
      <c r="P18" s="22"/>
    </row>
    <row r="19" spans="1:16" s="9" customFormat="1" ht="15.75">
      <c r="A19" s="5">
        <v>15</v>
      </c>
      <c r="B19" s="6" t="s">
        <v>160</v>
      </c>
      <c r="C19" s="5">
        <v>3</v>
      </c>
      <c r="D19" s="5" t="str">
        <f t="shared" si="0"/>
        <v>C4</v>
      </c>
      <c r="E19" s="5" t="str">
        <f>VLOOKUP(D19,'FD Teams'!$C$3:$E$40,2,0)</f>
        <v>3 B</v>
      </c>
      <c r="F19" s="27" t="s">
        <v>163</v>
      </c>
      <c r="G19" s="5" t="str">
        <f t="shared" si="1"/>
        <v>C4C5</v>
      </c>
      <c r="H19" s="14"/>
      <c r="I19" s="5" t="s">
        <v>13</v>
      </c>
      <c r="J19" s="5" t="str">
        <f t="shared" si="2"/>
        <v>C5</v>
      </c>
      <c r="K19" s="5" t="str">
        <f>VLOOKUP(J19,'FD Teams'!$C$3:$E$40,2,0)</f>
        <v>4 B</v>
      </c>
      <c r="L19" s="10" t="str">
        <f t="shared" si="3"/>
        <v>C5C4</v>
      </c>
      <c r="M19" s="14"/>
      <c r="N19" s="5">
        <f t="shared" si="4"/>
        <v>0</v>
      </c>
      <c r="O19" s="21"/>
      <c r="P19" s="22"/>
    </row>
    <row r="20" spans="1:16" s="9" customFormat="1" ht="15.75">
      <c r="A20" s="59">
        <v>16</v>
      </c>
      <c r="B20" s="6" t="s">
        <v>160</v>
      </c>
      <c r="C20" s="5">
        <v>4</v>
      </c>
      <c r="D20" s="5" t="str">
        <f t="shared" si="0"/>
        <v>D4</v>
      </c>
      <c r="E20" s="5" t="str">
        <f>VLOOKUP(D20,'FD Teams'!$C$3:$E$40,2,0)</f>
        <v>2 B</v>
      </c>
      <c r="F20" s="27" t="s">
        <v>164</v>
      </c>
      <c r="G20" s="5" t="str">
        <f t="shared" si="1"/>
        <v>D4D5</v>
      </c>
      <c r="H20" s="14"/>
      <c r="I20" s="5" t="s">
        <v>13</v>
      </c>
      <c r="J20" s="5" t="str">
        <f t="shared" si="2"/>
        <v>D5</v>
      </c>
      <c r="K20" s="5" t="str">
        <f>VLOOKUP(J20,'FD Teams'!$C$3:$E$40,2,0)</f>
        <v>5 B</v>
      </c>
      <c r="L20" s="10" t="str">
        <f t="shared" si="3"/>
        <v>D5D4</v>
      </c>
      <c r="M20" s="14"/>
      <c r="N20" s="5">
        <f t="shared" si="4"/>
        <v>0</v>
      </c>
      <c r="O20" s="21"/>
      <c r="P20" s="22"/>
    </row>
    <row r="21" spans="1:16" s="9" customFormat="1" ht="15.75">
      <c r="A21" s="5">
        <v>17</v>
      </c>
      <c r="B21" s="6" t="s">
        <v>165</v>
      </c>
      <c r="C21" s="5">
        <v>1</v>
      </c>
      <c r="D21" s="5" t="str">
        <f t="shared" si="0"/>
        <v>A2</v>
      </c>
      <c r="E21" s="5" t="str">
        <f>VLOOKUP(D21,'FD Teams'!$C$3:$E$40,2,0)</f>
        <v>JR A</v>
      </c>
      <c r="F21" s="28" t="s">
        <v>166</v>
      </c>
      <c r="G21" s="5" t="str">
        <f t="shared" si="1"/>
        <v>A2A4</v>
      </c>
      <c r="H21" s="14"/>
      <c r="I21" s="5" t="s">
        <v>13</v>
      </c>
      <c r="J21" s="5" t="str">
        <f t="shared" si="2"/>
        <v>A4</v>
      </c>
      <c r="K21" s="5" t="str">
        <f>VLOOKUP(J21,'FD Teams'!$C$3:$E$40,2,0)</f>
        <v>NUR B</v>
      </c>
      <c r="L21" s="10" t="str">
        <f t="shared" si="3"/>
        <v>A4A2</v>
      </c>
      <c r="M21" s="14"/>
      <c r="N21" s="5">
        <f t="shared" si="4"/>
        <v>0</v>
      </c>
      <c r="O21" s="21"/>
      <c r="P21" s="22"/>
    </row>
    <row r="22" spans="1:16" s="9" customFormat="1" ht="15.75">
      <c r="A22" s="5">
        <v>18</v>
      </c>
      <c r="B22" s="6" t="s">
        <v>165</v>
      </c>
      <c r="C22" s="5">
        <v>2</v>
      </c>
      <c r="D22" s="5" t="str">
        <f t="shared" si="0"/>
        <v>B2</v>
      </c>
      <c r="E22" s="5" t="str">
        <f>VLOOKUP(D22,'FD Teams'!$C$3:$E$40,2,0)</f>
        <v>5 A</v>
      </c>
      <c r="F22" s="27" t="s">
        <v>52</v>
      </c>
      <c r="G22" s="5" t="str">
        <f t="shared" si="1"/>
        <v>B2B4</v>
      </c>
      <c r="H22" s="14"/>
      <c r="I22" s="5" t="s">
        <v>13</v>
      </c>
      <c r="J22" s="5" t="str">
        <f t="shared" si="2"/>
        <v>B4</v>
      </c>
      <c r="K22" s="5" t="str">
        <f>VLOOKUP(J22,'FD Teams'!$C$3:$E$40,2,0)</f>
        <v>8 B</v>
      </c>
      <c r="L22" s="10" t="str">
        <f t="shared" si="3"/>
        <v>B4B2</v>
      </c>
      <c r="M22" s="14"/>
      <c r="N22" s="5">
        <f t="shared" si="4"/>
        <v>0</v>
      </c>
      <c r="O22" s="21"/>
      <c r="P22" s="22"/>
    </row>
    <row r="23" spans="1:16" s="9" customFormat="1" ht="15.75">
      <c r="A23" s="7">
        <v>19</v>
      </c>
      <c r="B23" s="6" t="s">
        <v>165</v>
      </c>
      <c r="C23" s="5">
        <v>3</v>
      </c>
      <c r="D23" s="5" t="str">
        <f t="shared" si="0"/>
        <v>C1</v>
      </c>
      <c r="E23" s="5" t="str">
        <f>VLOOKUP(D23,'FD Teams'!$C$3:$E$40,2,0)</f>
        <v>9 A</v>
      </c>
      <c r="F23" s="27" t="s">
        <v>167</v>
      </c>
      <c r="G23" s="5" t="str">
        <f t="shared" si="1"/>
        <v>C1C3</v>
      </c>
      <c r="H23" s="14"/>
      <c r="I23" s="5" t="s">
        <v>13</v>
      </c>
      <c r="J23" s="5" t="str">
        <f t="shared" si="2"/>
        <v>C3</v>
      </c>
      <c r="K23" s="5" t="str">
        <f>VLOOKUP(J23,'FD Teams'!$C$3:$E$40,2,0)</f>
        <v>JR B</v>
      </c>
      <c r="L23" s="10" t="str">
        <f t="shared" si="3"/>
        <v>C3C1</v>
      </c>
      <c r="M23" s="14"/>
      <c r="N23" s="5">
        <f t="shared" si="4"/>
        <v>0</v>
      </c>
      <c r="O23" s="21"/>
      <c r="P23" s="22"/>
    </row>
    <row r="24" spans="1:16" s="9" customFormat="1" ht="15.75">
      <c r="A24" s="5">
        <v>20</v>
      </c>
      <c r="B24" s="6" t="s">
        <v>165</v>
      </c>
      <c r="C24" s="5">
        <v>4</v>
      </c>
      <c r="D24" s="5" t="str">
        <f t="shared" si="0"/>
        <v>D1</v>
      </c>
      <c r="E24" s="5" t="str">
        <f>VLOOKUP(D24,'FD Teams'!$C$3:$E$40,2,0)</f>
        <v>NUR A</v>
      </c>
      <c r="F24" s="27" t="s">
        <v>168</v>
      </c>
      <c r="G24" s="5" t="str">
        <f t="shared" si="1"/>
        <v>D1D3</v>
      </c>
      <c r="H24" s="14"/>
      <c r="I24" s="5" t="s">
        <v>13</v>
      </c>
      <c r="J24" s="5" t="str">
        <f t="shared" si="2"/>
        <v>D3</v>
      </c>
      <c r="K24" s="5" t="str">
        <f>VLOOKUP(J24,'FD Teams'!$C$3:$E$40,2,0)</f>
        <v>1 B</v>
      </c>
      <c r="L24" s="10" t="str">
        <f t="shared" si="3"/>
        <v>D3D1</v>
      </c>
      <c r="M24" s="14"/>
      <c r="N24" s="5">
        <f t="shared" si="4"/>
        <v>0</v>
      </c>
      <c r="O24" s="21"/>
      <c r="P24" s="22"/>
    </row>
    <row r="25" spans="1:16" s="9" customFormat="1" ht="15.75">
      <c r="A25" s="59">
        <v>21</v>
      </c>
      <c r="B25" s="6" t="s">
        <v>169</v>
      </c>
      <c r="C25" s="5">
        <v>1</v>
      </c>
      <c r="D25" s="5" t="str">
        <f t="shared" si="0"/>
        <v>A1</v>
      </c>
      <c r="E25" s="5" t="str">
        <f>VLOOKUP(D25,'FD Teams'!$C$3:$E$40,2,0)</f>
        <v>4 A</v>
      </c>
      <c r="F25" s="27" t="s">
        <v>170</v>
      </c>
      <c r="G25" s="5" t="str">
        <f t="shared" si="1"/>
        <v>A1A4</v>
      </c>
      <c r="H25" s="14"/>
      <c r="I25" s="5" t="s">
        <v>13</v>
      </c>
      <c r="J25" s="5" t="str">
        <f t="shared" si="2"/>
        <v>A4</v>
      </c>
      <c r="K25" s="5" t="str">
        <f>VLOOKUP(J25,'FD Teams'!$C$3:$E$40,2,0)</f>
        <v>NUR B</v>
      </c>
      <c r="L25" s="10" t="str">
        <f t="shared" si="3"/>
        <v>A4A1</v>
      </c>
      <c r="M25" s="14"/>
      <c r="N25" s="5">
        <f t="shared" si="4"/>
        <v>0</v>
      </c>
      <c r="O25" s="21"/>
      <c r="P25" s="22"/>
    </row>
    <row r="26" spans="1:16" s="9" customFormat="1" ht="15.75">
      <c r="A26" s="5">
        <v>22</v>
      </c>
      <c r="B26" s="6" t="s">
        <v>169</v>
      </c>
      <c r="C26" s="5">
        <v>2</v>
      </c>
      <c r="D26" s="5" t="str">
        <f t="shared" si="0"/>
        <v>B1</v>
      </c>
      <c r="E26" s="5" t="str">
        <f>VLOOKUP(D26,'FD Teams'!$C$3:$E$40,2,0)</f>
        <v>8 A</v>
      </c>
      <c r="F26" s="27" t="s">
        <v>14</v>
      </c>
      <c r="G26" s="5" t="str">
        <f t="shared" si="1"/>
        <v>B1B4</v>
      </c>
      <c r="H26" s="14"/>
      <c r="I26" s="5" t="s">
        <v>13</v>
      </c>
      <c r="J26" s="5" t="str">
        <f t="shared" si="2"/>
        <v>B4</v>
      </c>
      <c r="K26" s="5" t="str">
        <f>VLOOKUP(J26,'FD Teams'!$C$3:$E$40,2,0)</f>
        <v>8 B</v>
      </c>
      <c r="L26" s="10" t="str">
        <f t="shared" si="3"/>
        <v>B4B1</v>
      </c>
      <c r="M26" s="14"/>
      <c r="N26" s="5">
        <f t="shared" si="4"/>
        <v>0</v>
      </c>
      <c r="O26" s="21"/>
      <c r="P26" s="22"/>
    </row>
    <row r="27" spans="1:16" s="9" customFormat="1" ht="15.75">
      <c r="A27" s="59">
        <v>23</v>
      </c>
      <c r="B27" s="6" t="s">
        <v>169</v>
      </c>
      <c r="C27" s="5">
        <v>3</v>
      </c>
      <c r="D27" s="5" t="str">
        <f t="shared" si="0"/>
        <v>C2</v>
      </c>
      <c r="E27" s="5" t="str">
        <f>VLOOKUP(D27,'FD Teams'!$C$3:$E$40,2,0)</f>
        <v>7 A</v>
      </c>
      <c r="F27" s="28" t="s">
        <v>53</v>
      </c>
      <c r="G27" s="5" t="str">
        <f t="shared" si="1"/>
        <v>C2C4</v>
      </c>
      <c r="H27" s="14"/>
      <c r="I27" s="5" t="s">
        <v>13</v>
      </c>
      <c r="J27" s="5" t="str">
        <f t="shared" si="2"/>
        <v>C4</v>
      </c>
      <c r="K27" s="5" t="str">
        <f>VLOOKUP(J27,'FD Teams'!$C$3:$E$40,2,0)</f>
        <v>3 B</v>
      </c>
      <c r="L27" s="10" t="str">
        <f t="shared" si="3"/>
        <v>C4C2</v>
      </c>
      <c r="M27" s="14"/>
      <c r="N27" s="5">
        <f t="shared" si="4"/>
        <v>0</v>
      </c>
      <c r="O27" s="21"/>
      <c r="P27" s="22"/>
    </row>
    <row r="28" spans="1:16" s="9" customFormat="1" ht="15.75">
      <c r="A28" s="5">
        <v>24</v>
      </c>
      <c r="B28" s="6" t="s">
        <v>169</v>
      </c>
      <c r="C28" s="5">
        <v>4</v>
      </c>
      <c r="D28" s="5" t="str">
        <f t="shared" si="0"/>
        <v>D2</v>
      </c>
      <c r="E28" s="5" t="str">
        <f>VLOOKUP(D28,'FD Teams'!$C$3:$E$40,2,0)</f>
        <v>3 A</v>
      </c>
      <c r="F28" s="27" t="s">
        <v>61</v>
      </c>
      <c r="G28" s="5" t="str">
        <f t="shared" si="1"/>
        <v>D2D4</v>
      </c>
      <c r="H28" s="14"/>
      <c r="I28" s="5" t="s">
        <v>13</v>
      </c>
      <c r="J28" s="5" t="str">
        <f t="shared" si="2"/>
        <v>D4</v>
      </c>
      <c r="K28" s="5" t="str">
        <f>VLOOKUP(J28,'FD Teams'!$C$3:$E$40,2,0)</f>
        <v>2 B</v>
      </c>
      <c r="L28" s="10" t="str">
        <f t="shared" si="3"/>
        <v>D4D2</v>
      </c>
      <c r="M28" s="14"/>
      <c r="N28" s="5">
        <f t="shared" si="4"/>
        <v>0</v>
      </c>
      <c r="O28" s="21"/>
      <c r="P28" s="22"/>
    </row>
    <row r="29" spans="1:16" s="9" customFormat="1" ht="15.75">
      <c r="A29" s="5">
        <v>25</v>
      </c>
      <c r="B29" s="6" t="s">
        <v>171</v>
      </c>
      <c r="C29" s="5">
        <v>1</v>
      </c>
      <c r="D29" s="5" t="str">
        <f t="shared" si="0"/>
        <v>A2</v>
      </c>
      <c r="E29" s="5" t="str">
        <f>VLOOKUP(D29,'FD Teams'!$C$3:$E$40,2,0)</f>
        <v>JR A</v>
      </c>
      <c r="F29" s="27" t="s">
        <v>172</v>
      </c>
      <c r="G29" s="5" t="str">
        <f t="shared" si="1"/>
        <v>A2A3</v>
      </c>
      <c r="H29" s="14"/>
      <c r="I29" s="5" t="s">
        <v>13</v>
      </c>
      <c r="J29" s="5" t="str">
        <f t="shared" si="2"/>
        <v>A3</v>
      </c>
      <c r="K29" s="5" t="str">
        <f>VLOOKUP(J29,'FD Teams'!$C$3:$E$40,2,0)</f>
        <v>1 A</v>
      </c>
      <c r="L29" s="10" t="str">
        <f t="shared" si="3"/>
        <v>A3A2</v>
      </c>
      <c r="M29" s="14"/>
      <c r="N29" s="5">
        <f t="shared" si="4"/>
        <v>0</v>
      </c>
      <c r="O29" s="21"/>
      <c r="P29" s="22"/>
    </row>
    <row r="30" spans="1:16" s="9" customFormat="1" ht="15.75">
      <c r="A30" s="7">
        <v>26</v>
      </c>
      <c r="B30" s="6" t="s">
        <v>171</v>
      </c>
      <c r="C30" s="5">
        <v>2</v>
      </c>
      <c r="D30" s="5" t="str">
        <f t="shared" si="0"/>
        <v>B2</v>
      </c>
      <c r="E30" s="5" t="str">
        <f>VLOOKUP(D30,'FD Teams'!$C$3:$E$40,2,0)</f>
        <v>5 A</v>
      </c>
      <c r="F30" s="27" t="s">
        <v>173</v>
      </c>
      <c r="G30" s="5" t="str">
        <f t="shared" si="1"/>
        <v>B2B3</v>
      </c>
      <c r="H30" s="14"/>
      <c r="I30" s="5" t="s">
        <v>13</v>
      </c>
      <c r="J30" s="5" t="str">
        <f t="shared" si="2"/>
        <v>B3</v>
      </c>
      <c r="K30" s="5" t="str">
        <f>VLOOKUP(J30,'FD Teams'!$C$3:$E$40,2,0)</f>
        <v>2 A</v>
      </c>
      <c r="L30" s="10" t="str">
        <f t="shared" si="3"/>
        <v>B3B2</v>
      </c>
      <c r="M30" s="14"/>
      <c r="N30" s="5">
        <f t="shared" si="4"/>
        <v>0</v>
      </c>
      <c r="O30" s="21"/>
      <c r="P30" s="22"/>
    </row>
    <row r="31" spans="1:16" s="9" customFormat="1" ht="15.75">
      <c r="A31" s="7">
        <v>27</v>
      </c>
      <c r="B31" s="6" t="s">
        <v>171</v>
      </c>
      <c r="C31" s="5">
        <v>3</v>
      </c>
      <c r="D31" s="5" t="str">
        <f t="shared" si="0"/>
        <v>C5</v>
      </c>
      <c r="E31" s="5" t="str">
        <f>VLOOKUP(D31,'FD Teams'!$C$3:$E$40,2,0)</f>
        <v>4 B</v>
      </c>
      <c r="F31" s="27" t="s">
        <v>174</v>
      </c>
      <c r="G31" s="5" t="str">
        <f t="shared" si="1"/>
        <v>C5C2</v>
      </c>
      <c r="H31" s="14"/>
      <c r="I31" s="5" t="s">
        <v>13</v>
      </c>
      <c r="J31" s="5" t="str">
        <f t="shared" si="2"/>
        <v>C2</v>
      </c>
      <c r="K31" s="5" t="str">
        <f>VLOOKUP(J31,'FD Teams'!$C$3:$E$40,2,0)</f>
        <v>7 A</v>
      </c>
      <c r="L31" s="10" t="str">
        <f t="shared" si="3"/>
        <v>C2C5</v>
      </c>
      <c r="M31" s="14"/>
      <c r="N31" s="5">
        <f t="shared" si="4"/>
        <v>0</v>
      </c>
      <c r="O31" s="21"/>
      <c r="P31" s="22"/>
    </row>
    <row r="32" spans="1:16" s="9" customFormat="1" ht="15.75">
      <c r="A32" s="5">
        <v>28</v>
      </c>
      <c r="B32" s="6" t="s">
        <v>171</v>
      </c>
      <c r="C32" s="5">
        <v>4</v>
      </c>
      <c r="D32" s="5" t="str">
        <f t="shared" si="0"/>
        <v>D5</v>
      </c>
      <c r="E32" s="5" t="str">
        <f>VLOOKUP(D32,'FD Teams'!$C$3:$E$40,2,0)</f>
        <v>5 B</v>
      </c>
      <c r="F32" s="27" t="s">
        <v>175</v>
      </c>
      <c r="G32" s="5" t="str">
        <f t="shared" si="1"/>
        <v>D5D2</v>
      </c>
      <c r="H32" s="14"/>
      <c r="I32" s="5" t="s">
        <v>13</v>
      </c>
      <c r="J32" s="5" t="str">
        <f t="shared" si="2"/>
        <v>D2</v>
      </c>
      <c r="K32" s="5" t="str">
        <f>VLOOKUP(J32,'FD Teams'!$C$3:$E$40,2,0)</f>
        <v>3 A</v>
      </c>
      <c r="L32" s="10" t="str">
        <f t="shared" si="3"/>
        <v>D2D5</v>
      </c>
      <c r="M32" s="14"/>
      <c r="N32" s="5">
        <f t="shared" si="4"/>
        <v>0</v>
      </c>
      <c r="O32" s="21"/>
      <c r="P32" s="22"/>
    </row>
    <row r="33" spans="1:16" s="9" customFormat="1" ht="15.75">
      <c r="A33" s="7">
        <v>29</v>
      </c>
      <c r="B33" s="6" t="s">
        <v>176</v>
      </c>
      <c r="C33" s="5">
        <v>1</v>
      </c>
      <c r="D33" s="5" t="str">
        <f t="shared" si="0"/>
        <v>C1</v>
      </c>
      <c r="E33" s="5" t="str">
        <f>VLOOKUP(D33,'FD Teams'!$C$3:$E$40,2,0)</f>
        <v>9 A</v>
      </c>
      <c r="F33" s="27" t="s">
        <v>15</v>
      </c>
      <c r="G33" s="5" t="str">
        <f t="shared" si="1"/>
        <v>C1C4</v>
      </c>
      <c r="H33" s="14"/>
      <c r="I33" s="5" t="s">
        <v>13</v>
      </c>
      <c r="J33" s="5" t="str">
        <f t="shared" si="2"/>
        <v>C4</v>
      </c>
      <c r="K33" s="5" t="str">
        <f>VLOOKUP(J33,'FD Teams'!$C$3:$E$40,2,0)</f>
        <v>3 B</v>
      </c>
      <c r="L33" s="10" t="str">
        <f t="shared" si="3"/>
        <v>C4C1</v>
      </c>
      <c r="M33" s="14"/>
      <c r="N33" s="5">
        <f t="shared" si="4"/>
        <v>0</v>
      </c>
      <c r="O33" s="21"/>
      <c r="P33" s="22"/>
    </row>
    <row r="34" spans="1:16" s="9" customFormat="1" ht="15.75">
      <c r="A34" s="5">
        <v>30</v>
      </c>
      <c r="B34" s="6" t="s">
        <v>176</v>
      </c>
      <c r="C34" s="5">
        <v>2</v>
      </c>
      <c r="D34" s="5" t="str">
        <f t="shared" si="0"/>
        <v>D1</v>
      </c>
      <c r="E34" s="5" t="str">
        <f>VLOOKUP(D34,'FD Teams'!$C$3:$E$40,2,0)</f>
        <v>NUR A</v>
      </c>
      <c r="F34" s="27" t="s">
        <v>16</v>
      </c>
      <c r="G34" s="5" t="str">
        <f t="shared" si="1"/>
        <v>D1D4</v>
      </c>
      <c r="H34" s="14"/>
      <c r="I34" s="5" t="s">
        <v>13</v>
      </c>
      <c r="J34" s="5" t="str">
        <f t="shared" si="2"/>
        <v>D4</v>
      </c>
      <c r="K34" s="5" t="str">
        <f>VLOOKUP(J34,'FD Teams'!$C$3:$E$40,2,0)</f>
        <v>2 B</v>
      </c>
      <c r="L34" s="10" t="str">
        <f t="shared" si="3"/>
        <v>D4D1</v>
      </c>
      <c r="M34" s="14"/>
      <c r="N34" s="5">
        <f t="shared" si="4"/>
        <v>0</v>
      </c>
      <c r="O34" s="21"/>
      <c r="P34" s="22"/>
    </row>
    <row r="35" spans="1:16" s="9" customFormat="1" ht="15.75">
      <c r="A35" s="7">
        <v>31</v>
      </c>
      <c r="B35" s="6" t="s">
        <v>176</v>
      </c>
      <c r="C35" s="5">
        <v>3</v>
      </c>
      <c r="D35" s="5" t="str">
        <f t="shared" si="0"/>
        <v>C3</v>
      </c>
      <c r="E35" s="5" t="str">
        <f>VLOOKUP(D35,'FD Teams'!$C$3:$E$40,2,0)</f>
        <v>JR B</v>
      </c>
      <c r="F35" s="27" t="s">
        <v>49</v>
      </c>
      <c r="G35" s="5" t="str">
        <f t="shared" si="1"/>
        <v>C3C5</v>
      </c>
      <c r="H35" s="14"/>
      <c r="I35" s="5" t="s">
        <v>13</v>
      </c>
      <c r="J35" s="5" t="str">
        <f t="shared" si="2"/>
        <v>C5</v>
      </c>
      <c r="K35" s="5" t="str">
        <f>VLOOKUP(J35,'FD Teams'!$C$3:$E$40,2,0)</f>
        <v>4 B</v>
      </c>
      <c r="L35" s="10" t="str">
        <f t="shared" si="3"/>
        <v>C5C3</v>
      </c>
      <c r="M35" s="14"/>
      <c r="N35" s="5">
        <f t="shared" si="4"/>
        <v>0</v>
      </c>
      <c r="O35" s="21"/>
      <c r="P35" s="22"/>
    </row>
    <row r="36" spans="1:16" s="9" customFormat="1" ht="15.75">
      <c r="A36" s="7">
        <v>32</v>
      </c>
      <c r="B36" s="6" t="s">
        <v>176</v>
      </c>
      <c r="C36" s="5">
        <v>4</v>
      </c>
      <c r="D36" s="5" t="str">
        <f t="shared" si="0"/>
        <v>D3</v>
      </c>
      <c r="E36" s="5" t="str">
        <f>VLOOKUP(D36,'FD Teams'!$C$3:$E$40,2,0)</f>
        <v>1 B</v>
      </c>
      <c r="F36" s="27" t="s">
        <v>60</v>
      </c>
      <c r="G36" s="5" t="str">
        <f t="shared" si="1"/>
        <v>D3D5</v>
      </c>
      <c r="H36" s="14"/>
      <c r="I36" s="5" t="s">
        <v>13</v>
      </c>
      <c r="J36" s="5" t="str">
        <f t="shared" si="2"/>
        <v>D5</v>
      </c>
      <c r="K36" s="5" t="str">
        <f>VLOOKUP(J36,'FD Teams'!$C$3:$E$40,2,0)</f>
        <v>5 B</v>
      </c>
      <c r="L36" s="10" t="str">
        <f t="shared" si="3"/>
        <v>D5D3</v>
      </c>
      <c r="M36" s="14"/>
      <c r="N36" s="5">
        <f t="shared" si="4"/>
        <v>0</v>
      </c>
      <c r="O36" s="21"/>
      <c r="P36" s="22"/>
    </row>
    <row r="37" spans="1:16" s="9" customFormat="1" ht="15.75">
      <c r="A37" s="13"/>
      <c r="B37" s="16"/>
      <c r="C37" s="13"/>
      <c r="D37" s="13"/>
      <c r="E37" s="13"/>
      <c r="F37" s="16"/>
      <c r="G37" s="13"/>
      <c r="H37" s="16"/>
      <c r="I37" s="13"/>
      <c r="J37" s="13"/>
      <c r="K37" s="16"/>
      <c r="L37" s="17"/>
      <c r="M37" s="16"/>
      <c r="N37" s="13"/>
      <c r="O37" s="33"/>
      <c r="P37" s="23"/>
    </row>
    <row r="38" spans="1:16" s="9" customFormat="1" ht="15.75">
      <c r="A38" s="5" t="s">
        <v>62</v>
      </c>
      <c r="B38" s="6" t="s">
        <v>177</v>
      </c>
      <c r="C38" s="5">
        <v>1</v>
      </c>
      <c r="D38" s="11" t="str">
        <f>LEFT(G38,3)</f>
        <v>1-A</v>
      </c>
      <c r="E38" s="5"/>
      <c r="F38" s="5" t="s">
        <v>64</v>
      </c>
      <c r="G38" s="5" t="s">
        <v>64</v>
      </c>
      <c r="H38" s="14"/>
      <c r="I38" s="11" t="s">
        <v>13</v>
      </c>
      <c r="J38" s="11" t="str">
        <f>RIGHT(G38,3)</f>
        <v>2-B</v>
      </c>
      <c r="K38" s="5"/>
      <c r="L38" s="12" t="str">
        <f>CONCATENATE(J38,D38)</f>
        <v>2-B1-A</v>
      </c>
      <c r="M38" s="14"/>
      <c r="N38" s="11">
        <f>+H38</f>
        <v>0</v>
      </c>
      <c r="O38" s="30"/>
      <c r="P38" s="31"/>
    </row>
    <row r="39" spans="1:16" s="9" customFormat="1" ht="15.75">
      <c r="A39" s="5" t="s">
        <v>65</v>
      </c>
      <c r="B39" s="6" t="s">
        <v>177</v>
      </c>
      <c r="C39" s="5">
        <v>2</v>
      </c>
      <c r="D39" s="11" t="str">
        <f t="shared" ref="D39:D41" si="5">LEFT(G39,3)</f>
        <v>1-B</v>
      </c>
      <c r="E39" s="5"/>
      <c r="F39" s="5" t="s">
        <v>66</v>
      </c>
      <c r="G39" s="5" t="s">
        <v>66</v>
      </c>
      <c r="H39" s="14"/>
      <c r="I39" s="11" t="s">
        <v>13</v>
      </c>
      <c r="J39" s="11" t="str">
        <f>RIGHT(G39,3)</f>
        <v>2-C</v>
      </c>
      <c r="K39" s="5"/>
      <c r="L39" s="12" t="str">
        <f>CONCATENATE(J39,D39)</f>
        <v>2-C1-B</v>
      </c>
      <c r="M39" s="14"/>
      <c r="N39" s="11">
        <f>+H39</f>
        <v>0</v>
      </c>
      <c r="O39" s="30"/>
      <c r="P39" s="31"/>
    </row>
    <row r="40" spans="1:16" s="9" customFormat="1" ht="15.75">
      <c r="A40" s="5" t="s">
        <v>67</v>
      </c>
      <c r="B40" s="6" t="s">
        <v>177</v>
      </c>
      <c r="C40" s="5">
        <v>3</v>
      </c>
      <c r="D40" s="11" t="str">
        <f t="shared" si="5"/>
        <v>1-C</v>
      </c>
      <c r="E40" s="5"/>
      <c r="F40" s="5" t="s">
        <v>68</v>
      </c>
      <c r="G40" s="5" t="s">
        <v>68</v>
      </c>
      <c r="H40" s="14"/>
      <c r="I40" s="11" t="s">
        <v>13</v>
      </c>
      <c r="J40" s="11" t="str">
        <f>RIGHT(G40,3)</f>
        <v>2-D</v>
      </c>
      <c r="K40" s="5"/>
      <c r="L40" s="12" t="str">
        <f>CONCATENATE(J40,D40)</f>
        <v>2-D1-C</v>
      </c>
      <c r="M40" s="14"/>
      <c r="N40" s="11">
        <f>+H40</f>
        <v>0</v>
      </c>
      <c r="O40" s="30"/>
      <c r="P40" s="31"/>
    </row>
    <row r="41" spans="1:16" s="9" customFormat="1" ht="15.75">
      <c r="A41" s="5" t="s">
        <v>69</v>
      </c>
      <c r="B41" s="6" t="s">
        <v>177</v>
      </c>
      <c r="C41" s="5">
        <v>4</v>
      </c>
      <c r="D41" s="11" t="str">
        <f t="shared" si="5"/>
        <v>1-D</v>
      </c>
      <c r="E41" s="5"/>
      <c r="F41" s="5" t="s">
        <v>70</v>
      </c>
      <c r="G41" s="5" t="s">
        <v>70</v>
      </c>
      <c r="H41" s="14"/>
      <c r="I41" s="11" t="s">
        <v>13</v>
      </c>
      <c r="J41" s="11" t="str">
        <f>RIGHT(G41,3)</f>
        <v>2-A</v>
      </c>
      <c r="K41" s="5"/>
      <c r="L41" s="12" t="str">
        <f>CONCATENATE(J41,D41)</f>
        <v>2-A1-D</v>
      </c>
      <c r="M41" s="14"/>
      <c r="N41" s="11">
        <f>+H41</f>
        <v>0</v>
      </c>
      <c r="O41" s="30"/>
      <c r="P41" s="31"/>
    </row>
    <row r="42" spans="1:16" s="9" customFormat="1" ht="15.75">
      <c r="A42" s="13"/>
      <c r="B42" s="16"/>
      <c r="C42" s="13"/>
      <c r="D42" s="13"/>
      <c r="E42" s="13"/>
      <c r="F42" s="13"/>
      <c r="G42" s="13"/>
      <c r="H42" s="13"/>
      <c r="I42" s="13"/>
      <c r="J42" s="13"/>
      <c r="K42" s="13"/>
      <c r="L42" s="17"/>
      <c r="M42" s="13"/>
      <c r="N42" s="13"/>
      <c r="O42" s="32"/>
      <c r="P42" s="32"/>
    </row>
    <row r="43" spans="1:16" s="9" customFormat="1" ht="15.75">
      <c r="A43" s="5" t="s">
        <v>71</v>
      </c>
      <c r="B43" s="6" t="s">
        <v>178</v>
      </c>
      <c r="C43" s="5">
        <v>1</v>
      </c>
      <c r="D43" s="15" t="s">
        <v>73</v>
      </c>
      <c r="E43" s="5"/>
      <c r="F43" s="5" t="s">
        <v>74</v>
      </c>
      <c r="G43" s="5" t="s">
        <v>74</v>
      </c>
      <c r="H43" s="14"/>
      <c r="I43" s="11" t="s">
        <v>13</v>
      </c>
      <c r="J43" s="15" t="s">
        <v>75</v>
      </c>
      <c r="K43" s="5"/>
      <c r="L43" s="12" t="str">
        <f>CONCATENATE(J43,D43)</f>
        <v>W QF 3W QF 1</v>
      </c>
      <c r="M43" s="14"/>
      <c r="N43" s="11">
        <f>+H43</f>
        <v>0</v>
      </c>
      <c r="O43" s="30"/>
      <c r="P43" s="31"/>
    </row>
    <row r="44" spans="1:16" s="9" customFormat="1" ht="15.75">
      <c r="A44" s="5" t="s">
        <v>76</v>
      </c>
      <c r="B44" s="6" t="s">
        <v>178</v>
      </c>
      <c r="C44" s="5">
        <v>2</v>
      </c>
      <c r="D44" s="15" t="s">
        <v>77</v>
      </c>
      <c r="E44" s="5"/>
      <c r="F44" s="5" t="s">
        <v>78</v>
      </c>
      <c r="G44" s="5" t="s">
        <v>78</v>
      </c>
      <c r="H44" s="14"/>
      <c r="I44" s="11" t="s">
        <v>13</v>
      </c>
      <c r="J44" s="15" t="s">
        <v>79</v>
      </c>
      <c r="K44" s="5"/>
      <c r="L44" s="12" t="str">
        <f>CONCATENATE(J44,D44)</f>
        <v>W QF 4W QF 2</v>
      </c>
      <c r="M44" s="14"/>
      <c r="N44" s="11">
        <f>+H44</f>
        <v>0</v>
      </c>
      <c r="O44" s="30"/>
      <c r="P44" s="31"/>
    </row>
    <row r="45" spans="1:16" s="9" customFormat="1" ht="15.75">
      <c r="A45" s="13"/>
      <c r="B45" s="16"/>
      <c r="C45" s="13"/>
      <c r="D45" s="18"/>
      <c r="E45" s="13"/>
      <c r="F45" s="13"/>
      <c r="G45" s="13"/>
      <c r="H45" s="13"/>
      <c r="I45" s="13"/>
      <c r="J45" s="18"/>
      <c r="K45" s="13"/>
      <c r="L45" s="17"/>
      <c r="M45" s="13"/>
      <c r="N45" s="13"/>
      <c r="O45" s="32"/>
      <c r="P45" s="32"/>
    </row>
    <row r="46" spans="1:16" s="9" customFormat="1" ht="15.75">
      <c r="A46" s="5" t="s">
        <v>80</v>
      </c>
      <c r="B46" s="6" t="s">
        <v>81</v>
      </c>
      <c r="C46" s="5">
        <v>2</v>
      </c>
      <c r="D46" s="15" t="s">
        <v>82</v>
      </c>
      <c r="E46" s="5"/>
      <c r="F46" s="5" t="s">
        <v>83</v>
      </c>
      <c r="G46" s="5"/>
      <c r="H46" s="14"/>
      <c r="I46" s="11" t="s">
        <v>13</v>
      </c>
      <c r="J46" s="15" t="s">
        <v>84</v>
      </c>
      <c r="K46" s="5"/>
      <c r="L46" s="12" t="str">
        <f>CONCATENATE(J46,D46)</f>
        <v>L SF 2L SF 1</v>
      </c>
      <c r="M46" s="14"/>
      <c r="N46" s="11">
        <f>+H46</f>
        <v>0</v>
      </c>
      <c r="O46" s="30"/>
      <c r="P46" s="31"/>
    </row>
    <row r="47" spans="1:16" s="9" customFormat="1" ht="15.75">
      <c r="A47" s="13"/>
      <c r="B47" s="16"/>
      <c r="C47" s="13"/>
      <c r="D47" s="18"/>
      <c r="E47" s="13"/>
      <c r="F47" s="13"/>
      <c r="G47" s="13"/>
      <c r="H47" s="13"/>
      <c r="I47" s="13"/>
      <c r="J47" s="18"/>
      <c r="K47" s="13"/>
      <c r="L47" s="17"/>
      <c r="M47" s="13"/>
      <c r="N47" s="13"/>
      <c r="O47" s="32"/>
      <c r="P47" s="32"/>
    </row>
    <row r="48" spans="1:16" s="9" customFormat="1" ht="15.75">
      <c r="A48" s="5" t="s">
        <v>85</v>
      </c>
      <c r="B48" s="6" t="s">
        <v>179</v>
      </c>
      <c r="C48" s="5">
        <v>2</v>
      </c>
      <c r="D48" s="15" t="s">
        <v>87</v>
      </c>
      <c r="E48" s="5"/>
      <c r="F48" s="5" t="s">
        <v>88</v>
      </c>
      <c r="G48" s="5"/>
      <c r="H48" s="14"/>
      <c r="I48" s="11" t="s">
        <v>13</v>
      </c>
      <c r="J48" s="15" t="s">
        <v>89</v>
      </c>
      <c r="K48" s="5"/>
      <c r="L48" s="12" t="str">
        <f>CONCATENATE(J48,D48)</f>
        <v>W SF 2W SF 1</v>
      </c>
      <c r="M48" s="14"/>
      <c r="N48" s="11">
        <f>+H48</f>
        <v>0</v>
      </c>
      <c r="O48" s="30"/>
      <c r="P48" s="31"/>
    </row>
  </sheetData>
  <sortState xmlns:xlrd2="http://schemas.microsoft.com/office/spreadsheetml/2017/richdata2" ref="A5:T36">
    <sortCondition ref="A5:A36"/>
  </sortState>
  <mergeCells count="3">
    <mergeCell ref="A1:M1"/>
    <mergeCell ref="D3:H3"/>
    <mergeCell ref="J3:M3"/>
  </mergeCells>
  <conditionalFormatting sqref="D5:D28 J5:J28 G5:G28 G33:G36 J33:J36 D33:D37">
    <cfRule type="containsText" dxfId="59" priority="105" operator="containsText" text="D">
      <formula>NOT(ISERROR(SEARCH("D",D5)))</formula>
    </cfRule>
    <cfRule type="containsText" dxfId="58" priority="106" operator="containsText" text="C">
      <formula>NOT(ISERROR(SEARCH("C",D5)))</formula>
    </cfRule>
    <cfRule type="containsText" dxfId="57" priority="107" operator="containsText" text="B">
      <formula>NOT(ISERROR(SEARCH("B",D5)))</formula>
    </cfRule>
    <cfRule type="containsText" dxfId="56" priority="108" operator="containsText" text="A">
      <formula>NOT(ISERROR(SEARCH("A",D5)))</formula>
    </cfRule>
  </conditionalFormatting>
  <conditionalFormatting sqref="J37 G37">
    <cfRule type="containsText" dxfId="55" priority="69" operator="containsText" text="D">
      <formula>NOT(ISERROR(SEARCH("D",G37)))</formula>
    </cfRule>
    <cfRule type="containsText" dxfId="54" priority="70" operator="containsText" text="C">
      <formula>NOT(ISERROR(SEARCH("C",G37)))</formula>
    </cfRule>
    <cfRule type="containsText" dxfId="53" priority="71" operator="containsText" text="B">
      <formula>NOT(ISERROR(SEARCH("B",G37)))</formula>
    </cfRule>
    <cfRule type="containsText" dxfId="52" priority="72" operator="containsText" text="A">
      <formula>NOT(ISERROR(SEARCH("A",G37)))</formula>
    </cfRule>
  </conditionalFormatting>
  <conditionalFormatting sqref="F37">
    <cfRule type="containsText" dxfId="51" priority="65" operator="containsText" text="D">
      <formula>NOT(ISERROR(SEARCH("D",F37)))</formula>
    </cfRule>
    <cfRule type="containsText" dxfId="50" priority="66" operator="containsText" text="C">
      <formula>NOT(ISERROR(SEARCH("C",F37)))</formula>
    </cfRule>
    <cfRule type="containsText" dxfId="49" priority="67" operator="containsText" text="B">
      <formula>NOT(ISERROR(SEARCH("B",F37)))</formula>
    </cfRule>
    <cfRule type="containsText" dxfId="48" priority="68" operator="containsText" text="A">
      <formula>NOT(ISERROR(SEARCH("A",F37)))</formula>
    </cfRule>
  </conditionalFormatting>
  <conditionalFormatting sqref="K37">
    <cfRule type="containsText" dxfId="47" priority="57" operator="containsText" text="D">
      <formula>NOT(ISERROR(SEARCH("D",K37)))</formula>
    </cfRule>
    <cfRule type="containsText" dxfId="46" priority="58" operator="containsText" text="C">
      <formula>NOT(ISERROR(SEARCH("C",K37)))</formula>
    </cfRule>
    <cfRule type="containsText" dxfId="45" priority="59" operator="containsText" text="B">
      <formula>NOT(ISERROR(SEARCH("B",K37)))</formula>
    </cfRule>
    <cfRule type="containsText" dxfId="44" priority="60" operator="containsText" text="A">
      <formula>NOT(ISERROR(SEARCH("A",K37)))</formula>
    </cfRule>
  </conditionalFormatting>
  <conditionalFormatting sqref="F5:F28 F33:F36">
    <cfRule type="containsText" dxfId="43" priority="53" operator="containsText" text="D">
      <formula>NOT(ISERROR(SEARCH("D",F5)))</formula>
    </cfRule>
    <cfRule type="containsText" dxfId="42" priority="54" operator="containsText" text="C">
      <formula>NOT(ISERROR(SEARCH("C",F5)))</formula>
    </cfRule>
    <cfRule type="containsText" dxfId="41" priority="55" operator="containsText" text="B">
      <formula>NOT(ISERROR(SEARCH("B",F5)))</formula>
    </cfRule>
    <cfRule type="containsText" dxfId="40" priority="56" operator="containsText" text="A">
      <formula>NOT(ISERROR(SEARCH("A",F5)))</formula>
    </cfRule>
  </conditionalFormatting>
  <conditionalFormatting sqref="G29:G32 J29:J32 D29:D32">
    <cfRule type="containsText" dxfId="39" priority="49" operator="containsText" text="D">
      <formula>NOT(ISERROR(SEARCH("D",D29)))</formula>
    </cfRule>
    <cfRule type="containsText" dxfId="38" priority="50" operator="containsText" text="C">
      <formula>NOT(ISERROR(SEARCH("C",D29)))</formula>
    </cfRule>
    <cfRule type="containsText" dxfId="37" priority="51" operator="containsText" text="B">
      <formula>NOT(ISERROR(SEARCH("B",D29)))</formula>
    </cfRule>
    <cfRule type="containsText" dxfId="36" priority="52" operator="containsText" text="A">
      <formula>NOT(ISERROR(SEARCH("A",D29)))</formula>
    </cfRule>
  </conditionalFormatting>
  <conditionalFormatting sqref="F29:F32">
    <cfRule type="containsText" dxfId="35" priority="41" operator="containsText" text="D">
      <formula>NOT(ISERROR(SEARCH("D",F29)))</formula>
    </cfRule>
    <cfRule type="containsText" dxfId="34" priority="42" operator="containsText" text="C">
      <formula>NOT(ISERROR(SEARCH("C",F29)))</formula>
    </cfRule>
    <cfRule type="containsText" dxfId="33" priority="43" operator="containsText" text="B">
      <formula>NOT(ISERROR(SEARCH("B",F29)))</formula>
    </cfRule>
    <cfRule type="containsText" dxfId="32" priority="44" operator="containsText" text="A">
      <formula>NOT(ISERROR(SEARCH("A",F29)))</formula>
    </cfRule>
  </conditionalFormatting>
  <conditionalFormatting sqref="A5:A13 A15">
    <cfRule type="containsText" dxfId="31" priority="37" operator="containsText" text="D">
      <formula>NOT(ISERROR(SEARCH("D",A5)))</formula>
    </cfRule>
    <cfRule type="containsText" dxfId="30" priority="38" operator="containsText" text="C">
      <formula>NOT(ISERROR(SEARCH("C",A5)))</formula>
    </cfRule>
    <cfRule type="containsText" dxfId="29" priority="39" operator="containsText" text="B">
      <formula>NOT(ISERROR(SEARCH("B",A5)))</formula>
    </cfRule>
    <cfRule type="containsText" dxfId="28" priority="40" operator="containsText" text="A">
      <formula>NOT(ISERROR(SEARCH("A",A5)))</formula>
    </cfRule>
  </conditionalFormatting>
  <conditionalFormatting sqref="A14">
    <cfRule type="containsText" dxfId="27" priority="33" operator="containsText" text="D">
      <formula>NOT(ISERROR(SEARCH("D",A14)))</formula>
    </cfRule>
    <cfRule type="containsText" dxfId="26" priority="34" operator="containsText" text="C">
      <formula>NOT(ISERROR(SEARCH("C",A14)))</formula>
    </cfRule>
    <cfRule type="containsText" dxfId="25" priority="35" operator="containsText" text="B">
      <formula>NOT(ISERROR(SEARCH("B",A14)))</formula>
    </cfRule>
    <cfRule type="containsText" dxfId="24" priority="36" operator="containsText" text="A">
      <formula>NOT(ISERROR(SEARCH("A",A14)))</formula>
    </cfRule>
  </conditionalFormatting>
  <conditionalFormatting sqref="A16:A20 A22">
    <cfRule type="containsText" dxfId="23" priority="21" operator="containsText" text="D">
      <formula>NOT(ISERROR(SEARCH("D",A16)))</formula>
    </cfRule>
    <cfRule type="containsText" dxfId="22" priority="22" operator="containsText" text="C">
      <formula>NOT(ISERROR(SEARCH("C",A16)))</formula>
    </cfRule>
    <cfRule type="containsText" dxfId="21" priority="23" operator="containsText" text="B">
      <formula>NOT(ISERROR(SEARCH("B",A16)))</formula>
    </cfRule>
    <cfRule type="containsText" dxfId="20" priority="24" operator="containsText" text="A">
      <formula>NOT(ISERROR(SEARCH("A",A16)))</formula>
    </cfRule>
  </conditionalFormatting>
  <conditionalFormatting sqref="A21">
    <cfRule type="containsText" dxfId="19" priority="17" operator="containsText" text="D">
      <formula>NOT(ISERROR(SEARCH("D",A21)))</formula>
    </cfRule>
    <cfRule type="containsText" dxfId="18" priority="18" operator="containsText" text="C">
      <formula>NOT(ISERROR(SEARCH("C",A21)))</formula>
    </cfRule>
    <cfRule type="containsText" dxfId="17" priority="19" operator="containsText" text="B">
      <formula>NOT(ISERROR(SEARCH("B",A21)))</formula>
    </cfRule>
    <cfRule type="containsText" dxfId="16" priority="20" operator="containsText" text="A">
      <formula>NOT(ISERROR(SEARCH("A",A21)))</formula>
    </cfRule>
  </conditionalFormatting>
  <conditionalFormatting sqref="A23:A27 A29">
    <cfRule type="containsText" dxfId="15" priority="13" operator="containsText" text="D">
      <formula>NOT(ISERROR(SEARCH("D",A23)))</formula>
    </cfRule>
    <cfRule type="containsText" dxfId="14" priority="14" operator="containsText" text="C">
      <formula>NOT(ISERROR(SEARCH("C",A23)))</formula>
    </cfRule>
    <cfRule type="containsText" dxfId="13" priority="15" operator="containsText" text="B">
      <formula>NOT(ISERROR(SEARCH("B",A23)))</formula>
    </cfRule>
    <cfRule type="containsText" dxfId="12" priority="16" operator="containsText" text="A">
      <formula>NOT(ISERROR(SEARCH("A",A23)))</formula>
    </cfRule>
  </conditionalFormatting>
  <conditionalFormatting sqref="A28">
    <cfRule type="containsText" dxfId="11" priority="9" operator="containsText" text="D">
      <formula>NOT(ISERROR(SEARCH("D",A28)))</formula>
    </cfRule>
    <cfRule type="containsText" dxfId="10" priority="10" operator="containsText" text="C">
      <formula>NOT(ISERROR(SEARCH("C",A28)))</formula>
    </cfRule>
    <cfRule type="containsText" dxfId="9" priority="11" operator="containsText" text="B">
      <formula>NOT(ISERROR(SEARCH("B",A28)))</formula>
    </cfRule>
    <cfRule type="containsText" dxfId="8" priority="12" operator="containsText" text="A">
      <formula>NOT(ISERROR(SEARCH("A",A28)))</formula>
    </cfRule>
  </conditionalFormatting>
  <conditionalFormatting sqref="A30:A34 A36">
    <cfRule type="containsText" dxfId="7" priority="5" operator="containsText" text="D">
      <formula>NOT(ISERROR(SEARCH("D",A30)))</formula>
    </cfRule>
    <cfRule type="containsText" dxfId="6" priority="6" operator="containsText" text="C">
      <formula>NOT(ISERROR(SEARCH("C",A30)))</formula>
    </cfRule>
    <cfRule type="containsText" dxfId="5" priority="7" operator="containsText" text="B">
      <formula>NOT(ISERROR(SEARCH("B",A30)))</formula>
    </cfRule>
    <cfRule type="containsText" dxfId="4" priority="8" operator="containsText" text="A">
      <formula>NOT(ISERROR(SEARCH("A",A30)))</formula>
    </cfRule>
  </conditionalFormatting>
  <conditionalFormatting sqref="A35">
    <cfRule type="containsText" dxfId="3" priority="1" operator="containsText" text="D">
      <formula>NOT(ISERROR(SEARCH("D",A35)))</formula>
    </cfRule>
    <cfRule type="containsText" dxfId="2" priority="2" operator="containsText" text="C">
      <formula>NOT(ISERROR(SEARCH("C",A35)))</formula>
    </cfRule>
    <cfRule type="containsText" dxfId="1" priority="3" operator="containsText" text="B">
      <formula>NOT(ISERROR(SEARCH("B",A35)))</formula>
    </cfRule>
    <cfRule type="containsText" dxfId="0" priority="4" operator="containsText" text="A">
      <formula>NOT(ISERROR(SEARCH("A",A35)))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28"/>
  <sheetViews>
    <sheetView topLeftCell="A10" workbookViewId="0">
      <selection activeCell="D21" sqref="D21:D25"/>
    </sheetView>
  </sheetViews>
  <sheetFormatPr defaultRowHeight="15"/>
  <cols>
    <col min="3" max="3" width="12" customWidth="1"/>
    <col min="4" max="4" width="20.42578125" bestFit="1" customWidth="1"/>
    <col min="5" max="5" width="18.140625" customWidth="1"/>
    <col min="6" max="6" width="18.28515625" customWidth="1"/>
    <col min="7" max="7" width="17" bestFit="1" customWidth="1"/>
  </cols>
  <sheetData>
    <row r="1" spans="2:9" ht="18.75">
      <c r="B1" s="67" t="s">
        <v>180</v>
      </c>
      <c r="C1" s="67"/>
      <c r="D1" s="67"/>
      <c r="E1" s="67"/>
      <c r="F1" s="67"/>
      <c r="G1" s="67"/>
      <c r="H1" s="26"/>
    </row>
    <row r="2" spans="2:9">
      <c r="B2" s="3"/>
      <c r="C2" s="3"/>
      <c r="D2" s="2"/>
      <c r="E2" s="2"/>
      <c r="F2" s="2"/>
    </row>
    <row r="3" spans="2:9">
      <c r="B3" s="34" t="s">
        <v>91</v>
      </c>
      <c r="C3" s="35" t="s">
        <v>92</v>
      </c>
      <c r="D3" s="20" t="s">
        <v>181</v>
      </c>
      <c r="E3" s="20" t="s">
        <v>93</v>
      </c>
      <c r="F3" s="20" t="s">
        <v>94</v>
      </c>
      <c r="G3" s="35" t="s">
        <v>95</v>
      </c>
      <c r="H3" s="35" t="s">
        <v>182</v>
      </c>
      <c r="I3" s="35" t="s">
        <v>183</v>
      </c>
    </row>
    <row r="4" spans="2:9">
      <c r="B4" s="36"/>
      <c r="C4" s="37"/>
      <c r="D4" s="37"/>
      <c r="E4" s="37"/>
      <c r="F4" s="37"/>
      <c r="G4" s="37"/>
      <c r="H4" s="37"/>
      <c r="I4" s="37"/>
    </row>
    <row r="5" spans="2:9">
      <c r="B5" s="34" t="s">
        <v>97</v>
      </c>
      <c r="C5" s="43" t="s">
        <v>98</v>
      </c>
      <c r="D5" s="45" t="str">
        <f>CONCATENATE(E5," ",F5)</f>
        <v>4 A</v>
      </c>
      <c r="E5" s="52">
        <v>4</v>
      </c>
      <c r="F5" s="52" t="s">
        <v>99</v>
      </c>
      <c r="G5" s="38" t="s">
        <v>121</v>
      </c>
      <c r="H5" s="38">
        <f>IFERROR(VLOOKUP(E5,'[1]Player names'!$C$1:$D$150,2,0),"-")</f>
        <v>0</v>
      </c>
      <c r="I5" s="38" t="str">
        <f>IFERROR(VLOOKUP(H5,'[1]Player names'!$C$1:$E$150,3,0),"-")</f>
        <v>-</v>
      </c>
    </row>
    <row r="6" spans="2:9">
      <c r="B6" s="39"/>
      <c r="C6" s="2" t="s">
        <v>101</v>
      </c>
      <c r="D6" s="46" t="str">
        <f>CONCATENATE(E6," ",F6)</f>
        <v>JR A</v>
      </c>
      <c r="E6" s="53" t="s">
        <v>123</v>
      </c>
      <c r="F6" s="53" t="s">
        <v>99</v>
      </c>
      <c r="G6" s="40" t="s">
        <v>124</v>
      </c>
      <c r="H6" s="40" t="str">
        <f>IFERROR(VLOOKUP(E6,'[1]Player names'!$C$1:$D$150,2,0),"-")</f>
        <v>-</v>
      </c>
      <c r="I6" s="40" t="str">
        <f>IFERROR(VLOOKUP(H6,'[1]Player names'!$C$1:$E$150,3,0),"-")</f>
        <v>-</v>
      </c>
    </row>
    <row r="7" spans="2:9">
      <c r="B7" s="39"/>
      <c r="C7" s="2" t="s">
        <v>103</v>
      </c>
      <c r="D7" s="46" t="str">
        <f t="shared" ref="D7:D8" si="0">CONCATENATE(E7," ",F7)</f>
        <v>1 A</v>
      </c>
      <c r="E7" s="53">
        <v>1</v>
      </c>
      <c r="F7" s="53" t="s">
        <v>99</v>
      </c>
      <c r="G7" s="40" t="s">
        <v>111</v>
      </c>
      <c r="H7" s="40" t="str">
        <f>IFERROR(VLOOKUP(E7,'[1]Player names'!$C$1:$D$150,2,0),"-")</f>
        <v>-</v>
      </c>
      <c r="I7" s="40" t="str">
        <f>IFERROR(VLOOKUP(H7,'[1]Player names'!$C$1:$E$150,3,0),"-")</f>
        <v>-</v>
      </c>
    </row>
    <row r="8" spans="2:9">
      <c r="B8" s="39"/>
      <c r="C8" s="2" t="s">
        <v>106</v>
      </c>
      <c r="D8" s="46" t="str">
        <f t="shared" si="0"/>
        <v>NUR B</v>
      </c>
      <c r="E8" s="53" t="s">
        <v>117</v>
      </c>
      <c r="F8" s="53" t="s">
        <v>110</v>
      </c>
      <c r="G8" s="40" t="s">
        <v>118</v>
      </c>
      <c r="H8" s="40" t="str">
        <f>IFERROR(VLOOKUP(E8,'[1]Player names'!$C$1:$D$150,2,0),"-")</f>
        <v>-</v>
      </c>
      <c r="I8" s="40" t="str">
        <f>IFERROR(VLOOKUP(H8,'[1]Player names'!$C$1:$E$150,3,0),"-")</f>
        <v>-</v>
      </c>
    </row>
    <row r="9" spans="2:9">
      <c r="B9" s="39"/>
      <c r="C9" s="2"/>
      <c r="D9" s="47"/>
      <c r="E9" s="56"/>
      <c r="F9" s="53"/>
      <c r="G9" s="40"/>
      <c r="H9" s="40" t="str">
        <f>IFERROR(VLOOKUP(E9,'[1]Player names'!$C$1:$D$150,2,0),"-")</f>
        <v>-</v>
      </c>
      <c r="I9" s="40" t="str">
        <f>IFERROR(VLOOKUP(H9,'[1]Player names'!$C$1:$E$150,3,0),"-")</f>
        <v>-</v>
      </c>
    </row>
    <row r="10" spans="2:9">
      <c r="B10" s="34" t="s">
        <v>119</v>
      </c>
      <c r="C10" s="43" t="s">
        <v>120</v>
      </c>
      <c r="D10" s="45" t="str">
        <f>CONCATENATE(E10," ",F10)</f>
        <v>8 A</v>
      </c>
      <c r="E10" s="53">
        <v>8</v>
      </c>
      <c r="F10" s="60" t="s">
        <v>99</v>
      </c>
      <c r="G10" s="38" t="s">
        <v>102</v>
      </c>
      <c r="H10" s="40"/>
      <c r="I10" s="40"/>
    </row>
    <row r="11" spans="2:9">
      <c r="B11" s="39"/>
      <c r="C11" s="2" t="s">
        <v>122</v>
      </c>
      <c r="D11" s="46" t="str">
        <f>CONCATENATE(E11," ",F11)</f>
        <v>5 A</v>
      </c>
      <c r="E11" s="53">
        <v>5</v>
      </c>
      <c r="F11" s="53" t="s">
        <v>99</v>
      </c>
      <c r="G11" s="40" t="s">
        <v>115</v>
      </c>
      <c r="H11" s="38" t="str">
        <f>IFERROR(VLOOKUP(E11,'[1]Player names'!$C$1:$D$150,2,0),"-")</f>
        <v>-</v>
      </c>
      <c r="I11" s="38" t="str">
        <f>IFERROR(VLOOKUP(H11,'[1]Player names'!$C$1:$E$150,3,0),"-")</f>
        <v>-</v>
      </c>
    </row>
    <row r="12" spans="2:9">
      <c r="B12" s="39"/>
      <c r="C12" s="2" t="s">
        <v>125</v>
      </c>
      <c r="D12" s="46" t="str">
        <f t="shared" ref="D12:D13" si="1">CONCATENATE(E12," ",F12)</f>
        <v>2 A</v>
      </c>
      <c r="E12" s="53">
        <v>2</v>
      </c>
      <c r="F12" s="53" t="s">
        <v>99</v>
      </c>
      <c r="G12" s="40" t="s">
        <v>113</v>
      </c>
      <c r="H12" s="40">
        <f>IFERROR(VLOOKUP(E12,'[1]Player names'!$C$1:$D$150,2,0),"-")</f>
        <v>0</v>
      </c>
      <c r="I12" s="40" t="str">
        <f>IFERROR(VLOOKUP(H12,'[1]Player names'!$C$1:$E$150,3,0),"-")</f>
        <v>-</v>
      </c>
    </row>
    <row r="13" spans="2:9">
      <c r="B13" s="39"/>
      <c r="C13" s="2" t="s">
        <v>127</v>
      </c>
      <c r="D13" s="46" t="str">
        <f t="shared" si="1"/>
        <v>8 B</v>
      </c>
      <c r="E13" s="53">
        <v>8</v>
      </c>
      <c r="F13" s="53" t="s">
        <v>110</v>
      </c>
      <c r="G13" s="40" t="s">
        <v>102</v>
      </c>
      <c r="H13" s="40" t="str">
        <f>IFERROR(VLOOKUP(E13,'[1]Player names'!$C$1:$D$150,2,0),"-")</f>
        <v>-</v>
      </c>
      <c r="I13" s="40" t="str">
        <f>IFERROR(VLOOKUP(H13,'[1]Player names'!$C$1:$E$150,3,0),"-")</f>
        <v>-</v>
      </c>
    </row>
    <row r="14" spans="2:9">
      <c r="B14" s="39"/>
      <c r="C14" s="2"/>
      <c r="D14" s="47"/>
      <c r="E14" s="56"/>
      <c r="F14" s="53"/>
      <c r="G14" s="40"/>
      <c r="H14" s="40" t="str">
        <f>IFERROR(VLOOKUP(E14,'[1]Player names'!$C$1:$D$150,2,0),"-")</f>
        <v>-</v>
      </c>
      <c r="I14" s="40" t="str">
        <f>IFERROR(VLOOKUP(H14,'[1]Player names'!$C$1:$E$150,3,0),"-")</f>
        <v>-</v>
      </c>
    </row>
    <row r="15" spans="2:9">
      <c r="B15" s="34" t="s">
        <v>130</v>
      </c>
      <c r="C15" s="43" t="s">
        <v>131</v>
      </c>
      <c r="D15" s="45" t="str">
        <f>CONCATENATE(E15," ",F15)</f>
        <v>9 A</v>
      </c>
      <c r="E15" s="53">
        <v>9</v>
      </c>
      <c r="F15" s="60" t="s">
        <v>99</v>
      </c>
      <c r="G15" s="38" t="s">
        <v>100</v>
      </c>
      <c r="H15" s="40"/>
      <c r="I15" s="40"/>
    </row>
    <row r="16" spans="2:9">
      <c r="B16" s="39"/>
      <c r="C16" s="2" t="s">
        <v>132</v>
      </c>
      <c r="D16" s="46" t="str">
        <f>CONCATENATE(E16," ",F16)</f>
        <v>7 A</v>
      </c>
      <c r="E16" s="53">
        <v>7</v>
      </c>
      <c r="F16" s="53" t="s">
        <v>99</v>
      </c>
      <c r="G16" s="40" t="s">
        <v>136</v>
      </c>
      <c r="H16" s="38">
        <f>IFERROR(VLOOKUP(E16,'[1]Player names'!$C$1:$D$150,2,0),"-")</f>
        <v>0</v>
      </c>
      <c r="I16" s="38" t="str">
        <f>IFERROR(VLOOKUP(H16,'[1]Player names'!$C$1:$E$150,3,0),"-")</f>
        <v>-</v>
      </c>
    </row>
    <row r="17" spans="2:9">
      <c r="B17" s="39"/>
      <c r="C17" s="2" t="s">
        <v>133</v>
      </c>
      <c r="D17" s="46" t="str">
        <f t="shared" ref="D17:D19" si="2">CONCATENATE(E17," ",F17)</f>
        <v>JR B</v>
      </c>
      <c r="E17" s="53" t="s">
        <v>123</v>
      </c>
      <c r="F17" s="53" t="s">
        <v>110</v>
      </c>
      <c r="G17" s="40" t="s">
        <v>124</v>
      </c>
      <c r="H17" s="40" t="str">
        <f>IFERROR(VLOOKUP(E17,'[1]Player names'!$C$1:$D$150,2,0),"-")</f>
        <v>-</v>
      </c>
      <c r="I17" s="40" t="str">
        <f>IFERROR(VLOOKUP(H17,'[1]Player names'!$C$1:$E$150,3,0),"-")</f>
        <v>-</v>
      </c>
    </row>
    <row r="18" spans="2:9">
      <c r="B18" s="39"/>
      <c r="C18" s="2" t="s">
        <v>135</v>
      </c>
      <c r="D18" s="46" t="str">
        <f t="shared" si="2"/>
        <v>3 B</v>
      </c>
      <c r="E18" s="53">
        <v>3</v>
      </c>
      <c r="F18" s="53" t="s">
        <v>110</v>
      </c>
      <c r="G18" s="40" t="s">
        <v>126</v>
      </c>
      <c r="H18" s="40" t="str">
        <f>IFERROR(VLOOKUP(E18,'[1]Player names'!$C$1:$D$150,2,0),"-")</f>
        <v>-</v>
      </c>
      <c r="I18" s="40" t="str">
        <f>IFERROR(VLOOKUP(H18,'[1]Player names'!$C$1:$E$150,3,0),"-")</f>
        <v>-</v>
      </c>
    </row>
    <row r="19" spans="2:9">
      <c r="B19" s="39"/>
      <c r="C19" s="2" t="s">
        <v>137</v>
      </c>
      <c r="D19" s="46" t="str">
        <f t="shared" si="2"/>
        <v>4 B</v>
      </c>
      <c r="E19" s="53">
        <v>4</v>
      </c>
      <c r="F19" s="53" t="s">
        <v>110</v>
      </c>
      <c r="G19" s="40" t="s">
        <v>121</v>
      </c>
      <c r="H19" s="40">
        <f>IFERROR(VLOOKUP(E19,'[1]Player names'!$C$1:$D$150,2,0),"-")</f>
        <v>0</v>
      </c>
      <c r="I19" s="40" t="str">
        <f>IFERROR(VLOOKUP(H19,'[1]Player names'!$C$1:$E$150,3,0),"-")</f>
        <v>-</v>
      </c>
    </row>
    <row r="20" spans="2:9">
      <c r="B20" s="39"/>
      <c r="C20" s="2"/>
      <c r="D20" s="46"/>
      <c r="E20" s="53"/>
      <c r="F20" s="53"/>
      <c r="G20" s="40"/>
      <c r="H20" s="40"/>
      <c r="I20" s="40"/>
    </row>
    <row r="21" spans="2:9">
      <c r="B21" s="34" t="s">
        <v>139</v>
      </c>
      <c r="C21" s="43" t="s">
        <v>140</v>
      </c>
      <c r="D21" s="45" t="str">
        <f>CONCATENATE(E21," ",F21)</f>
        <v>NUR A</v>
      </c>
      <c r="E21" s="60" t="s">
        <v>117</v>
      </c>
      <c r="F21" s="60" t="s">
        <v>99</v>
      </c>
      <c r="G21" s="38" t="s">
        <v>118</v>
      </c>
      <c r="H21" s="38" t="str">
        <f>IFERROR(VLOOKUP(E21,'[1]Player names'!$C$1:$D$150,2,0),"-")</f>
        <v>-</v>
      </c>
      <c r="I21" s="38" t="str">
        <f>IFERROR(VLOOKUP(H21,'[1]Player names'!$C$1:$E$150,3,0),"-")</f>
        <v>-</v>
      </c>
    </row>
    <row r="22" spans="2:9">
      <c r="B22" s="39"/>
      <c r="C22" s="2" t="s">
        <v>142</v>
      </c>
      <c r="D22" s="46" t="str">
        <f>CONCATENATE(E22," ",F22)</f>
        <v>3 A</v>
      </c>
      <c r="E22" s="53">
        <v>3</v>
      </c>
      <c r="F22" s="53" t="s">
        <v>99</v>
      </c>
      <c r="G22" s="40" t="s">
        <v>126</v>
      </c>
      <c r="H22" s="40" t="str">
        <f>IFERROR(VLOOKUP(E22,'[1]Player names'!$C$1:$D$150,2,0),"-")</f>
        <v>-</v>
      </c>
      <c r="I22" s="40" t="str">
        <f>IFERROR(VLOOKUP(H22,'[1]Player names'!$C$1:$E$150,3,0),"-")</f>
        <v>-</v>
      </c>
    </row>
    <row r="23" spans="2:9">
      <c r="B23" s="39"/>
      <c r="C23" s="2" t="s">
        <v>143</v>
      </c>
      <c r="D23" s="46" t="str">
        <f t="shared" ref="D23:D25" si="3">CONCATENATE(E23," ",F23)</f>
        <v>1 B</v>
      </c>
      <c r="E23" s="53">
        <v>1</v>
      </c>
      <c r="F23" s="53" t="s">
        <v>110</v>
      </c>
      <c r="G23" s="40" t="s">
        <v>111</v>
      </c>
      <c r="H23" s="40" t="str">
        <f>IFERROR(VLOOKUP(E23,'[1]Player names'!$C$1:$D$150,2,0),"-")</f>
        <v>-</v>
      </c>
      <c r="I23" s="40" t="str">
        <f>IFERROR(VLOOKUP(H23,'[1]Player names'!$C$1:$E$150,3,0),"-")</f>
        <v>-</v>
      </c>
    </row>
    <row r="24" spans="2:9">
      <c r="B24" s="39"/>
      <c r="C24" s="2" t="s">
        <v>144</v>
      </c>
      <c r="D24" s="46" t="str">
        <f t="shared" si="3"/>
        <v>2 B</v>
      </c>
      <c r="E24" s="53">
        <v>2</v>
      </c>
      <c r="F24" s="53" t="s">
        <v>110</v>
      </c>
      <c r="G24" s="40" t="s">
        <v>113</v>
      </c>
      <c r="H24" s="42">
        <f>IFERROR(VLOOKUP(E24,'[1]Player names'!$C$1:$D$150,2,0),"-")</f>
        <v>0</v>
      </c>
      <c r="I24" s="42" t="str">
        <f>IFERROR(VLOOKUP(H24,'[1]Player names'!$C$1:$E$150,3,0),"-")</f>
        <v>-</v>
      </c>
    </row>
    <row r="25" spans="2:9">
      <c r="B25" s="39"/>
      <c r="C25" s="2" t="s">
        <v>145</v>
      </c>
      <c r="D25" s="46" t="str">
        <f t="shared" si="3"/>
        <v>5 B</v>
      </c>
      <c r="E25" s="53">
        <v>5</v>
      </c>
      <c r="F25" s="53" t="s">
        <v>110</v>
      </c>
      <c r="G25" s="40" t="s">
        <v>115</v>
      </c>
    </row>
    <row r="26" spans="2:9">
      <c r="B26" s="41"/>
      <c r="C26" s="44"/>
      <c r="D26" s="47"/>
      <c r="E26" s="56"/>
      <c r="F26" s="56"/>
      <c r="G26" s="42"/>
    </row>
    <row r="27" spans="2:9">
      <c r="B27" s="3"/>
      <c r="C27" s="19">
        <f>COUNTIF(C5:C26,"*")</f>
        <v>18</v>
      </c>
      <c r="D27" s="2"/>
      <c r="E27" s="2"/>
      <c r="F27" s="2"/>
    </row>
    <row r="28" spans="2:9">
      <c r="B28" s="3"/>
      <c r="C28" s="3"/>
      <c r="D28" s="2"/>
      <c r="E28" s="2"/>
      <c r="F28" s="2"/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9628-EAA1-465A-89F4-198E9D839260}">
  <dimension ref="B1:L51"/>
  <sheetViews>
    <sheetView workbookViewId="0"/>
  </sheetViews>
  <sheetFormatPr defaultRowHeight="15"/>
  <sheetData>
    <row r="1" spans="2:12" ht="23.25">
      <c r="B1" s="68" t="s">
        <v>184</v>
      </c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2:12">
      <c r="B2" s="69"/>
      <c r="C2" s="69"/>
      <c r="D2" s="69"/>
    </row>
    <row r="3" spans="2:12" ht="15.75">
      <c r="B3" s="70" t="s">
        <v>185</v>
      </c>
      <c r="C3" s="71"/>
      <c r="D3" s="71"/>
      <c r="E3" s="72"/>
      <c r="F3" s="73" t="s">
        <v>186</v>
      </c>
      <c r="H3" s="70" t="s">
        <v>187</v>
      </c>
      <c r="I3" s="71"/>
      <c r="J3" s="71"/>
      <c r="K3" s="72"/>
      <c r="L3" s="74" t="s">
        <v>186</v>
      </c>
    </row>
    <row r="4" spans="2:12">
      <c r="B4" s="47" t="s">
        <v>97</v>
      </c>
      <c r="C4" s="47" t="s">
        <v>119</v>
      </c>
      <c r="D4" s="47" t="s">
        <v>130</v>
      </c>
      <c r="E4" s="47" t="s">
        <v>139</v>
      </c>
      <c r="F4" s="19" t="s">
        <v>188</v>
      </c>
      <c r="H4" s="47" t="s">
        <v>97</v>
      </c>
      <c r="I4" s="47" t="s">
        <v>119</v>
      </c>
      <c r="J4" s="47" t="s">
        <v>130</v>
      </c>
      <c r="K4" s="47" t="s">
        <v>139</v>
      </c>
      <c r="L4" s="19" t="s">
        <v>188</v>
      </c>
    </row>
    <row r="5" spans="2:12">
      <c r="B5" s="75" t="s">
        <v>98</v>
      </c>
      <c r="C5" s="75" t="s">
        <v>120</v>
      </c>
      <c r="D5" s="75" t="s">
        <v>131</v>
      </c>
      <c r="E5" s="75" t="s">
        <v>140</v>
      </c>
      <c r="F5" s="73">
        <f>COUNTIF(B5:E12,"&lt;&gt;")</f>
        <v>26</v>
      </c>
      <c r="H5" s="75" t="s">
        <v>98</v>
      </c>
      <c r="I5" s="75" t="s">
        <v>120</v>
      </c>
      <c r="J5" s="75" t="s">
        <v>131</v>
      </c>
      <c r="K5" s="75" t="s">
        <v>140</v>
      </c>
      <c r="L5" s="73">
        <f>COUNTIF(H5:K9,"&lt;&gt;")</f>
        <v>18</v>
      </c>
    </row>
    <row r="6" spans="2:12">
      <c r="B6" s="75" t="s">
        <v>101</v>
      </c>
      <c r="C6" s="75" t="s">
        <v>122</v>
      </c>
      <c r="D6" s="75" t="s">
        <v>132</v>
      </c>
      <c r="E6" s="75" t="s">
        <v>142</v>
      </c>
      <c r="F6" s="46"/>
      <c r="H6" s="75" t="s">
        <v>101</v>
      </c>
      <c r="I6" s="75" t="s">
        <v>122</v>
      </c>
      <c r="J6" s="75" t="s">
        <v>132</v>
      </c>
      <c r="K6" s="75" t="s">
        <v>142</v>
      </c>
      <c r="L6" s="76"/>
    </row>
    <row r="7" spans="2:12">
      <c r="B7" s="75" t="s">
        <v>103</v>
      </c>
      <c r="C7" s="75" t="s">
        <v>125</v>
      </c>
      <c r="D7" s="75" t="s">
        <v>133</v>
      </c>
      <c r="E7" s="75" t="s">
        <v>143</v>
      </c>
      <c r="F7" s="46"/>
      <c r="H7" s="75" t="s">
        <v>103</v>
      </c>
      <c r="I7" s="75" t="s">
        <v>125</v>
      </c>
      <c r="J7" s="75" t="s">
        <v>133</v>
      </c>
      <c r="K7" s="75" t="s">
        <v>143</v>
      </c>
      <c r="L7" s="76"/>
    </row>
    <row r="8" spans="2:12">
      <c r="B8" s="75" t="s">
        <v>106</v>
      </c>
      <c r="C8" s="75" t="s">
        <v>127</v>
      </c>
      <c r="D8" s="75" t="s">
        <v>135</v>
      </c>
      <c r="E8" s="75" t="s">
        <v>144</v>
      </c>
      <c r="F8" s="46"/>
      <c r="H8" s="75" t="s">
        <v>106</v>
      </c>
      <c r="I8" s="75" t="s">
        <v>127</v>
      </c>
      <c r="J8" s="75" t="s">
        <v>135</v>
      </c>
      <c r="K8" s="75" t="s">
        <v>144</v>
      </c>
      <c r="L8" s="76"/>
    </row>
    <row r="9" spans="2:12">
      <c r="B9" s="75" t="s">
        <v>109</v>
      </c>
      <c r="C9" s="75" t="s">
        <v>128</v>
      </c>
      <c r="D9" s="75" t="s">
        <v>137</v>
      </c>
      <c r="E9" s="75" t="s">
        <v>145</v>
      </c>
      <c r="F9" s="46"/>
      <c r="H9" s="75"/>
      <c r="I9" s="75"/>
      <c r="J9" s="75" t="s">
        <v>137</v>
      </c>
      <c r="K9" s="75" t="s">
        <v>145</v>
      </c>
      <c r="L9" s="77"/>
    </row>
    <row r="10" spans="2:12">
      <c r="B10" s="75" t="s">
        <v>112</v>
      </c>
      <c r="C10" s="75" t="s">
        <v>129</v>
      </c>
      <c r="D10" s="75" t="s">
        <v>138</v>
      </c>
      <c r="E10" s="75" t="s">
        <v>146</v>
      </c>
      <c r="F10" s="46"/>
      <c r="H10" s="75"/>
      <c r="I10" s="75"/>
      <c r="J10" s="78" t="s">
        <v>189</v>
      </c>
      <c r="K10" s="78"/>
      <c r="L10" s="77"/>
    </row>
    <row r="11" spans="2:12">
      <c r="B11" s="75" t="s">
        <v>114</v>
      </c>
      <c r="C11" s="75"/>
      <c r="D11" s="75"/>
      <c r="E11" s="75"/>
      <c r="F11" s="46"/>
      <c r="H11" s="20">
        <v>6</v>
      </c>
      <c r="I11" s="20">
        <v>6</v>
      </c>
      <c r="J11" s="20">
        <v>10</v>
      </c>
      <c r="K11" s="20">
        <v>10</v>
      </c>
      <c r="L11" s="20">
        <f>SUM(H11:K11)</f>
        <v>32</v>
      </c>
    </row>
    <row r="12" spans="2:12">
      <c r="B12" s="75" t="s">
        <v>116</v>
      </c>
      <c r="C12" s="75"/>
      <c r="D12" s="75"/>
      <c r="E12" s="75"/>
      <c r="F12" s="47"/>
    </row>
    <row r="13" spans="2:12">
      <c r="B13" s="75"/>
      <c r="C13" s="75"/>
      <c r="D13" s="78" t="s">
        <v>189</v>
      </c>
      <c r="E13" s="78"/>
      <c r="F13" s="47"/>
    </row>
    <row r="14" spans="2:12">
      <c r="B14" s="20">
        <v>12</v>
      </c>
      <c r="C14" s="20">
        <v>9</v>
      </c>
      <c r="D14" s="20">
        <v>9</v>
      </c>
      <c r="E14" s="20">
        <v>9</v>
      </c>
      <c r="F14" s="20">
        <f>SUM(B14:E14)</f>
        <v>39</v>
      </c>
    </row>
    <row r="15" spans="2:12">
      <c r="B15" s="79"/>
      <c r="C15" s="79"/>
      <c r="D15" s="79"/>
      <c r="E15" s="79"/>
      <c r="F15" s="79"/>
    </row>
    <row r="16" spans="2:12">
      <c r="B16" s="2"/>
      <c r="C16" s="2"/>
      <c r="D16" s="2"/>
      <c r="E16" s="2"/>
      <c r="F16" s="2"/>
    </row>
    <row r="17" spans="2:12" ht="15.75">
      <c r="B17" s="70" t="s">
        <v>190</v>
      </c>
      <c r="C17" s="71"/>
      <c r="D17" s="71"/>
      <c r="E17" s="72"/>
      <c r="F17" s="73" t="s">
        <v>186</v>
      </c>
      <c r="H17" s="70" t="s">
        <v>191</v>
      </c>
      <c r="I17" s="71"/>
      <c r="J17" s="71"/>
      <c r="K17" s="72"/>
      <c r="L17" s="74" t="s">
        <v>186</v>
      </c>
    </row>
    <row r="18" spans="2:12">
      <c r="B18" s="47" t="s">
        <v>97</v>
      </c>
      <c r="C18" s="47" t="s">
        <v>119</v>
      </c>
      <c r="D18" s="47" t="s">
        <v>130</v>
      </c>
      <c r="E18" s="47" t="s">
        <v>139</v>
      </c>
      <c r="F18" s="19" t="s">
        <v>188</v>
      </c>
      <c r="H18" s="47" t="s">
        <v>97</v>
      </c>
      <c r="I18" s="47" t="s">
        <v>119</v>
      </c>
      <c r="J18" s="47" t="s">
        <v>130</v>
      </c>
      <c r="K18" s="47" t="s">
        <v>139</v>
      </c>
      <c r="L18" s="19" t="s">
        <v>188</v>
      </c>
    </row>
    <row r="19" spans="2:12">
      <c r="B19" s="75" t="s">
        <v>98</v>
      </c>
      <c r="C19" s="75" t="s">
        <v>120</v>
      </c>
      <c r="D19" s="75" t="s">
        <v>131</v>
      </c>
      <c r="E19" s="75" t="s">
        <v>140</v>
      </c>
      <c r="F19" s="73">
        <f>COUNTIF(B19:E24,"&lt;&gt;")</f>
        <v>19</v>
      </c>
      <c r="H19" s="75" t="s">
        <v>98</v>
      </c>
      <c r="I19" s="75" t="s">
        <v>120</v>
      </c>
      <c r="J19" s="75" t="s">
        <v>131</v>
      </c>
      <c r="K19" s="75" t="s">
        <v>140</v>
      </c>
      <c r="L19" s="73">
        <f>COUNTIF(H19:K23,"&lt;&gt;")</f>
        <v>17</v>
      </c>
    </row>
    <row r="20" spans="2:12">
      <c r="B20" s="75" t="s">
        <v>101</v>
      </c>
      <c r="C20" s="75" t="s">
        <v>122</v>
      </c>
      <c r="D20" s="75" t="s">
        <v>132</v>
      </c>
      <c r="E20" s="75" t="s">
        <v>142</v>
      </c>
      <c r="F20" s="46"/>
      <c r="H20" s="75" t="s">
        <v>101</v>
      </c>
      <c r="I20" s="75" t="s">
        <v>122</v>
      </c>
      <c r="J20" s="75" t="s">
        <v>132</v>
      </c>
      <c r="K20" s="75" t="s">
        <v>142</v>
      </c>
      <c r="L20" s="76"/>
    </row>
    <row r="21" spans="2:12">
      <c r="B21" s="75" t="s">
        <v>103</v>
      </c>
      <c r="C21" s="75" t="s">
        <v>125</v>
      </c>
      <c r="D21" s="75" t="s">
        <v>133</v>
      </c>
      <c r="E21" s="75" t="s">
        <v>143</v>
      </c>
      <c r="F21" s="46"/>
      <c r="H21" s="75" t="s">
        <v>103</v>
      </c>
      <c r="I21" s="75" t="s">
        <v>125</v>
      </c>
      <c r="J21" s="75" t="s">
        <v>133</v>
      </c>
      <c r="K21" s="75" t="s">
        <v>143</v>
      </c>
      <c r="L21" s="76"/>
    </row>
    <row r="22" spans="2:12">
      <c r="B22" s="75" t="s">
        <v>106</v>
      </c>
      <c r="C22" s="75" t="s">
        <v>127</v>
      </c>
      <c r="D22" s="75" t="s">
        <v>135</v>
      </c>
      <c r="E22" s="75" t="s">
        <v>144</v>
      </c>
      <c r="F22" s="46"/>
      <c r="H22" s="75" t="s">
        <v>106</v>
      </c>
      <c r="I22" s="75" t="s">
        <v>127</v>
      </c>
      <c r="J22" s="75" t="s">
        <v>135</v>
      </c>
      <c r="K22" s="75" t="s">
        <v>144</v>
      </c>
      <c r="L22" s="76"/>
    </row>
    <row r="23" spans="2:12">
      <c r="B23" s="75"/>
      <c r="C23" s="75" t="s">
        <v>128</v>
      </c>
      <c r="D23" s="75" t="s">
        <v>137</v>
      </c>
      <c r="E23" s="75" t="s">
        <v>145</v>
      </c>
      <c r="F23" s="46"/>
      <c r="H23" s="45" t="s">
        <v>109</v>
      </c>
      <c r="I23" s="45"/>
      <c r="J23" s="45"/>
      <c r="K23" s="75"/>
      <c r="L23" s="47"/>
    </row>
    <row r="24" spans="2:12">
      <c r="B24" s="75"/>
      <c r="C24" s="75"/>
      <c r="D24" s="75"/>
      <c r="E24" s="75"/>
      <c r="F24" s="47"/>
      <c r="H24" s="45"/>
      <c r="I24" s="45"/>
      <c r="J24" s="78" t="s">
        <v>189</v>
      </c>
      <c r="K24" s="78"/>
      <c r="L24" s="77"/>
    </row>
    <row r="25" spans="2:12">
      <c r="B25" s="75"/>
      <c r="C25" s="75"/>
      <c r="D25" s="78" t="s">
        <v>189</v>
      </c>
      <c r="E25" s="78"/>
      <c r="F25" s="77"/>
      <c r="H25" s="20">
        <v>10</v>
      </c>
      <c r="I25" s="20">
        <v>6</v>
      </c>
      <c r="J25" s="20">
        <v>6</v>
      </c>
      <c r="K25" s="20">
        <v>6</v>
      </c>
      <c r="L25" s="20">
        <f>SUM(H25:K25)</f>
        <v>28</v>
      </c>
    </row>
    <row r="26" spans="2:12">
      <c r="B26" s="20">
        <v>6</v>
      </c>
      <c r="C26" s="20">
        <v>10</v>
      </c>
      <c r="D26" s="20">
        <v>10</v>
      </c>
      <c r="E26" s="20">
        <v>10</v>
      </c>
      <c r="F26" s="20">
        <f>SUM(B26:E26)</f>
        <v>36</v>
      </c>
    </row>
    <row r="27" spans="2:12">
      <c r="B27" s="79"/>
      <c r="C27" s="79"/>
      <c r="D27" s="79"/>
      <c r="E27" s="79"/>
      <c r="F27" s="80"/>
      <c r="H27" s="3" t="s">
        <v>189</v>
      </c>
      <c r="L27" s="79">
        <f>+F14+L11+F26+L25</f>
        <v>135</v>
      </c>
    </row>
    <row r="28" spans="2:12">
      <c r="F28" s="79"/>
    </row>
    <row r="29" spans="2:12" ht="15.75">
      <c r="B29" s="81" t="s">
        <v>192</v>
      </c>
      <c r="C29" s="81"/>
      <c r="D29" s="81"/>
      <c r="E29" s="81"/>
      <c r="F29" s="79"/>
      <c r="H29" s="81" t="s">
        <v>193</v>
      </c>
      <c r="I29" s="81"/>
      <c r="J29" s="81"/>
      <c r="K29" s="81"/>
    </row>
    <row r="30" spans="2:12">
      <c r="B30" s="75" t="s">
        <v>194</v>
      </c>
      <c r="C30" s="82" t="s">
        <v>195</v>
      </c>
      <c r="D30" s="83"/>
      <c r="E30" s="84"/>
      <c r="F30" s="2"/>
      <c r="H30" s="75" t="s">
        <v>194</v>
      </c>
      <c r="I30" s="82" t="s">
        <v>195</v>
      </c>
      <c r="J30" s="83"/>
      <c r="K30" s="84"/>
    </row>
    <row r="31" spans="2:12">
      <c r="B31" s="75" t="s">
        <v>196</v>
      </c>
      <c r="C31" s="82" t="s">
        <v>197</v>
      </c>
      <c r="D31" s="83"/>
      <c r="E31" s="84"/>
      <c r="F31" s="2"/>
      <c r="H31" s="75" t="s">
        <v>196</v>
      </c>
      <c r="I31" s="82" t="s">
        <v>197</v>
      </c>
      <c r="J31" s="83"/>
      <c r="K31" s="84"/>
    </row>
    <row r="32" spans="2:12">
      <c r="B32" s="75" t="s">
        <v>198</v>
      </c>
      <c r="C32" s="82" t="s">
        <v>199</v>
      </c>
      <c r="D32" s="83"/>
      <c r="E32" s="84"/>
      <c r="F32" s="2"/>
      <c r="H32" s="75" t="s">
        <v>198</v>
      </c>
      <c r="I32" s="82" t="s">
        <v>199</v>
      </c>
      <c r="J32" s="83"/>
      <c r="K32" s="84"/>
    </row>
    <row r="33" spans="2:11" ht="15.75">
      <c r="B33" s="75" t="s">
        <v>200</v>
      </c>
      <c r="C33" s="82" t="s">
        <v>201</v>
      </c>
      <c r="D33" s="83"/>
      <c r="E33" s="84"/>
      <c r="F33" s="2"/>
      <c r="H33" s="75" t="s">
        <v>200</v>
      </c>
      <c r="I33" s="85" t="s">
        <v>201</v>
      </c>
      <c r="J33" s="86"/>
      <c r="K33" s="87"/>
    </row>
    <row r="34" spans="2:11">
      <c r="B34" s="75"/>
      <c r="C34" s="88"/>
      <c r="D34" s="88"/>
      <c r="E34" s="88"/>
      <c r="F34" s="2"/>
      <c r="H34" s="75"/>
      <c r="I34" s="88"/>
      <c r="J34" s="88"/>
      <c r="K34" s="88"/>
    </row>
    <row r="35" spans="2:11">
      <c r="B35" s="75" t="s">
        <v>202</v>
      </c>
      <c r="C35" s="88" t="s">
        <v>203</v>
      </c>
      <c r="D35" s="88"/>
      <c r="E35" s="88"/>
      <c r="F35" s="2"/>
      <c r="H35" s="75" t="s">
        <v>202</v>
      </c>
      <c r="I35" s="88" t="s">
        <v>203</v>
      </c>
      <c r="J35" s="88"/>
      <c r="K35" s="88"/>
    </row>
    <row r="36" spans="2:11">
      <c r="B36" s="75" t="s">
        <v>204</v>
      </c>
      <c r="C36" s="88" t="s">
        <v>205</v>
      </c>
      <c r="D36" s="88"/>
      <c r="E36" s="88"/>
      <c r="F36" s="2"/>
      <c r="H36" s="75" t="s">
        <v>204</v>
      </c>
      <c r="I36" s="88" t="s">
        <v>205</v>
      </c>
      <c r="J36" s="88"/>
      <c r="K36" s="88"/>
    </row>
    <row r="37" spans="2:11">
      <c r="B37" s="75"/>
      <c r="C37" s="88"/>
      <c r="D37" s="88"/>
      <c r="E37" s="88"/>
      <c r="F37" s="2"/>
      <c r="H37" s="75"/>
      <c r="I37" s="88"/>
      <c r="J37" s="88"/>
      <c r="K37" s="88"/>
    </row>
    <row r="38" spans="2:11">
      <c r="B38" s="89" t="s">
        <v>206</v>
      </c>
      <c r="C38" s="88" t="s">
        <v>207</v>
      </c>
      <c r="D38" s="88"/>
      <c r="E38" s="88"/>
      <c r="F38" s="2"/>
      <c r="H38" s="89" t="s">
        <v>206</v>
      </c>
      <c r="I38" s="88" t="s">
        <v>207</v>
      </c>
      <c r="J38" s="88"/>
      <c r="K38" s="88"/>
    </row>
    <row r="39" spans="2:11">
      <c r="B39" s="89"/>
      <c r="C39" s="88"/>
      <c r="D39" s="88"/>
      <c r="E39" s="88"/>
      <c r="F39" s="2"/>
      <c r="H39" s="89"/>
      <c r="I39" s="88"/>
      <c r="J39" s="88"/>
      <c r="K39" s="88"/>
    </row>
    <row r="40" spans="2:11">
      <c r="B40" s="75" t="s">
        <v>208</v>
      </c>
      <c r="C40" s="88" t="s">
        <v>209</v>
      </c>
      <c r="D40" s="88"/>
      <c r="E40" s="88"/>
      <c r="F40" s="2"/>
      <c r="H40" s="75" t="s">
        <v>208</v>
      </c>
      <c r="I40" s="88" t="s">
        <v>209</v>
      </c>
      <c r="J40" s="88"/>
      <c r="K40" s="88"/>
    </row>
    <row r="43" spans="2:11">
      <c r="B43" s="3" t="s">
        <v>210</v>
      </c>
    </row>
    <row r="44" spans="2:11">
      <c r="B44" s="3"/>
    </row>
    <row r="45" spans="2:11">
      <c r="C45" s="90" t="s">
        <v>211</v>
      </c>
      <c r="D45" s="90"/>
      <c r="E45" s="90" t="s">
        <v>212</v>
      </c>
      <c r="F45" s="90"/>
    </row>
    <row r="46" spans="2:11">
      <c r="B46" s="20" t="s">
        <v>213</v>
      </c>
      <c r="C46" s="20" t="s">
        <v>214</v>
      </c>
      <c r="D46" s="20" t="s">
        <v>10</v>
      </c>
      <c r="E46" s="20" t="s">
        <v>214</v>
      </c>
      <c r="F46" s="20" t="s">
        <v>10</v>
      </c>
    </row>
    <row r="47" spans="2:11">
      <c r="B47" s="20" t="s">
        <v>215</v>
      </c>
      <c r="C47" s="91">
        <v>1</v>
      </c>
      <c r="D47" s="91">
        <v>15</v>
      </c>
      <c r="E47" s="91">
        <v>1</v>
      </c>
      <c r="F47" s="91">
        <v>21</v>
      </c>
    </row>
    <row r="48" spans="2:11">
      <c r="B48" s="20" t="s">
        <v>216</v>
      </c>
      <c r="C48" s="91">
        <v>1</v>
      </c>
      <c r="D48" s="91">
        <v>21</v>
      </c>
      <c r="E48" s="91">
        <v>1</v>
      </c>
      <c r="F48" s="91">
        <v>21</v>
      </c>
    </row>
    <row r="49" spans="2:6">
      <c r="B49" s="20" t="s">
        <v>217</v>
      </c>
      <c r="C49" s="91">
        <v>3</v>
      </c>
      <c r="D49" s="91">
        <v>15</v>
      </c>
      <c r="E49" s="91">
        <v>3</v>
      </c>
      <c r="F49" s="91">
        <v>21</v>
      </c>
    </row>
    <row r="50" spans="2:6">
      <c r="B50" s="20" t="s">
        <v>218</v>
      </c>
      <c r="C50" s="91">
        <v>1</v>
      </c>
      <c r="D50" s="91">
        <v>21</v>
      </c>
      <c r="E50" s="91">
        <v>1</v>
      </c>
      <c r="F50" s="91">
        <v>21</v>
      </c>
    </row>
    <row r="51" spans="2:6">
      <c r="B51" s="20" t="s">
        <v>219</v>
      </c>
      <c r="C51" s="91">
        <v>3</v>
      </c>
      <c r="D51" s="91">
        <v>15</v>
      </c>
      <c r="E51" s="91">
        <v>3</v>
      </c>
      <c r="F51" s="91">
        <v>21</v>
      </c>
    </row>
  </sheetData>
  <mergeCells count="32">
    <mergeCell ref="C45:D45"/>
    <mergeCell ref="E45:F45"/>
    <mergeCell ref="C38:E38"/>
    <mergeCell ref="I38:K38"/>
    <mergeCell ref="C39:E39"/>
    <mergeCell ref="I39:K39"/>
    <mergeCell ref="C40:E40"/>
    <mergeCell ref="I40:K40"/>
    <mergeCell ref="C35:E35"/>
    <mergeCell ref="I35:K35"/>
    <mergeCell ref="C36:E36"/>
    <mergeCell ref="I36:K36"/>
    <mergeCell ref="C37:E37"/>
    <mergeCell ref="I37:K37"/>
    <mergeCell ref="C32:E32"/>
    <mergeCell ref="I32:K32"/>
    <mergeCell ref="C33:E33"/>
    <mergeCell ref="I33:K33"/>
    <mergeCell ref="C34:E34"/>
    <mergeCell ref="I34:K34"/>
    <mergeCell ref="B29:E29"/>
    <mergeCell ref="H29:K29"/>
    <mergeCell ref="C30:E30"/>
    <mergeCell ref="I30:K30"/>
    <mergeCell ref="C31:E31"/>
    <mergeCell ref="I31:K31"/>
    <mergeCell ref="B1:L1"/>
    <mergeCell ref="B2:D2"/>
    <mergeCell ref="B3:E3"/>
    <mergeCell ref="H3:K3"/>
    <mergeCell ref="B17:E17"/>
    <mergeCell ref="H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Guest User</cp:lastModifiedBy>
  <cp:revision/>
  <dcterms:created xsi:type="dcterms:W3CDTF">2022-01-04T08:39:34Z</dcterms:created>
  <dcterms:modified xsi:type="dcterms:W3CDTF">2022-02-26T12:50:55Z</dcterms:modified>
  <cp:category/>
  <cp:contentStatus/>
</cp:coreProperties>
</file>