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6092f64aa2e802c1/Desktop/"/>
    </mc:Choice>
  </mc:AlternateContent>
  <xr:revisionPtr revIDLastSave="350" documentId="11_F25DC773A252ABDACC1048A8915E7CE05BDE58E1" xr6:coauthVersionLast="47" xr6:coauthVersionMax="47" xr10:uidLastSave="{A2D72402-3F3A-408E-87E8-CE1DDBA07611}"/>
  <bookViews>
    <workbookView xWindow="-108" yWindow="-108" windowWidth="23256" windowHeight="12456" xr2:uid="{00000000-000D-0000-FFFF-FFFF00000000}"/>
  </bookViews>
  <sheets>
    <sheet name="ChiSquare" sheetId="3" r:id="rId1"/>
    <sheet name="Sheet1" sheetId="1" r:id="rId2"/>
    <sheet name="Random_Data" sheetId="5" r:id="rId3"/>
  </sheet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O12" i="3"/>
  <c r="D3" i="3"/>
  <c r="C3" i="3"/>
  <c r="B3" i="3"/>
  <c r="D4" i="3"/>
  <c r="C4" i="3"/>
  <c r="B4" i="3"/>
  <c r="F4" i="3" l="1"/>
  <c r="D5" i="3"/>
  <c r="C5" i="3"/>
  <c r="E3" i="3"/>
  <c r="B5" i="3"/>
  <c r="E5" i="3" l="1"/>
  <c r="D10" i="3"/>
  <c r="L5" i="3" s="1"/>
  <c r="M5" i="3" s="1"/>
  <c r="N5" i="3" s="1"/>
  <c r="O5" i="3" s="1"/>
  <c r="C10" i="3"/>
  <c r="L4" i="3" s="1"/>
  <c r="M4" i="3" s="1"/>
  <c r="N4" i="3" s="1"/>
  <c r="O4" i="3" s="1"/>
  <c r="F3" i="3"/>
  <c r="C11" i="3" l="1"/>
  <c r="D11" i="3"/>
  <c r="B10" i="3"/>
  <c r="L3" i="3" s="1"/>
  <c r="M3" i="3" s="1"/>
  <c r="N3" i="3" s="1"/>
  <c r="O3" i="3" s="1"/>
  <c r="B11" i="3"/>
  <c r="L6" i="3" s="1"/>
  <c r="M6" i="3" s="1"/>
  <c r="N6" i="3" s="1"/>
  <c r="O6" i="3" s="1"/>
  <c r="D12" i="3" l="1"/>
  <c r="L8" i="3"/>
  <c r="M8" i="3" s="1"/>
  <c r="N8" i="3" s="1"/>
  <c r="O8" i="3" s="1"/>
  <c r="C12" i="3"/>
  <c r="L7" i="3"/>
  <c r="M7" i="3" s="1"/>
  <c r="N7" i="3" s="1"/>
  <c r="O7" i="3" s="1"/>
  <c r="O9" i="3" s="1"/>
  <c r="O11" i="3" s="1"/>
  <c r="E11" i="3"/>
  <c r="E10" i="3"/>
  <c r="B12" i="3"/>
  <c r="E12" i="3" l="1"/>
</calcChain>
</file>

<file path=xl/sharedStrings.xml><?xml version="1.0" encoding="utf-8"?>
<sst xmlns="http://schemas.openxmlformats.org/spreadsheetml/2006/main" count="262" uniqueCount="122">
  <si>
    <t>Player</t>
  </si>
  <si>
    <t>Span</t>
  </si>
  <si>
    <t>Mat</t>
  </si>
  <si>
    <t>Won</t>
  </si>
  <si>
    <t>Lost</t>
  </si>
  <si>
    <t>Tied</t>
  </si>
  <si>
    <t>Draw</t>
  </si>
  <si>
    <t>NR</t>
  </si>
  <si>
    <t>W/L</t>
  </si>
  <si>
    <t>%W</t>
  </si>
  <si>
    <t>%L</t>
  </si>
  <si>
    <t>% Tied</t>
  </si>
  <si>
    <t>% Draw</t>
  </si>
  <si>
    <t>%NR</t>
  </si>
  <si>
    <t>%</t>
  </si>
  <si>
    <t>GC Smith (ICC/SA)</t>
  </si>
  <si>
    <t>2003-2014</t>
  </si>
  <si>
    <t>AR Border (AUS)</t>
  </si>
  <si>
    <t>1984-1994</t>
  </si>
  <si>
    <t>SP Fleming (NZ)</t>
  </si>
  <si>
    <t>1997-2006</t>
  </si>
  <si>
    <t>RT Ponting (AUS)</t>
  </si>
  <si>
    <t>2004-2010</t>
  </si>
  <si>
    <t>V Kohli (IND)</t>
  </si>
  <si>
    <t>2014-2022</t>
  </si>
  <si>
    <t>JE Root (ENG)</t>
  </si>
  <si>
    <t>2017-2022</t>
  </si>
  <si>
    <t>MS Dhoni (IND)</t>
  </si>
  <si>
    <t>2008-2014</t>
  </si>
  <si>
    <t>AN Cook (ENG)</t>
  </si>
  <si>
    <t>2010-2016</t>
  </si>
  <si>
    <t>SR Waugh (AUS)</t>
  </si>
  <si>
    <t>1999-2004</t>
  </si>
  <si>
    <t>Misbah-ul-Haq (PAK)</t>
  </si>
  <si>
    <t>2010-2017</t>
  </si>
  <si>
    <t>MA Atherton (ENG)</t>
  </si>
  <si>
    <t>1993-2001</t>
  </si>
  <si>
    <t>WJ Cronje (SA)</t>
  </si>
  <si>
    <t>1994-2000</t>
  </si>
  <si>
    <t>MP Vaughan (ENG)</t>
  </si>
  <si>
    <t>2003-2008</t>
  </si>
  <si>
    <t>IVA Richards (WI)</t>
  </si>
  <si>
    <t>1980-1991</t>
  </si>
  <si>
    <t>AJ Strauss (ENG)</t>
  </si>
  <si>
    <t>2006-2012</t>
  </si>
  <si>
    <t>MA Taylor (AUS)</t>
  </si>
  <si>
    <t>1994-1999</t>
  </si>
  <si>
    <t>SC Ganguly (IND)</t>
  </si>
  <si>
    <t>2000-2005</t>
  </si>
  <si>
    <t>Imran Khan (PAK)</t>
  </si>
  <si>
    <t>1982-1992</t>
  </si>
  <si>
    <t>M Azharuddin (IND)</t>
  </si>
  <si>
    <t>1990-1999</t>
  </si>
  <si>
    <t>MJ Clarke (AUS)</t>
  </si>
  <si>
    <t>2011-2015</t>
  </si>
  <si>
    <t>BC Lara (WI)</t>
  </si>
  <si>
    <t>N Hussain (ENG)</t>
  </si>
  <si>
    <t>1999-2003</t>
  </si>
  <si>
    <t>KS Williamson (NZ)</t>
  </si>
  <si>
    <t>2016-2022</t>
  </si>
  <si>
    <t>ST Jayasuriya (SL)</t>
  </si>
  <si>
    <t>1999-2002</t>
  </si>
  <si>
    <t>DPMD Jayawardene (SL)</t>
  </si>
  <si>
    <t>2006-2013</t>
  </si>
  <si>
    <t>SPD Smith (AUS)</t>
  </si>
  <si>
    <t>2014-2023</t>
  </si>
  <si>
    <t>JO Holder (WI)</t>
  </si>
  <si>
    <t>2015-2020</t>
  </si>
  <si>
    <t>F du Plessis (SA)</t>
  </si>
  <si>
    <t>2016-2020</t>
  </si>
  <si>
    <t>KC Brathwaite (WI)</t>
  </si>
  <si>
    <t>2017-2024</t>
  </si>
  <si>
    <t>Javed Miandad (PAK)</t>
  </si>
  <si>
    <t>1980-1993</t>
  </si>
  <si>
    <t>AD Mathews (SL)</t>
  </si>
  <si>
    <t>2013-2017</t>
  </si>
  <si>
    <t>DI Gower (ENG)</t>
  </si>
  <si>
    <t>1982-1989</t>
  </si>
  <si>
    <t>DL Vettori (NZ)</t>
  </si>
  <si>
    <t>2007-2011</t>
  </si>
  <si>
    <t>Inzamam-ul-Haq (PAK)</t>
  </si>
  <si>
    <t>2001-2007</t>
  </si>
  <si>
    <t>BB McCullum (NZ)</t>
  </si>
  <si>
    <t>2013-2016</t>
  </si>
  <si>
    <t>FDM Karunaratne (SL)</t>
  </si>
  <si>
    <t>2019-2023</t>
  </si>
  <si>
    <t>DJG Sammy (WI)</t>
  </si>
  <si>
    <t>2010-2013</t>
  </si>
  <si>
    <t>PJ Cummins (AUS)</t>
  </si>
  <si>
    <t>2021-2024</t>
  </si>
  <si>
    <t>SM Pollock (SA)</t>
  </si>
  <si>
    <t>2000-2003</t>
  </si>
  <si>
    <t>Wasim Akram (PAK)</t>
  </si>
  <si>
    <t>1993-1999</t>
  </si>
  <si>
    <t>Role</t>
  </si>
  <si>
    <t>Batsman</t>
  </si>
  <si>
    <t>Bowler</t>
  </si>
  <si>
    <t>Row Labels</t>
  </si>
  <si>
    <t>Grand Total</t>
  </si>
  <si>
    <t>Sum of Mat</t>
  </si>
  <si>
    <t>Sum of Won</t>
  </si>
  <si>
    <t>% Won</t>
  </si>
  <si>
    <t>Sum of Lost</t>
  </si>
  <si>
    <t>Sum of Draw</t>
  </si>
  <si>
    <t>Observed Frequencies</t>
  </si>
  <si>
    <t>Expected Frequencies</t>
  </si>
  <si>
    <t>Captain</t>
  </si>
  <si>
    <t>Matches Played</t>
  </si>
  <si>
    <t>Status</t>
  </si>
  <si>
    <t>X^2</t>
  </si>
  <si>
    <t>df</t>
  </si>
  <si>
    <t>p-value</t>
  </si>
  <si>
    <t>Observed(fij)</t>
  </si>
  <si>
    <t>Expected(Eij)</t>
  </si>
  <si>
    <t>fij-Eij</t>
  </si>
  <si>
    <t>(fij-Eij)^2</t>
  </si>
  <si>
    <t>(fij-Eij)^2/Eij</t>
  </si>
  <si>
    <t>Test of Independence</t>
  </si>
  <si>
    <t>Cannot reject null hypothesis</t>
  </si>
  <si>
    <t>p-value&gt;a</t>
  </si>
  <si>
    <t>critical value&gt;X^2</t>
  </si>
  <si>
    <t>Critical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</si>
</sst>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2" applyAlignment="1">
      <alignment vertical="center" wrapText="1"/>
    </xf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3" fillId="4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3" fillId="0" borderId="4" xfId="0" applyFont="1" applyBorder="1" applyAlignment="1">
      <alignment horizontal="center"/>
    </xf>
    <xf numFmtId="0" fontId="0" fillId="6" borderId="0" xfId="0" applyFill="1" applyAlignment="1">
      <alignment horizontal="center"/>
    </xf>
    <xf numFmtId="0" fontId="0" fillId="3" borderId="1" xfId="0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2" applyBorder="1" applyAlignment="1">
      <alignment vertical="center" wrapText="1"/>
    </xf>
    <xf numFmtId="0" fontId="4" fillId="3" borderId="1" xfId="2" applyFill="1" applyBorder="1" applyAlignment="1">
      <alignment vertical="center" wrapText="1"/>
    </xf>
    <xf numFmtId="0" fontId="0" fillId="3" borderId="1" xfId="0" applyFill="1" applyBorder="1"/>
    <xf numFmtId="0" fontId="2" fillId="2" borderId="2" xfId="0" applyFont="1" applyFill="1" applyBorder="1" applyAlignment="1">
      <alignment vertical="center" wrapText="1"/>
    </xf>
    <xf numFmtId="0" fontId="4" fillId="0" borderId="3" xfId="2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3" xfId="0" applyBorder="1"/>
    <xf numFmtId="9" fontId="0" fillId="0" borderId="4" xfId="1" applyFont="1" applyBorder="1"/>
    <xf numFmtId="0" fontId="3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18.048183217594" createdVersion="8" refreshedVersion="8" minRefreshableVersion="3" recordCount="16" xr:uid="{FB076EF4-F5DA-4F4F-90AA-DF480E6F6DD8}">
  <cacheSource type="worksheet">
    <worksheetSource name="FinalData"/>
  </cacheSource>
  <cacheFields count="16">
    <cacheField name="Player" numFmtId="0">
      <sharedItems/>
    </cacheField>
    <cacheField name="Span" numFmtId="0">
      <sharedItems/>
    </cacheField>
    <cacheField name="Mat" numFmtId="0">
      <sharedItems containsSemiMixedTypes="0" containsString="0" containsNumber="1" containsInteger="1" minValue="25" maxValue="77"/>
    </cacheField>
    <cacheField name="Won" numFmtId="0">
      <sharedItems containsSemiMixedTypes="0" containsString="0" containsNumber="1" containsInteger="1" minValue="5" maxValue="48"/>
    </cacheField>
    <cacheField name="Lost" numFmtId="0">
      <sharedItems containsSemiMixedTypes="0" containsString="0" containsNumber="1" containsInteger="1" minValue="5" maxValue="22"/>
    </cacheField>
    <cacheField name="Tied" numFmtId="0">
      <sharedItems containsSemiMixedTypes="0" containsString="0" containsNumber="1" containsInteger="1" minValue="0" maxValue="0"/>
    </cacheField>
    <cacheField name="Draw" numFmtId="0">
      <sharedItems containsSemiMixedTypes="0" containsString="0" containsNumber="1" containsInteger="1" minValue="5" maxValue="20"/>
    </cacheField>
    <cacheField name="NR" numFmtId="0">
      <sharedItems containsSemiMixedTypes="0" containsString="0" containsNumber="1" containsInteger="1" minValue="0" maxValue="0"/>
    </cacheField>
    <cacheField name="W/L" numFmtId="0">
      <sharedItems containsSemiMixedTypes="0" containsString="0" containsNumber="1" minValue="0.27" maxValue="3"/>
    </cacheField>
    <cacheField name="%W" numFmtId="0">
      <sharedItems containsSemiMixedTypes="0" containsString="0" containsNumber="1" minValue="15.62" maxValue="62.33"/>
    </cacheField>
    <cacheField name="%L" numFmtId="0">
      <sharedItems containsSemiMixedTypes="0" containsString="0" containsNumber="1" minValue="19.23" maxValue="56.75"/>
    </cacheField>
    <cacheField name="% Tied" numFmtId="0">
      <sharedItems containsSemiMixedTypes="0" containsString="0" containsNumber="1" containsInteger="1" minValue="0" maxValue="0"/>
    </cacheField>
    <cacheField name="% Draw" numFmtId="0">
      <sharedItems containsSemiMixedTypes="0" containsString="0" containsNumber="1" minValue="13.51" maxValue="40.42"/>
    </cacheField>
    <cacheField name="%NR" numFmtId="0">
      <sharedItems containsSemiMixedTypes="0" containsString="0" containsNumber="1" containsInteger="1" minValue="0" maxValue="0"/>
    </cacheField>
    <cacheField name="%" numFmtId="0">
      <sharedItems containsSemiMixedTypes="0" containsString="0" containsNumber="1" minValue="21.73" maxValue="75"/>
    </cacheField>
    <cacheField name="Role" numFmtId="0">
      <sharedItems count="2">
        <s v="Batsman"/>
        <s v="Bowl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RT Ponting (AUS)"/>
    <s v="2004-2010"/>
    <n v="77"/>
    <n v="48"/>
    <n v="16"/>
    <n v="0"/>
    <n v="13"/>
    <n v="0"/>
    <n v="3"/>
    <n v="62.33"/>
    <n v="20.77"/>
    <n v="0"/>
    <n v="16.88"/>
    <n v="0"/>
    <n v="75"/>
    <x v="0"/>
  </r>
  <r>
    <s v="AJ Strauss (ENG)"/>
    <s v="2006-2012"/>
    <n v="50"/>
    <n v="24"/>
    <n v="11"/>
    <n v="0"/>
    <n v="15"/>
    <n v="0"/>
    <n v="2.1800000000000002"/>
    <n v="48"/>
    <n v="22"/>
    <n v="0"/>
    <n v="30"/>
    <n v="0"/>
    <n v="68.569999999999993"/>
    <x v="0"/>
  </r>
  <r>
    <s v="AN Cook (ENG)"/>
    <s v="2010-2016"/>
    <n v="59"/>
    <n v="24"/>
    <n v="22"/>
    <n v="0"/>
    <n v="13"/>
    <n v="0"/>
    <n v="1.0900000000000001"/>
    <n v="40.67"/>
    <n v="37.28"/>
    <n v="0"/>
    <n v="22.03"/>
    <n v="0"/>
    <n v="52.17"/>
    <x v="0"/>
  </r>
  <r>
    <s v="M Azharuddin (IND)"/>
    <s v="1990-1999"/>
    <n v="47"/>
    <n v="14"/>
    <n v="14"/>
    <n v="0"/>
    <n v="19"/>
    <n v="0"/>
    <n v="1"/>
    <n v="29.78"/>
    <n v="29.78"/>
    <n v="0"/>
    <n v="40.42"/>
    <n v="0"/>
    <n v="50"/>
    <x v="0"/>
  </r>
  <r>
    <s v="Inzamam-ul-Haq (PAK)"/>
    <s v="2001-2007"/>
    <n v="31"/>
    <n v="11"/>
    <n v="11"/>
    <n v="0"/>
    <n v="9"/>
    <n v="0"/>
    <n v="1"/>
    <n v="35.479999999999997"/>
    <n v="35.479999999999997"/>
    <n v="0"/>
    <n v="29.03"/>
    <n v="0"/>
    <n v="50"/>
    <x v="0"/>
  </r>
  <r>
    <s v="N Hussain (ENG)"/>
    <s v="1999-2003"/>
    <n v="45"/>
    <n v="17"/>
    <n v="15"/>
    <n v="0"/>
    <n v="13"/>
    <n v="0"/>
    <n v="1.1299999999999999"/>
    <n v="37.770000000000003"/>
    <n v="33.33"/>
    <n v="0"/>
    <n v="28.88"/>
    <n v="0"/>
    <n v="53.12"/>
    <x v="0"/>
  </r>
  <r>
    <s v="BB McCullum (NZ)"/>
    <s v="2013-2016"/>
    <n v="31"/>
    <n v="11"/>
    <n v="11"/>
    <n v="0"/>
    <n v="9"/>
    <n v="0"/>
    <n v="1"/>
    <n v="35.479999999999997"/>
    <n v="35.479999999999997"/>
    <n v="0"/>
    <n v="29.03"/>
    <n v="0"/>
    <n v="50"/>
    <x v="0"/>
  </r>
  <r>
    <s v="DI Gower (ENG)"/>
    <s v="1982-1989"/>
    <n v="32"/>
    <n v="5"/>
    <n v="18"/>
    <n v="0"/>
    <n v="9"/>
    <n v="0"/>
    <n v="0.27"/>
    <n v="15.62"/>
    <n v="56.25"/>
    <n v="0"/>
    <n v="28.12"/>
    <n v="0"/>
    <n v="21.73"/>
    <x v="0"/>
  </r>
  <r>
    <s v="ST Jayasuriya (SL)"/>
    <s v="1999-2002"/>
    <n v="38"/>
    <n v="18"/>
    <n v="12"/>
    <n v="0"/>
    <n v="8"/>
    <n v="0"/>
    <n v="1.5"/>
    <n v="47.36"/>
    <n v="31.57"/>
    <n v="0"/>
    <n v="21.05"/>
    <n v="0"/>
    <n v="60"/>
    <x v="0"/>
  </r>
  <r>
    <s v="MA Atherton (ENG)"/>
    <s v="1993-2001"/>
    <n v="54"/>
    <n v="13"/>
    <n v="21"/>
    <n v="0"/>
    <n v="20"/>
    <n v="0"/>
    <n v="0.61"/>
    <n v="24.07"/>
    <n v="38.880000000000003"/>
    <n v="0"/>
    <n v="37.03"/>
    <n v="0"/>
    <n v="38.229999999999997"/>
    <x v="0"/>
  </r>
  <r>
    <s v="JO Holder (WI)"/>
    <s v="2015-2020"/>
    <n v="37"/>
    <n v="11"/>
    <n v="21"/>
    <n v="0"/>
    <n v="5"/>
    <n v="0"/>
    <n v="0.52"/>
    <n v="29.72"/>
    <n v="56.75"/>
    <n v="0"/>
    <n v="13.51"/>
    <n v="0"/>
    <n v="34.369999999999997"/>
    <x v="1"/>
  </r>
  <r>
    <s v="DL Vettori (NZ)"/>
    <s v="2007-2011"/>
    <n v="32"/>
    <n v="6"/>
    <n v="16"/>
    <n v="0"/>
    <n v="10"/>
    <n v="0"/>
    <n v="0.37"/>
    <n v="18.75"/>
    <n v="50"/>
    <n v="0"/>
    <n v="31.25"/>
    <n v="0"/>
    <n v="27.27"/>
    <x v="1"/>
  </r>
  <r>
    <s v="DJG Sammy (WI)"/>
    <s v="2010-2013"/>
    <n v="30"/>
    <n v="8"/>
    <n v="12"/>
    <n v="0"/>
    <n v="10"/>
    <n v="0"/>
    <n v="0.66"/>
    <n v="26.66"/>
    <n v="40"/>
    <n v="0"/>
    <n v="33.33"/>
    <n v="0"/>
    <n v="40"/>
    <x v="1"/>
  </r>
  <r>
    <s v="PJ Cummins (AUS)"/>
    <s v="2021-2024"/>
    <n v="28"/>
    <n v="17"/>
    <n v="6"/>
    <n v="0"/>
    <n v="5"/>
    <n v="0"/>
    <n v="2.83"/>
    <n v="60.71"/>
    <n v="21.42"/>
    <n v="0"/>
    <n v="17.850000000000001"/>
    <n v="0"/>
    <n v="73.91"/>
    <x v="1"/>
  </r>
  <r>
    <s v="SM Pollock (SA)"/>
    <s v="2000-2003"/>
    <n v="26"/>
    <n v="14"/>
    <n v="5"/>
    <n v="0"/>
    <n v="7"/>
    <n v="0"/>
    <n v="2.8"/>
    <n v="53.84"/>
    <n v="19.23"/>
    <n v="0"/>
    <n v="26.92"/>
    <n v="0"/>
    <n v="73.680000000000007"/>
    <x v="1"/>
  </r>
  <r>
    <s v="Wasim Akram (PAK)"/>
    <s v="1993-1999"/>
    <n v="25"/>
    <n v="12"/>
    <n v="8"/>
    <n v="0"/>
    <n v="5"/>
    <n v="0"/>
    <n v="1.5"/>
    <n v="48"/>
    <n v="32"/>
    <n v="0"/>
    <n v="20"/>
    <n v="0"/>
    <n v="6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F6872E-9DB1-4B40-8052-96CAD1930529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X2:AB5" firstHeaderRow="0" firstDataRow="1" firstDataCol="1"/>
  <pivotFields count="16">
    <pivotField showAll="0"/>
    <pivotField showAll="0"/>
    <pivotField dataField="1"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5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at" fld="2" baseField="0" baseItem="0"/>
    <dataField name="Sum of Won" fld="3" baseField="0" baseItem="0"/>
    <dataField name="Sum of Lost" fld="4" baseField="0" baseItem="0"/>
    <dataField name="Sum of Draw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024CD-E210-4452-A7F8-3EC21A220D6C}" name="Raw" displayName="Raw" ref="A1:P41" totalsRowShown="0" headerRowDxfId="37" dataDxfId="36">
  <autoFilter ref="A1:P41" xr:uid="{08E024CD-E210-4452-A7F8-3EC21A220D6C}"/>
  <tableColumns count="16">
    <tableColumn id="1" xr3:uid="{96D18748-81FA-4423-B24C-A34758B91465}" name="Player" dataDxfId="35" dataCellStyle="Hyperlink"/>
    <tableColumn id="2" xr3:uid="{CB3C495C-3F40-413A-B73A-DDAA78B18ADB}" name="Span" dataDxfId="34"/>
    <tableColumn id="3" xr3:uid="{312B1AFC-5CE3-4BE3-81A4-90AFF66EDEBD}" name="Mat" dataDxfId="33"/>
    <tableColumn id="4" xr3:uid="{E962ED69-5838-46FD-9176-2FA786FA94DD}" name="Won" dataDxfId="32"/>
    <tableColumn id="5" xr3:uid="{84B928C8-35A8-49A7-A9F1-1D360FCBA81C}" name="Lost" dataDxfId="31"/>
    <tableColumn id="6" xr3:uid="{B29885B0-841B-4F6C-B905-0D3A33DAFD87}" name="Tied" dataDxfId="30"/>
    <tableColumn id="7" xr3:uid="{4B019CA4-73B0-4562-9B55-82E9BB811B5D}" name="Draw" dataDxfId="29"/>
    <tableColumn id="8" xr3:uid="{5EBCF70D-A249-45E6-AC98-546AA764E50F}" name="NR" dataDxfId="28"/>
    <tableColumn id="9" xr3:uid="{20269F4F-D86E-443F-AAAC-34DFEA2C64B6}" name="W/L" dataDxfId="27"/>
    <tableColumn id="10" xr3:uid="{22637F2B-EFBF-42D7-9506-C33749BA8097}" name="%W" dataDxfId="26"/>
    <tableColumn id="11" xr3:uid="{E72FFC06-636C-45CD-A479-0F099FFCD909}" name="%L" dataDxfId="25"/>
    <tableColumn id="12" xr3:uid="{5C400CB3-BD9F-4F4E-8748-6E80C4F5CDD1}" name="% Tied" dataDxfId="24"/>
    <tableColumn id="13" xr3:uid="{5CA0A07F-E575-4399-AAA4-380B15010C66}" name="% Draw" dataDxfId="23"/>
    <tableColumn id="14" xr3:uid="{C884DB5B-B013-40E4-A2D2-22944B3028FA}" name="%NR" dataDxfId="22"/>
    <tableColumn id="15" xr3:uid="{409C0179-D656-4C7A-8400-A5C1AD70B5D3}" name="%" dataDxfId="21"/>
    <tableColumn id="16" xr3:uid="{2E8A4253-135C-4B5D-B207-D07F982E0CDA}" name="Ro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A29178-C895-42F8-830C-16CA946D539A}" name="FinalData" displayName="FinalData" ref="A1:P17" totalsRowShown="0" headerRowDxfId="20" dataDxfId="18" headerRowBorderDxfId="19" tableBorderDxfId="17" totalsRowBorderDxfId="16">
  <autoFilter ref="A1:P17" xr:uid="{E5A29178-C895-42F8-830C-16CA946D539A}"/>
  <tableColumns count="16">
    <tableColumn id="1" xr3:uid="{FB0CB21A-E279-4417-BE06-C29C2C173ECA}" name="Player" dataDxfId="15" dataCellStyle="Hyperlink"/>
    <tableColumn id="2" xr3:uid="{14AFE35A-B36E-4BFF-B47D-A056B1EC4C7F}" name="Span" dataDxfId="14"/>
    <tableColumn id="3" xr3:uid="{80F65FB0-0EE6-426C-A691-857CF2685155}" name="Mat" dataDxfId="13"/>
    <tableColumn id="4" xr3:uid="{BC254880-17E3-41CB-BF61-DEC18DA941C9}" name="Won" dataDxfId="12"/>
    <tableColumn id="5" xr3:uid="{C1F6398F-1BDC-4FD9-A0A6-B1AAC1425FCD}" name="Lost" dataDxfId="11"/>
    <tableColumn id="6" xr3:uid="{0DE9F1B6-A728-4065-B428-93C17071EC1D}" name="Tied" dataDxfId="10"/>
    <tableColumn id="7" xr3:uid="{FEC0DC58-F696-45EB-85C5-B41B1FF9862C}" name="Draw" dataDxfId="9"/>
    <tableColumn id="8" xr3:uid="{701EE2A7-7E20-46AF-912A-1F8C0298A7CE}" name="NR" dataDxfId="8"/>
    <tableColumn id="9" xr3:uid="{CE9500D1-0A7B-40B8-85C4-991CB2BA695E}" name="W/L" dataDxfId="7"/>
    <tableColumn id="10" xr3:uid="{0CC0051B-6169-4192-A3CA-2DBD8A1F000A}" name="%W" dataDxfId="6"/>
    <tableColumn id="11" xr3:uid="{370158D1-FA29-408B-B05E-0CB5E93F08B9}" name="%L" dataDxfId="5"/>
    <tableColumn id="12" xr3:uid="{DB7E0AA4-028A-4AFB-B1B7-2525441502B4}" name="% Tied" dataDxfId="4"/>
    <tableColumn id="13" xr3:uid="{02B627B6-2C26-4406-AB16-1490BA693248}" name="% Draw" dataDxfId="3"/>
    <tableColumn id="14" xr3:uid="{F6F79DB0-35B7-4494-B6AF-BF1F2280151F}" name="%NR" dataDxfId="2"/>
    <tableColumn id="15" xr3:uid="{F2177DE6-BA3F-4197-90FC-68C9F8C16C25}" name="%" dataDxfId="1"/>
    <tableColumn id="16" xr3:uid="{C585DF8A-2AED-44A5-9620-612BD9642C2A}" name="Rol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spncricinfo.com/cricketers/michael-vaughan-22182" TargetMode="External"/><Relationship Id="rId18" Type="http://schemas.openxmlformats.org/officeDocument/2006/relationships/hyperlink" Target="https://www.espncricinfo.com/cricketers/imran-khan-40560" TargetMode="External"/><Relationship Id="rId26" Type="http://schemas.openxmlformats.org/officeDocument/2006/relationships/hyperlink" Target="https://www.espncricinfo.com/cricketers/steven-smith-267192" TargetMode="External"/><Relationship Id="rId39" Type="http://schemas.openxmlformats.org/officeDocument/2006/relationships/hyperlink" Target="https://www.espncricinfo.com/cricketers/shaun-pollock-46774" TargetMode="External"/><Relationship Id="rId21" Type="http://schemas.openxmlformats.org/officeDocument/2006/relationships/hyperlink" Target="https://www.espncricinfo.com/cricketers/brian-lara-52337" TargetMode="External"/><Relationship Id="rId34" Type="http://schemas.openxmlformats.org/officeDocument/2006/relationships/hyperlink" Target="https://www.espncricinfo.com/cricketers/inzamam-ul-haq-40570" TargetMode="External"/><Relationship Id="rId7" Type="http://schemas.openxmlformats.org/officeDocument/2006/relationships/hyperlink" Target="https://www.espncricinfo.com/cricketers/ms-dhoni-28081" TargetMode="External"/><Relationship Id="rId2" Type="http://schemas.openxmlformats.org/officeDocument/2006/relationships/hyperlink" Target="https://www.espncricinfo.com/cricketers/allan-border-4174" TargetMode="External"/><Relationship Id="rId16" Type="http://schemas.openxmlformats.org/officeDocument/2006/relationships/hyperlink" Target="https://www.espncricinfo.com/cricketers/mark-taylor-7924" TargetMode="External"/><Relationship Id="rId20" Type="http://schemas.openxmlformats.org/officeDocument/2006/relationships/hyperlink" Target="https://www.espncricinfo.com/cricketers/michael-clarke-4578" TargetMode="External"/><Relationship Id="rId29" Type="http://schemas.openxmlformats.org/officeDocument/2006/relationships/hyperlink" Target="https://www.espncricinfo.com/cricketers/kraigg-brathwaite-348024" TargetMode="External"/><Relationship Id="rId41" Type="http://schemas.openxmlformats.org/officeDocument/2006/relationships/table" Target="../tables/table1.xml"/><Relationship Id="rId1" Type="http://schemas.openxmlformats.org/officeDocument/2006/relationships/hyperlink" Target="https://www.espncricinfo.com/cricketers/graeme-smith-47270" TargetMode="External"/><Relationship Id="rId6" Type="http://schemas.openxmlformats.org/officeDocument/2006/relationships/hyperlink" Target="https://www.espncricinfo.com/cricketers/joe-root-303669" TargetMode="External"/><Relationship Id="rId11" Type="http://schemas.openxmlformats.org/officeDocument/2006/relationships/hyperlink" Target="https://www.espncricinfo.com/cricketers/mike-atherton-8579" TargetMode="External"/><Relationship Id="rId24" Type="http://schemas.openxmlformats.org/officeDocument/2006/relationships/hyperlink" Target="https://www.espncricinfo.com/cricketers/sanath-jayasuriya-49209" TargetMode="External"/><Relationship Id="rId32" Type="http://schemas.openxmlformats.org/officeDocument/2006/relationships/hyperlink" Target="https://www.espncricinfo.com/cricketers/david-gower-13418" TargetMode="External"/><Relationship Id="rId37" Type="http://schemas.openxmlformats.org/officeDocument/2006/relationships/hyperlink" Target="https://www.espncricinfo.com/cricketers/daren-sammy-53115" TargetMode="External"/><Relationship Id="rId40" Type="http://schemas.openxmlformats.org/officeDocument/2006/relationships/hyperlink" Target="https://www.espncricinfo.com/cricketers/wasim-akram-43547" TargetMode="External"/><Relationship Id="rId5" Type="http://schemas.openxmlformats.org/officeDocument/2006/relationships/hyperlink" Target="https://www.espncricinfo.com/cricketers/virat-kohli-253802" TargetMode="External"/><Relationship Id="rId15" Type="http://schemas.openxmlformats.org/officeDocument/2006/relationships/hyperlink" Target="https://www.espncricinfo.com/cricketers/andrew-strauss-20387" TargetMode="External"/><Relationship Id="rId23" Type="http://schemas.openxmlformats.org/officeDocument/2006/relationships/hyperlink" Target="https://www.espncricinfo.com/cricketers/kane-williamson-277906" TargetMode="External"/><Relationship Id="rId28" Type="http://schemas.openxmlformats.org/officeDocument/2006/relationships/hyperlink" Target="https://www.espncricinfo.com/cricketers/faf-du-plessis-44828" TargetMode="External"/><Relationship Id="rId36" Type="http://schemas.openxmlformats.org/officeDocument/2006/relationships/hyperlink" Target="https://www.espncricinfo.com/cricketers/dimuth-karunaratne-227772" TargetMode="External"/><Relationship Id="rId10" Type="http://schemas.openxmlformats.org/officeDocument/2006/relationships/hyperlink" Target="https://www.espncricinfo.com/cricketers/misbah-ul-haq-41378" TargetMode="External"/><Relationship Id="rId19" Type="http://schemas.openxmlformats.org/officeDocument/2006/relationships/hyperlink" Target="https://www.espncricinfo.com/cricketers/mohammad-azharuddin-26329" TargetMode="External"/><Relationship Id="rId31" Type="http://schemas.openxmlformats.org/officeDocument/2006/relationships/hyperlink" Target="https://www.espncricinfo.com/cricketers/angelo-mathews-49764" TargetMode="External"/><Relationship Id="rId4" Type="http://schemas.openxmlformats.org/officeDocument/2006/relationships/hyperlink" Target="https://www.espncricinfo.com/cricketers/ricky-ponting-7133" TargetMode="External"/><Relationship Id="rId9" Type="http://schemas.openxmlformats.org/officeDocument/2006/relationships/hyperlink" Target="https://www.espncricinfo.com/cricketers/steve-waugh-8192" TargetMode="External"/><Relationship Id="rId14" Type="http://schemas.openxmlformats.org/officeDocument/2006/relationships/hyperlink" Target="https://www.espncricinfo.com/cricketers/viv-richards-52812" TargetMode="External"/><Relationship Id="rId22" Type="http://schemas.openxmlformats.org/officeDocument/2006/relationships/hyperlink" Target="https://www.espncricinfo.com/cricketers/nasser-hussain-14325" TargetMode="External"/><Relationship Id="rId27" Type="http://schemas.openxmlformats.org/officeDocument/2006/relationships/hyperlink" Target="https://www.espncricinfo.com/cricketers/jason-holder-391485" TargetMode="External"/><Relationship Id="rId30" Type="http://schemas.openxmlformats.org/officeDocument/2006/relationships/hyperlink" Target="https://www.espncricinfo.com/cricketers/javed-miandad-40879" TargetMode="External"/><Relationship Id="rId35" Type="http://schemas.openxmlformats.org/officeDocument/2006/relationships/hyperlink" Target="https://www.espncricinfo.com/cricketers/brendon-mccullum-37737" TargetMode="External"/><Relationship Id="rId8" Type="http://schemas.openxmlformats.org/officeDocument/2006/relationships/hyperlink" Target="https://www.espncricinfo.com/cricketers/alastair-cook-11728" TargetMode="External"/><Relationship Id="rId3" Type="http://schemas.openxmlformats.org/officeDocument/2006/relationships/hyperlink" Target="https://www.espncricinfo.com/cricketers/stephen-fleming-37000" TargetMode="External"/><Relationship Id="rId12" Type="http://schemas.openxmlformats.org/officeDocument/2006/relationships/hyperlink" Target="https://www.espncricinfo.com/cricketers/hansie-cronje-44485" TargetMode="External"/><Relationship Id="rId17" Type="http://schemas.openxmlformats.org/officeDocument/2006/relationships/hyperlink" Target="https://www.espncricinfo.com/cricketers/sourav-ganguly-28779" TargetMode="External"/><Relationship Id="rId25" Type="http://schemas.openxmlformats.org/officeDocument/2006/relationships/hyperlink" Target="https://www.espncricinfo.com/cricketers/mahela-jayawardene-49289" TargetMode="External"/><Relationship Id="rId33" Type="http://schemas.openxmlformats.org/officeDocument/2006/relationships/hyperlink" Target="https://www.espncricinfo.com/cricketers/daniel-vettori-38710" TargetMode="External"/><Relationship Id="rId38" Type="http://schemas.openxmlformats.org/officeDocument/2006/relationships/hyperlink" Target="https://www.espncricinfo.com/cricketers/pat-cummins-489889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spncricinfo.com/cricketers/sanath-jayasuriya-49209" TargetMode="External"/><Relationship Id="rId13" Type="http://schemas.openxmlformats.org/officeDocument/2006/relationships/hyperlink" Target="https://www.espncricinfo.com/cricketers/daniel-vettori-38710" TargetMode="External"/><Relationship Id="rId18" Type="http://schemas.openxmlformats.org/officeDocument/2006/relationships/table" Target="../tables/table2.xml"/><Relationship Id="rId3" Type="http://schemas.openxmlformats.org/officeDocument/2006/relationships/hyperlink" Target="https://www.espncricinfo.com/cricketers/alastair-cook-11728" TargetMode="External"/><Relationship Id="rId7" Type="http://schemas.openxmlformats.org/officeDocument/2006/relationships/hyperlink" Target="https://www.espncricinfo.com/cricketers/nasser-hussain-14325" TargetMode="External"/><Relationship Id="rId12" Type="http://schemas.openxmlformats.org/officeDocument/2006/relationships/hyperlink" Target="https://www.espncricinfo.com/cricketers/jason-holder-391485" TargetMode="External"/><Relationship Id="rId17" Type="http://schemas.openxmlformats.org/officeDocument/2006/relationships/hyperlink" Target="https://www.espncricinfo.com/cricketers/wasim-akram-43547" TargetMode="External"/><Relationship Id="rId2" Type="http://schemas.openxmlformats.org/officeDocument/2006/relationships/hyperlink" Target="https://www.espncricinfo.com/cricketers/ricky-ponting-7133" TargetMode="External"/><Relationship Id="rId16" Type="http://schemas.openxmlformats.org/officeDocument/2006/relationships/hyperlink" Target="https://www.espncricinfo.com/cricketers/shaun-pollock-46774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www.espncricinfo.com/cricketers/mohammad-azharuddin-26329" TargetMode="External"/><Relationship Id="rId11" Type="http://schemas.openxmlformats.org/officeDocument/2006/relationships/hyperlink" Target="https://www.espncricinfo.com/cricketers/brendon-mccullum-37737" TargetMode="External"/><Relationship Id="rId5" Type="http://schemas.openxmlformats.org/officeDocument/2006/relationships/hyperlink" Target="https://www.espncricinfo.com/cricketers/andrew-strauss-20387" TargetMode="External"/><Relationship Id="rId15" Type="http://schemas.openxmlformats.org/officeDocument/2006/relationships/hyperlink" Target="https://www.espncricinfo.com/cricketers/pat-cummins-489889" TargetMode="External"/><Relationship Id="rId10" Type="http://schemas.openxmlformats.org/officeDocument/2006/relationships/hyperlink" Target="https://www.espncricinfo.com/cricketers/inzamam-ul-haq-40570" TargetMode="External"/><Relationship Id="rId4" Type="http://schemas.openxmlformats.org/officeDocument/2006/relationships/hyperlink" Target="https://www.espncricinfo.com/cricketers/mike-atherton-8579" TargetMode="External"/><Relationship Id="rId9" Type="http://schemas.openxmlformats.org/officeDocument/2006/relationships/hyperlink" Target="https://www.espncricinfo.com/cricketers/david-gower-13418" TargetMode="External"/><Relationship Id="rId14" Type="http://schemas.openxmlformats.org/officeDocument/2006/relationships/hyperlink" Target="https://www.espncricinfo.com/cricketers/daren-sammy-531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16CE3-F004-49AF-8E36-79D7B0943336}">
  <dimension ref="A1:O15"/>
  <sheetViews>
    <sheetView tabSelected="1" workbookViewId="0">
      <selection activeCell="E11" sqref="E11"/>
    </sheetView>
  </sheetViews>
  <sheetFormatPr defaultRowHeight="14.4" x14ac:dyDescent="0.3"/>
  <cols>
    <col min="1" max="1" width="10.5546875" bestFit="1" customWidth="1"/>
    <col min="2" max="2" width="13.88671875" bestFit="1" customWidth="1"/>
    <col min="3" max="3" width="11" bestFit="1" customWidth="1"/>
    <col min="4" max="4" width="10.5546875" bestFit="1" customWidth="1"/>
    <col min="5" max="5" width="13.88671875" bestFit="1" customWidth="1"/>
    <col min="6" max="6" width="12" bestFit="1" customWidth="1"/>
    <col min="11" max="12" width="12" bestFit="1" customWidth="1"/>
    <col min="14" max="14" width="24.77734375" bestFit="1" customWidth="1"/>
    <col min="15" max="15" width="12" bestFit="1" customWidth="1"/>
  </cols>
  <sheetData>
    <row r="1" spans="1:15" x14ac:dyDescent="0.3">
      <c r="A1" s="25" t="s">
        <v>104</v>
      </c>
      <c r="B1" s="25"/>
      <c r="C1" s="25"/>
      <c r="D1" s="25"/>
      <c r="E1" s="25"/>
      <c r="F1" s="25"/>
      <c r="I1" s="26" t="s">
        <v>117</v>
      </c>
      <c r="J1" s="26"/>
      <c r="K1" s="26"/>
      <c r="L1" s="26"/>
      <c r="M1" s="26"/>
      <c r="N1" s="26"/>
      <c r="O1" s="26"/>
    </row>
    <row r="2" spans="1:15" x14ac:dyDescent="0.3">
      <c r="A2" s="8" t="s">
        <v>106</v>
      </c>
      <c r="B2" s="8" t="s">
        <v>3</v>
      </c>
      <c r="C2" s="8" t="s">
        <v>4</v>
      </c>
      <c r="D2" s="8" t="s">
        <v>6</v>
      </c>
      <c r="E2" s="8" t="s">
        <v>107</v>
      </c>
      <c r="F2" s="8" t="s">
        <v>101</v>
      </c>
      <c r="I2" s="7" t="s">
        <v>106</v>
      </c>
      <c r="J2" s="7" t="s">
        <v>108</v>
      </c>
      <c r="K2" s="7" t="s">
        <v>112</v>
      </c>
      <c r="L2" s="7" t="s">
        <v>113</v>
      </c>
      <c r="M2" s="7" t="s">
        <v>114</v>
      </c>
      <c r="N2" s="7" t="s">
        <v>115</v>
      </c>
      <c r="O2" s="7" t="s">
        <v>116</v>
      </c>
    </row>
    <row r="3" spans="1:15" x14ac:dyDescent="0.3">
      <c r="A3" s="8" t="s">
        <v>95</v>
      </c>
      <c r="B3" s="8">
        <f>GETPIVOTDATA("Sum of Won",Random_Data!$X$2,"Role","Batsman")</f>
        <v>185</v>
      </c>
      <c r="C3" s="8">
        <f>GETPIVOTDATA("Sum of Lost",Random_Data!$X$2,"Role","Batsman")</f>
        <v>151</v>
      </c>
      <c r="D3" s="8">
        <f>GETPIVOTDATA("Sum of Draw",Random_Data!$X$2,"Role","Batsman")</f>
        <v>128</v>
      </c>
      <c r="E3" s="8">
        <f>SUM(B3:D3)</f>
        <v>464</v>
      </c>
      <c r="F3" s="24">
        <f>B3/E3</f>
        <v>0.39870689655172414</v>
      </c>
      <c r="I3" s="8" t="s">
        <v>95</v>
      </c>
      <c r="J3" s="8" t="s">
        <v>3</v>
      </c>
      <c r="K3" s="8">
        <v>185</v>
      </c>
      <c r="L3" s="8">
        <f>B10</f>
        <v>182.85358255451715</v>
      </c>
      <c r="M3" s="8">
        <f>K3-L3</f>
        <v>2.1464174454828537</v>
      </c>
      <c r="N3" s="8">
        <f>M3^2</f>
        <v>4.6071078502731391</v>
      </c>
      <c r="O3" s="8">
        <f>N3/L3</f>
        <v>2.5195611624943395E-2</v>
      </c>
    </row>
    <row r="4" spans="1:15" x14ac:dyDescent="0.3">
      <c r="A4" s="8" t="s">
        <v>96</v>
      </c>
      <c r="B4" s="8">
        <f>GETPIVOTDATA("Sum of Won",Random_Data!$X$2,"Role","Bowler")</f>
        <v>68</v>
      </c>
      <c r="C4" s="8">
        <f>GETPIVOTDATA("Sum of Lost",Random_Data!$X$2,"Role","Bowler")</f>
        <v>68</v>
      </c>
      <c r="D4" s="8">
        <f>GETPIVOTDATA("Sum of Draw",Random_Data!$X$2,"Role","Bowler")</f>
        <v>42</v>
      </c>
      <c r="E4" s="8">
        <f>SUM(B4:D4)</f>
        <v>178</v>
      </c>
      <c r="F4" s="24">
        <f>B4/E4</f>
        <v>0.38202247191011235</v>
      </c>
      <c r="I4" s="8" t="s">
        <v>95</v>
      </c>
      <c r="J4" s="8" t="s">
        <v>4</v>
      </c>
      <c r="K4" s="8">
        <v>151</v>
      </c>
      <c r="L4" s="8">
        <f>C10</f>
        <v>158.28037383177571</v>
      </c>
      <c r="M4" s="8">
        <f t="shared" ref="M4:M8" si="0">K4-L4</f>
        <v>-7.2803738317757052</v>
      </c>
      <c r="N4" s="8">
        <f t="shared" ref="N4:N8" si="1">M4^2</f>
        <v>53.003843130404462</v>
      </c>
      <c r="O4" s="8">
        <f t="shared" ref="O4:O8" si="2">N4/L4</f>
        <v>0.33487312322586665</v>
      </c>
    </row>
    <row r="5" spans="1:15" x14ac:dyDescent="0.3">
      <c r="A5" s="10" t="s">
        <v>98</v>
      </c>
      <c r="B5" s="10">
        <f>SUM(B3:B4)</f>
        <v>253</v>
      </c>
      <c r="C5" s="10">
        <f t="shared" ref="C5:E5" si="3">SUM(C3:C4)</f>
        <v>219</v>
      </c>
      <c r="D5" s="10">
        <f t="shared" si="3"/>
        <v>170</v>
      </c>
      <c r="E5" s="10">
        <f t="shared" si="3"/>
        <v>642</v>
      </c>
      <c r="F5" s="9"/>
      <c r="I5" s="8" t="s">
        <v>95</v>
      </c>
      <c r="J5" s="8" t="s">
        <v>6</v>
      </c>
      <c r="K5" s="8">
        <v>128</v>
      </c>
      <c r="L5" s="8">
        <f>D10</f>
        <v>122.86604361370716</v>
      </c>
      <c r="M5" s="8">
        <f t="shared" si="0"/>
        <v>5.1339563862928372</v>
      </c>
      <c r="N5" s="8">
        <f t="shared" si="1"/>
        <v>26.357508176357008</v>
      </c>
      <c r="O5" s="8">
        <f t="shared" si="2"/>
        <v>0.21452231553272311</v>
      </c>
    </row>
    <row r="6" spans="1:15" x14ac:dyDescent="0.3">
      <c r="I6" s="8" t="s">
        <v>96</v>
      </c>
      <c r="J6" s="8" t="s">
        <v>3</v>
      </c>
      <c r="K6" s="8">
        <v>68</v>
      </c>
      <c r="L6" s="8">
        <f>B11</f>
        <v>70.146417445482868</v>
      </c>
      <c r="M6" s="8">
        <f t="shared" si="0"/>
        <v>-2.1464174454828679</v>
      </c>
      <c r="N6" s="8">
        <f t="shared" si="1"/>
        <v>4.6071078502732004</v>
      </c>
      <c r="O6" s="8">
        <f t="shared" si="2"/>
        <v>6.56784482807522E-2</v>
      </c>
    </row>
    <row r="7" spans="1:15" x14ac:dyDescent="0.3">
      <c r="I7" s="8" t="s">
        <v>96</v>
      </c>
      <c r="J7" s="8" t="s">
        <v>4</v>
      </c>
      <c r="K7" s="8">
        <v>68</v>
      </c>
      <c r="L7" s="8">
        <f>C11</f>
        <v>60.719626168224302</v>
      </c>
      <c r="M7" s="8">
        <f t="shared" si="0"/>
        <v>7.2803738317756981</v>
      </c>
      <c r="N7" s="8">
        <f t="shared" si="1"/>
        <v>53.003843130404363</v>
      </c>
      <c r="O7" s="8">
        <f t="shared" si="2"/>
        <v>0.8729276920045046</v>
      </c>
    </row>
    <row r="8" spans="1:15" x14ac:dyDescent="0.3">
      <c r="A8" s="25" t="s">
        <v>105</v>
      </c>
      <c r="B8" s="25"/>
      <c r="C8" s="25"/>
      <c r="D8" s="25"/>
      <c r="E8" s="25"/>
      <c r="F8" s="25"/>
      <c r="I8" s="8" t="s">
        <v>96</v>
      </c>
      <c r="J8" s="8" t="s">
        <v>6</v>
      </c>
      <c r="K8" s="8">
        <v>42</v>
      </c>
      <c r="L8" s="8">
        <f>D11</f>
        <v>47.133956386292837</v>
      </c>
      <c r="M8" s="8">
        <f t="shared" si="0"/>
        <v>-5.1339563862928372</v>
      </c>
      <c r="N8" s="8">
        <f t="shared" si="1"/>
        <v>26.357508176357008</v>
      </c>
      <c r="O8" s="8">
        <f t="shared" si="2"/>
        <v>0.55920423824260401</v>
      </c>
    </row>
    <row r="9" spans="1:15" x14ac:dyDescent="0.3">
      <c r="A9" s="8" t="s">
        <v>106</v>
      </c>
      <c r="B9" s="8" t="s">
        <v>3</v>
      </c>
      <c r="C9" s="8" t="s">
        <v>4</v>
      </c>
      <c r="D9" s="8" t="s">
        <v>6</v>
      </c>
      <c r="E9" s="8" t="s">
        <v>107</v>
      </c>
      <c r="F9" s="8"/>
      <c r="I9" s="8"/>
      <c r="J9" s="8"/>
      <c r="K9" s="8"/>
      <c r="L9" s="8"/>
      <c r="M9" s="8"/>
      <c r="N9" s="8" t="s">
        <v>109</v>
      </c>
      <c r="O9" s="8">
        <f>SUM(O3:O8)</f>
        <v>2.0724014289113941</v>
      </c>
    </row>
    <row r="10" spans="1:15" x14ac:dyDescent="0.3">
      <c r="A10" s="8" t="s">
        <v>95</v>
      </c>
      <c r="B10" s="8">
        <f>E3*B5/$E$5</f>
        <v>182.85358255451715</v>
      </c>
      <c r="C10" s="8">
        <f>E3*C5/$E$5</f>
        <v>158.28037383177571</v>
      </c>
      <c r="D10" s="8">
        <f>E3*D5/$E$5</f>
        <v>122.86604361370716</v>
      </c>
      <c r="E10" s="8">
        <f>B10+C10+D10</f>
        <v>464.00000000000006</v>
      </c>
      <c r="F10" s="8"/>
      <c r="I10" s="8"/>
      <c r="J10" s="8"/>
      <c r="K10" s="8"/>
      <c r="L10" s="8"/>
      <c r="M10" s="8"/>
      <c r="N10" s="8" t="s">
        <v>110</v>
      </c>
      <c r="O10" s="8">
        <v>2</v>
      </c>
    </row>
    <row r="11" spans="1:15" x14ac:dyDescent="0.3">
      <c r="A11" s="8" t="s">
        <v>96</v>
      </c>
      <c r="B11" s="8">
        <f>$E$4*B5/$E$5</f>
        <v>70.146417445482868</v>
      </c>
      <c r="C11" s="8">
        <f t="shared" ref="C11:D11" si="4">$E$4*C5/$E$5</f>
        <v>60.719626168224302</v>
      </c>
      <c r="D11" s="8">
        <f t="shared" si="4"/>
        <v>47.133956386292837</v>
      </c>
      <c r="E11" s="8">
        <f>SUM(B11+C11+D11)</f>
        <v>178</v>
      </c>
      <c r="F11" s="8"/>
      <c r="I11" s="8"/>
      <c r="J11" s="8"/>
      <c r="K11" s="8"/>
      <c r="L11" s="8"/>
      <c r="M11" s="8"/>
      <c r="N11" s="8" t="s">
        <v>111</v>
      </c>
      <c r="O11" s="8">
        <f>_xlfn.CHISQ.DIST.RT(O9,O10)</f>
        <v>0.35480011143950985</v>
      </c>
    </row>
    <row r="12" spans="1:15" x14ac:dyDescent="0.3">
      <c r="A12" s="10" t="s">
        <v>98</v>
      </c>
      <c r="B12" s="10">
        <f>SUM(B10,B11)</f>
        <v>253</v>
      </c>
      <c r="C12" s="10">
        <f t="shared" ref="C12:E12" si="5">SUM(C10,C11)</f>
        <v>219</v>
      </c>
      <c r="D12" s="10">
        <f t="shared" si="5"/>
        <v>170</v>
      </c>
      <c r="E12" s="10">
        <f t="shared" si="5"/>
        <v>642</v>
      </c>
      <c r="F12" s="8"/>
      <c r="I12" s="9"/>
      <c r="J12" s="9"/>
      <c r="K12" s="9"/>
      <c r="L12" s="9"/>
      <c r="M12" s="9"/>
      <c r="N12" s="8" t="s">
        <v>121</v>
      </c>
      <c r="O12" s="9">
        <f>_xlfn.CHISQ.INV.RT(0.05,2)</f>
        <v>5.9914645471079817</v>
      </c>
    </row>
    <row r="13" spans="1:15" x14ac:dyDescent="0.3">
      <c r="N13" s="11" t="s">
        <v>119</v>
      </c>
    </row>
    <row r="14" spans="1:15" x14ac:dyDescent="0.3">
      <c r="N14" s="11" t="s">
        <v>120</v>
      </c>
    </row>
    <row r="15" spans="1:15" x14ac:dyDescent="0.3">
      <c r="N15" s="11" t="s">
        <v>118</v>
      </c>
    </row>
  </sheetData>
  <mergeCells count="3">
    <mergeCell ref="A1:F1"/>
    <mergeCell ref="A8:F8"/>
    <mergeCell ref="I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"/>
  <sheetViews>
    <sheetView workbookViewId="0">
      <selection activeCell="A28" sqref="A28:P41"/>
    </sheetView>
  </sheetViews>
  <sheetFormatPr defaultRowHeight="14.4" x14ac:dyDescent="0.3"/>
  <cols>
    <col min="13" max="13" width="9.109375" customWidth="1"/>
  </cols>
  <sheetData>
    <row r="1" spans="1:16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94</v>
      </c>
    </row>
    <row r="2" spans="1:16" ht="28.8" x14ac:dyDescent="0.3">
      <c r="A2" s="3" t="s">
        <v>15</v>
      </c>
      <c r="B2" s="1" t="s">
        <v>16</v>
      </c>
      <c r="C2" s="2">
        <v>109</v>
      </c>
      <c r="D2" s="1">
        <v>53</v>
      </c>
      <c r="E2" s="1">
        <v>29</v>
      </c>
      <c r="F2" s="1">
        <v>0</v>
      </c>
      <c r="G2" s="1">
        <v>27</v>
      </c>
      <c r="H2" s="1">
        <v>0</v>
      </c>
      <c r="I2" s="1">
        <v>1.82</v>
      </c>
      <c r="J2" s="1">
        <v>48.62</v>
      </c>
      <c r="K2" s="1">
        <v>26.6</v>
      </c>
      <c r="L2" s="1">
        <v>0</v>
      </c>
      <c r="M2" s="1">
        <v>24.77</v>
      </c>
      <c r="N2" s="1">
        <v>0</v>
      </c>
      <c r="O2" s="1">
        <v>64.63</v>
      </c>
      <c r="P2" t="s">
        <v>95</v>
      </c>
    </row>
    <row r="3" spans="1:16" ht="43.2" x14ac:dyDescent="0.3">
      <c r="A3" s="3" t="s">
        <v>17</v>
      </c>
      <c r="B3" s="1" t="s">
        <v>18</v>
      </c>
      <c r="C3" s="2">
        <v>93</v>
      </c>
      <c r="D3" s="1">
        <v>32</v>
      </c>
      <c r="E3" s="1">
        <v>22</v>
      </c>
      <c r="F3" s="1">
        <v>1</v>
      </c>
      <c r="G3" s="1">
        <v>38</v>
      </c>
      <c r="H3" s="1">
        <v>0</v>
      </c>
      <c r="I3" s="1">
        <v>1.45</v>
      </c>
      <c r="J3" s="1">
        <v>34.4</v>
      </c>
      <c r="K3" s="1">
        <v>23.65</v>
      </c>
      <c r="L3" s="1">
        <v>1.07</v>
      </c>
      <c r="M3" s="1">
        <v>40.86</v>
      </c>
      <c r="N3" s="1">
        <v>0</v>
      </c>
      <c r="O3" s="1">
        <v>59.09</v>
      </c>
      <c r="P3" t="s">
        <v>95</v>
      </c>
    </row>
    <row r="4" spans="1:16" ht="43.2" x14ac:dyDescent="0.3">
      <c r="A4" s="3" t="s">
        <v>19</v>
      </c>
      <c r="B4" s="1" t="s">
        <v>20</v>
      </c>
      <c r="C4" s="2">
        <v>80</v>
      </c>
      <c r="D4" s="1">
        <v>28</v>
      </c>
      <c r="E4" s="1">
        <v>27</v>
      </c>
      <c r="F4" s="1">
        <v>0</v>
      </c>
      <c r="G4" s="1">
        <v>25</v>
      </c>
      <c r="H4" s="1">
        <v>0</v>
      </c>
      <c r="I4" s="1">
        <v>1.03</v>
      </c>
      <c r="J4" s="1">
        <v>35</v>
      </c>
      <c r="K4" s="1">
        <v>33.75</v>
      </c>
      <c r="L4" s="1">
        <v>0</v>
      </c>
      <c r="M4" s="1">
        <v>31.25</v>
      </c>
      <c r="N4" s="1">
        <v>0</v>
      </c>
      <c r="O4" s="1">
        <v>50.9</v>
      </c>
      <c r="P4" t="s">
        <v>95</v>
      </c>
    </row>
    <row r="5" spans="1:16" ht="43.2" x14ac:dyDescent="0.3">
      <c r="A5" s="3" t="s">
        <v>21</v>
      </c>
      <c r="B5" s="1" t="s">
        <v>22</v>
      </c>
      <c r="C5" s="2">
        <v>77</v>
      </c>
      <c r="D5" s="1">
        <v>48</v>
      </c>
      <c r="E5" s="1">
        <v>16</v>
      </c>
      <c r="F5" s="1">
        <v>0</v>
      </c>
      <c r="G5" s="1">
        <v>13</v>
      </c>
      <c r="H5" s="1">
        <v>0</v>
      </c>
      <c r="I5" s="1">
        <v>3</v>
      </c>
      <c r="J5" s="1">
        <v>62.33</v>
      </c>
      <c r="K5" s="1">
        <v>20.77</v>
      </c>
      <c r="L5" s="1">
        <v>0</v>
      </c>
      <c r="M5" s="1">
        <v>16.88</v>
      </c>
      <c r="N5" s="1">
        <v>0</v>
      </c>
      <c r="O5" s="1">
        <v>75</v>
      </c>
      <c r="P5" t="s">
        <v>95</v>
      </c>
    </row>
    <row r="6" spans="1:16" ht="28.8" x14ac:dyDescent="0.3">
      <c r="A6" s="3" t="s">
        <v>23</v>
      </c>
      <c r="B6" s="1" t="s">
        <v>24</v>
      </c>
      <c r="C6" s="2">
        <v>68</v>
      </c>
      <c r="D6" s="1">
        <v>40</v>
      </c>
      <c r="E6" s="1">
        <v>17</v>
      </c>
      <c r="F6" s="1">
        <v>0</v>
      </c>
      <c r="G6" s="1">
        <v>11</v>
      </c>
      <c r="H6" s="1">
        <v>0</v>
      </c>
      <c r="I6" s="1">
        <v>2.35</v>
      </c>
      <c r="J6" s="1">
        <v>58.82</v>
      </c>
      <c r="K6" s="1">
        <v>25</v>
      </c>
      <c r="L6" s="1">
        <v>0</v>
      </c>
      <c r="M6" s="1">
        <v>16.170000000000002</v>
      </c>
      <c r="N6" s="1">
        <v>0</v>
      </c>
      <c r="O6" s="1">
        <v>70.17</v>
      </c>
      <c r="P6" t="s">
        <v>95</v>
      </c>
    </row>
    <row r="7" spans="1:16" ht="28.8" x14ac:dyDescent="0.3">
      <c r="A7" s="3" t="s">
        <v>25</v>
      </c>
      <c r="B7" s="1" t="s">
        <v>26</v>
      </c>
      <c r="C7" s="2">
        <v>64</v>
      </c>
      <c r="D7" s="1">
        <v>27</v>
      </c>
      <c r="E7" s="1">
        <v>26</v>
      </c>
      <c r="F7" s="1">
        <v>0</v>
      </c>
      <c r="G7" s="1">
        <v>11</v>
      </c>
      <c r="H7" s="1">
        <v>0</v>
      </c>
      <c r="I7" s="1">
        <v>1.03</v>
      </c>
      <c r="J7" s="1">
        <v>42.18</v>
      </c>
      <c r="K7" s="1">
        <v>40.619999999999997</v>
      </c>
      <c r="L7" s="1">
        <v>0</v>
      </c>
      <c r="M7" s="1">
        <v>17.18</v>
      </c>
      <c r="N7" s="1">
        <v>0</v>
      </c>
      <c r="O7" s="1">
        <v>50.94</v>
      </c>
      <c r="P7" t="s">
        <v>95</v>
      </c>
    </row>
    <row r="8" spans="1:16" ht="28.8" x14ac:dyDescent="0.3">
      <c r="A8" s="3" t="s">
        <v>27</v>
      </c>
      <c r="B8" s="1" t="s">
        <v>28</v>
      </c>
      <c r="C8" s="2">
        <v>60</v>
      </c>
      <c r="D8" s="1">
        <v>27</v>
      </c>
      <c r="E8" s="1">
        <v>18</v>
      </c>
      <c r="F8" s="1">
        <v>0</v>
      </c>
      <c r="G8" s="1">
        <v>15</v>
      </c>
      <c r="H8" s="1">
        <v>0</v>
      </c>
      <c r="I8" s="1">
        <v>1.5</v>
      </c>
      <c r="J8" s="1">
        <v>45</v>
      </c>
      <c r="K8" s="1">
        <v>30</v>
      </c>
      <c r="L8" s="1">
        <v>0</v>
      </c>
      <c r="M8" s="1">
        <v>25</v>
      </c>
      <c r="N8" s="1">
        <v>0</v>
      </c>
      <c r="O8" s="1">
        <v>60</v>
      </c>
      <c r="P8" t="s">
        <v>95</v>
      </c>
    </row>
    <row r="9" spans="1:16" ht="28.8" x14ac:dyDescent="0.3">
      <c r="A9" s="3" t="s">
        <v>29</v>
      </c>
      <c r="B9" s="1" t="s">
        <v>30</v>
      </c>
      <c r="C9" s="2">
        <v>59</v>
      </c>
      <c r="D9" s="1">
        <v>24</v>
      </c>
      <c r="E9" s="1">
        <v>22</v>
      </c>
      <c r="F9" s="1">
        <v>0</v>
      </c>
      <c r="G9" s="1">
        <v>13</v>
      </c>
      <c r="H9" s="1">
        <v>0</v>
      </c>
      <c r="I9" s="1">
        <v>1.0900000000000001</v>
      </c>
      <c r="J9" s="1">
        <v>40.67</v>
      </c>
      <c r="K9" s="1">
        <v>37.28</v>
      </c>
      <c r="L9" s="1">
        <v>0</v>
      </c>
      <c r="M9" s="1">
        <v>22.03</v>
      </c>
      <c r="N9" s="1">
        <v>0</v>
      </c>
      <c r="O9" s="1">
        <v>52.17</v>
      </c>
      <c r="P9" t="s">
        <v>95</v>
      </c>
    </row>
    <row r="10" spans="1:16" ht="43.2" x14ac:dyDescent="0.3">
      <c r="A10" s="3" t="s">
        <v>31</v>
      </c>
      <c r="B10" s="1" t="s">
        <v>32</v>
      </c>
      <c r="C10" s="2">
        <v>57</v>
      </c>
      <c r="D10" s="1">
        <v>41</v>
      </c>
      <c r="E10" s="1">
        <v>9</v>
      </c>
      <c r="F10" s="1">
        <v>0</v>
      </c>
      <c r="G10" s="1">
        <v>7</v>
      </c>
      <c r="H10" s="1">
        <v>0</v>
      </c>
      <c r="I10" s="1">
        <v>4.55</v>
      </c>
      <c r="J10" s="1">
        <v>71.92</v>
      </c>
      <c r="K10" s="1">
        <v>15.78</v>
      </c>
      <c r="L10" s="1">
        <v>0</v>
      </c>
      <c r="M10" s="1">
        <v>12.28</v>
      </c>
      <c r="N10" s="1">
        <v>0</v>
      </c>
      <c r="O10" s="1">
        <v>82</v>
      </c>
      <c r="P10" t="s">
        <v>95</v>
      </c>
    </row>
    <row r="11" spans="1:16" ht="43.2" x14ac:dyDescent="0.3">
      <c r="A11" s="3" t="s">
        <v>33</v>
      </c>
      <c r="B11" s="1" t="s">
        <v>34</v>
      </c>
      <c r="C11" s="2">
        <v>56</v>
      </c>
      <c r="D11" s="1">
        <v>26</v>
      </c>
      <c r="E11" s="1">
        <v>19</v>
      </c>
      <c r="F11" s="1">
        <v>0</v>
      </c>
      <c r="G11" s="1">
        <v>11</v>
      </c>
      <c r="H11" s="1">
        <v>0</v>
      </c>
      <c r="I11" s="1">
        <v>1.36</v>
      </c>
      <c r="J11" s="1">
        <v>46.42</v>
      </c>
      <c r="K11" s="1">
        <v>33.92</v>
      </c>
      <c r="L11" s="1">
        <v>0</v>
      </c>
      <c r="M11" s="1">
        <v>19.64</v>
      </c>
      <c r="N11" s="1">
        <v>0</v>
      </c>
      <c r="O11" s="1">
        <v>57.77</v>
      </c>
      <c r="P11" t="s">
        <v>95</v>
      </c>
    </row>
    <row r="12" spans="1:16" ht="43.2" x14ac:dyDescent="0.3">
      <c r="A12" s="3" t="s">
        <v>35</v>
      </c>
      <c r="B12" s="1" t="s">
        <v>36</v>
      </c>
      <c r="C12" s="2">
        <v>54</v>
      </c>
      <c r="D12" s="1">
        <v>13</v>
      </c>
      <c r="E12" s="1">
        <v>21</v>
      </c>
      <c r="F12" s="1">
        <v>0</v>
      </c>
      <c r="G12" s="1">
        <v>20</v>
      </c>
      <c r="H12" s="1">
        <v>0</v>
      </c>
      <c r="I12" s="1">
        <v>0.61</v>
      </c>
      <c r="J12" s="1">
        <v>24.07</v>
      </c>
      <c r="K12" s="1">
        <v>38.880000000000003</v>
      </c>
      <c r="L12" s="1">
        <v>0</v>
      </c>
      <c r="M12" s="1">
        <v>37.03</v>
      </c>
      <c r="N12" s="1">
        <v>0</v>
      </c>
      <c r="O12" s="1">
        <v>38.229999999999997</v>
      </c>
      <c r="P12" t="s">
        <v>95</v>
      </c>
    </row>
    <row r="13" spans="1:16" ht="43.2" x14ac:dyDescent="0.3">
      <c r="A13" s="3" t="s">
        <v>37</v>
      </c>
      <c r="B13" s="1" t="s">
        <v>38</v>
      </c>
      <c r="C13" s="2">
        <v>53</v>
      </c>
      <c r="D13" s="1">
        <v>27</v>
      </c>
      <c r="E13" s="1">
        <v>11</v>
      </c>
      <c r="F13" s="1">
        <v>0</v>
      </c>
      <c r="G13" s="1">
        <v>15</v>
      </c>
      <c r="H13" s="1">
        <v>0</v>
      </c>
      <c r="I13" s="1">
        <v>2.4500000000000002</v>
      </c>
      <c r="J13" s="1">
        <v>50.94</v>
      </c>
      <c r="K13" s="1">
        <v>20.75</v>
      </c>
      <c r="L13" s="1">
        <v>0</v>
      </c>
      <c r="M13" s="1">
        <v>28.3</v>
      </c>
      <c r="N13" s="1">
        <v>0</v>
      </c>
      <c r="O13" s="1">
        <v>71.05</v>
      </c>
      <c r="P13" t="s">
        <v>95</v>
      </c>
    </row>
    <row r="14" spans="1:16" ht="43.2" x14ac:dyDescent="0.3">
      <c r="A14" s="3" t="s">
        <v>39</v>
      </c>
      <c r="B14" s="1" t="s">
        <v>40</v>
      </c>
      <c r="C14" s="2">
        <v>51</v>
      </c>
      <c r="D14" s="1">
        <v>26</v>
      </c>
      <c r="E14" s="1">
        <v>11</v>
      </c>
      <c r="F14" s="1">
        <v>0</v>
      </c>
      <c r="G14" s="1">
        <v>14</v>
      </c>
      <c r="H14" s="1">
        <v>0</v>
      </c>
      <c r="I14" s="1">
        <v>2.36</v>
      </c>
      <c r="J14" s="1">
        <v>50.98</v>
      </c>
      <c r="K14" s="1">
        <v>21.56</v>
      </c>
      <c r="L14" s="1">
        <v>0</v>
      </c>
      <c r="M14" s="1">
        <v>27.45</v>
      </c>
      <c r="N14" s="1">
        <v>0</v>
      </c>
      <c r="O14" s="1">
        <v>70.27</v>
      </c>
      <c r="P14" t="s">
        <v>95</v>
      </c>
    </row>
    <row r="15" spans="1:16" ht="43.2" x14ac:dyDescent="0.3">
      <c r="A15" s="3" t="s">
        <v>41</v>
      </c>
      <c r="B15" s="1" t="s">
        <v>42</v>
      </c>
      <c r="C15" s="2">
        <v>50</v>
      </c>
      <c r="D15" s="1">
        <v>27</v>
      </c>
      <c r="E15" s="1">
        <v>8</v>
      </c>
      <c r="F15" s="1">
        <v>0</v>
      </c>
      <c r="G15" s="1">
        <v>15</v>
      </c>
      <c r="H15" s="1">
        <v>0</v>
      </c>
      <c r="I15" s="1">
        <v>3.37</v>
      </c>
      <c r="J15" s="1">
        <v>54</v>
      </c>
      <c r="K15" s="1">
        <v>16</v>
      </c>
      <c r="L15" s="1">
        <v>0</v>
      </c>
      <c r="M15" s="1">
        <v>30</v>
      </c>
      <c r="N15" s="1">
        <v>0</v>
      </c>
      <c r="O15" s="1">
        <v>77.14</v>
      </c>
      <c r="P15" t="s">
        <v>95</v>
      </c>
    </row>
    <row r="16" spans="1:16" ht="43.2" x14ac:dyDescent="0.3">
      <c r="A16" s="3" t="s">
        <v>43</v>
      </c>
      <c r="B16" s="1" t="s">
        <v>44</v>
      </c>
      <c r="C16" s="2">
        <v>50</v>
      </c>
      <c r="D16" s="1">
        <v>24</v>
      </c>
      <c r="E16" s="1">
        <v>11</v>
      </c>
      <c r="F16" s="1">
        <v>0</v>
      </c>
      <c r="G16" s="1">
        <v>15</v>
      </c>
      <c r="H16" s="1">
        <v>0</v>
      </c>
      <c r="I16" s="1">
        <v>2.1800000000000002</v>
      </c>
      <c r="J16" s="1">
        <v>48</v>
      </c>
      <c r="K16" s="1">
        <v>22</v>
      </c>
      <c r="L16" s="1">
        <v>0</v>
      </c>
      <c r="M16" s="1">
        <v>30</v>
      </c>
      <c r="N16" s="1">
        <v>0</v>
      </c>
      <c r="O16" s="1">
        <v>68.569999999999993</v>
      </c>
      <c r="P16" t="s">
        <v>95</v>
      </c>
    </row>
    <row r="17" spans="1:16" ht="43.2" x14ac:dyDescent="0.3">
      <c r="A17" s="3" t="s">
        <v>45</v>
      </c>
      <c r="B17" s="1" t="s">
        <v>46</v>
      </c>
      <c r="C17" s="2">
        <v>50</v>
      </c>
      <c r="D17" s="1">
        <v>26</v>
      </c>
      <c r="E17" s="1">
        <v>13</v>
      </c>
      <c r="F17" s="1">
        <v>0</v>
      </c>
      <c r="G17" s="1">
        <v>11</v>
      </c>
      <c r="H17" s="1">
        <v>0</v>
      </c>
      <c r="I17" s="1">
        <v>2</v>
      </c>
      <c r="J17" s="1">
        <v>52</v>
      </c>
      <c r="K17" s="1">
        <v>26</v>
      </c>
      <c r="L17" s="1">
        <v>0</v>
      </c>
      <c r="M17" s="1">
        <v>22</v>
      </c>
      <c r="N17" s="1">
        <v>0</v>
      </c>
      <c r="O17" s="1">
        <v>66.66</v>
      </c>
      <c r="P17" t="s">
        <v>95</v>
      </c>
    </row>
    <row r="18" spans="1:16" ht="43.2" x14ac:dyDescent="0.3">
      <c r="A18" s="3" t="s">
        <v>47</v>
      </c>
      <c r="B18" s="1" t="s">
        <v>48</v>
      </c>
      <c r="C18" s="2">
        <v>49</v>
      </c>
      <c r="D18" s="1">
        <v>21</v>
      </c>
      <c r="E18" s="1">
        <v>13</v>
      </c>
      <c r="F18" s="1">
        <v>0</v>
      </c>
      <c r="G18" s="1">
        <v>15</v>
      </c>
      <c r="H18" s="1">
        <v>0</v>
      </c>
      <c r="I18" s="1">
        <v>1.61</v>
      </c>
      <c r="J18" s="1">
        <v>42.85</v>
      </c>
      <c r="K18" s="1">
        <v>26.53</v>
      </c>
      <c r="L18" s="1">
        <v>0</v>
      </c>
      <c r="M18" s="1">
        <v>30.61</v>
      </c>
      <c r="N18" s="1">
        <v>0</v>
      </c>
      <c r="O18" s="1">
        <v>61.76</v>
      </c>
      <c r="P18" t="s">
        <v>95</v>
      </c>
    </row>
    <row r="19" spans="1:16" ht="43.2" x14ac:dyDescent="0.3">
      <c r="A19" s="3" t="s">
        <v>49</v>
      </c>
      <c r="B19" s="1" t="s">
        <v>50</v>
      </c>
      <c r="C19" s="2">
        <v>48</v>
      </c>
      <c r="D19" s="1">
        <v>14</v>
      </c>
      <c r="E19" s="1">
        <v>8</v>
      </c>
      <c r="F19" s="1">
        <v>0</v>
      </c>
      <c r="G19" s="1">
        <v>26</v>
      </c>
      <c r="H19" s="1">
        <v>0</v>
      </c>
      <c r="I19" s="1">
        <v>1.75</v>
      </c>
      <c r="J19" s="1">
        <v>29.16</v>
      </c>
      <c r="K19" s="1">
        <v>16.66</v>
      </c>
      <c r="L19" s="1">
        <v>0</v>
      </c>
      <c r="M19" s="1">
        <v>54.16</v>
      </c>
      <c r="N19" s="1">
        <v>0</v>
      </c>
      <c r="O19" s="1">
        <v>63.63</v>
      </c>
      <c r="P19" t="s">
        <v>95</v>
      </c>
    </row>
    <row r="20" spans="1:16" ht="43.2" x14ac:dyDescent="0.3">
      <c r="A20" s="3" t="s">
        <v>51</v>
      </c>
      <c r="B20" s="1" t="s">
        <v>52</v>
      </c>
      <c r="C20" s="2">
        <v>47</v>
      </c>
      <c r="D20" s="1">
        <v>14</v>
      </c>
      <c r="E20" s="1">
        <v>14</v>
      </c>
      <c r="F20" s="1">
        <v>0</v>
      </c>
      <c r="G20" s="1">
        <v>19</v>
      </c>
      <c r="H20" s="1">
        <v>0</v>
      </c>
      <c r="I20" s="1">
        <v>1</v>
      </c>
      <c r="J20" s="1">
        <v>29.78</v>
      </c>
      <c r="K20" s="1">
        <v>29.78</v>
      </c>
      <c r="L20" s="1">
        <v>0</v>
      </c>
      <c r="M20" s="1">
        <v>40.42</v>
      </c>
      <c r="N20" s="1">
        <v>0</v>
      </c>
      <c r="O20" s="1">
        <v>50</v>
      </c>
      <c r="P20" t="s">
        <v>95</v>
      </c>
    </row>
    <row r="21" spans="1:16" ht="28.8" x14ac:dyDescent="0.3">
      <c r="A21" s="3" t="s">
        <v>53</v>
      </c>
      <c r="B21" s="1" t="s">
        <v>54</v>
      </c>
      <c r="C21" s="2">
        <v>47</v>
      </c>
      <c r="D21" s="1">
        <v>24</v>
      </c>
      <c r="E21" s="1">
        <v>16</v>
      </c>
      <c r="F21" s="1">
        <v>0</v>
      </c>
      <c r="G21" s="1">
        <v>7</v>
      </c>
      <c r="H21" s="1">
        <v>0</v>
      </c>
      <c r="I21" s="1">
        <v>1.5</v>
      </c>
      <c r="J21" s="1">
        <v>51.06</v>
      </c>
      <c r="K21" s="1">
        <v>34.04</v>
      </c>
      <c r="L21" s="1">
        <v>0</v>
      </c>
      <c r="M21" s="1">
        <v>14.89</v>
      </c>
      <c r="N21" s="1">
        <v>0</v>
      </c>
      <c r="O21" s="1">
        <v>60</v>
      </c>
      <c r="P21" t="s">
        <v>95</v>
      </c>
    </row>
    <row r="22" spans="1:16" ht="28.8" x14ac:dyDescent="0.3">
      <c r="A22" s="3" t="s">
        <v>55</v>
      </c>
      <c r="B22" s="1" t="s">
        <v>20</v>
      </c>
      <c r="C22" s="2">
        <v>47</v>
      </c>
      <c r="D22" s="1">
        <v>10</v>
      </c>
      <c r="E22" s="1">
        <v>26</v>
      </c>
      <c r="F22" s="1">
        <v>0</v>
      </c>
      <c r="G22" s="1">
        <v>11</v>
      </c>
      <c r="H22" s="1">
        <v>0</v>
      </c>
      <c r="I22" s="1">
        <v>0.38</v>
      </c>
      <c r="J22" s="1">
        <v>21.27</v>
      </c>
      <c r="K22" s="1">
        <v>55.31</v>
      </c>
      <c r="L22" s="1">
        <v>0</v>
      </c>
      <c r="M22" s="1">
        <v>23.4</v>
      </c>
      <c r="N22" s="1">
        <v>0</v>
      </c>
      <c r="O22" s="1">
        <v>27.77</v>
      </c>
      <c r="P22" t="s">
        <v>95</v>
      </c>
    </row>
    <row r="23" spans="1:16" ht="43.2" x14ac:dyDescent="0.3">
      <c r="A23" s="3" t="s">
        <v>56</v>
      </c>
      <c r="B23" s="1" t="s">
        <v>57</v>
      </c>
      <c r="C23" s="2">
        <v>45</v>
      </c>
      <c r="D23" s="1">
        <v>17</v>
      </c>
      <c r="E23" s="1">
        <v>15</v>
      </c>
      <c r="F23" s="1">
        <v>0</v>
      </c>
      <c r="G23" s="1">
        <v>13</v>
      </c>
      <c r="H23" s="1">
        <v>0</v>
      </c>
      <c r="I23" s="1">
        <v>1.1299999999999999</v>
      </c>
      <c r="J23" s="1">
        <v>37.770000000000003</v>
      </c>
      <c r="K23" s="1">
        <v>33.33</v>
      </c>
      <c r="L23" s="1">
        <v>0</v>
      </c>
      <c r="M23" s="1">
        <v>28.88</v>
      </c>
      <c r="N23" s="1">
        <v>0</v>
      </c>
      <c r="O23" s="1">
        <v>53.12</v>
      </c>
      <c r="P23" t="s">
        <v>95</v>
      </c>
    </row>
    <row r="24" spans="1:16" ht="43.2" x14ac:dyDescent="0.3">
      <c r="A24" s="3" t="s">
        <v>58</v>
      </c>
      <c r="B24" s="1" t="s">
        <v>59</v>
      </c>
      <c r="C24" s="2">
        <v>40</v>
      </c>
      <c r="D24" s="1">
        <v>22</v>
      </c>
      <c r="E24" s="1">
        <v>10</v>
      </c>
      <c r="F24" s="1">
        <v>0</v>
      </c>
      <c r="G24" s="1">
        <v>8</v>
      </c>
      <c r="H24" s="1">
        <v>0</v>
      </c>
      <c r="I24" s="1">
        <v>2.2000000000000002</v>
      </c>
      <c r="J24" s="1">
        <v>55</v>
      </c>
      <c r="K24" s="1">
        <v>25</v>
      </c>
      <c r="L24" s="1">
        <v>0</v>
      </c>
      <c r="M24" s="1">
        <v>20</v>
      </c>
      <c r="N24" s="1">
        <v>0</v>
      </c>
      <c r="O24" s="1">
        <v>68.75</v>
      </c>
      <c r="P24" t="s">
        <v>95</v>
      </c>
    </row>
    <row r="25" spans="1:16" ht="43.2" x14ac:dyDescent="0.3">
      <c r="A25" s="3" t="s">
        <v>60</v>
      </c>
      <c r="B25" s="1" t="s">
        <v>61</v>
      </c>
      <c r="C25" s="2">
        <v>38</v>
      </c>
      <c r="D25" s="1">
        <v>18</v>
      </c>
      <c r="E25" s="1">
        <v>12</v>
      </c>
      <c r="F25" s="1">
        <v>0</v>
      </c>
      <c r="G25" s="1">
        <v>8</v>
      </c>
      <c r="H25" s="1">
        <v>0</v>
      </c>
      <c r="I25" s="1">
        <v>1.5</v>
      </c>
      <c r="J25" s="1">
        <v>47.36</v>
      </c>
      <c r="K25" s="1">
        <v>31.57</v>
      </c>
      <c r="L25" s="1">
        <v>0</v>
      </c>
      <c r="M25" s="1">
        <v>21.05</v>
      </c>
      <c r="N25" s="1">
        <v>0</v>
      </c>
      <c r="O25" s="1">
        <v>60</v>
      </c>
      <c r="P25" t="s">
        <v>95</v>
      </c>
    </row>
    <row r="26" spans="1:16" ht="43.2" x14ac:dyDescent="0.3">
      <c r="A26" s="3" t="s">
        <v>62</v>
      </c>
      <c r="B26" s="1" t="s">
        <v>63</v>
      </c>
      <c r="C26" s="2">
        <v>38</v>
      </c>
      <c r="D26" s="1">
        <v>18</v>
      </c>
      <c r="E26" s="1">
        <v>12</v>
      </c>
      <c r="F26" s="1">
        <v>0</v>
      </c>
      <c r="G26" s="1">
        <v>8</v>
      </c>
      <c r="H26" s="1">
        <v>0</v>
      </c>
      <c r="I26" s="1">
        <v>1.5</v>
      </c>
      <c r="J26" s="1">
        <v>47.36</v>
      </c>
      <c r="K26" s="1">
        <v>31.57</v>
      </c>
      <c r="L26" s="1">
        <v>0</v>
      </c>
      <c r="M26" s="1">
        <v>21.05</v>
      </c>
      <c r="N26" s="1">
        <v>0</v>
      </c>
      <c r="O26" s="1">
        <v>60</v>
      </c>
      <c r="P26" t="s">
        <v>95</v>
      </c>
    </row>
    <row r="27" spans="1:16" ht="43.2" x14ac:dyDescent="0.3">
      <c r="A27" s="3" t="s">
        <v>64</v>
      </c>
      <c r="B27" s="1" t="s">
        <v>65</v>
      </c>
      <c r="C27" s="2">
        <v>38</v>
      </c>
      <c r="D27" s="1">
        <v>21</v>
      </c>
      <c r="E27" s="1">
        <v>10</v>
      </c>
      <c r="F27" s="1">
        <v>0</v>
      </c>
      <c r="G27" s="1">
        <v>7</v>
      </c>
      <c r="H27" s="1">
        <v>0</v>
      </c>
      <c r="I27" s="1">
        <v>2.1</v>
      </c>
      <c r="J27" s="1">
        <v>55.26</v>
      </c>
      <c r="K27" s="1">
        <v>26.31</v>
      </c>
      <c r="L27" s="1">
        <v>0</v>
      </c>
      <c r="M27" s="1">
        <v>18.420000000000002</v>
      </c>
      <c r="N27" s="1">
        <v>0</v>
      </c>
      <c r="O27" s="1">
        <v>67.739999999999995</v>
      </c>
      <c r="P27" t="s">
        <v>95</v>
      </c>
    </row>
    <row r="28" spans="1:16" ht="28.8" x14ac:dyDescent="0.3">
      <c r="A28" s="3" t="s">
        <v>66</v>
      </c>
      <c r="B28" s="1" t="s">
        <v>67</v>
      </c>
      <c r="C28" s="2">
        <v>37</v>
      </c>
      <c r="D28" s="1">
        <v>11</v>
      </c>
      <c r="E28" s="1">
        <v>21</v>
      </c>
      <c r="F28" s="1">
        <v>0</v>
      </c>
      <c r="G28" s="1">
        <v>5</v>
      </c>
      <c r="H28" s="1">
        <v>0</v>
      </c>
      <c r="I28" s="1">
        <v>0.52</v>
      </c>
      <c r="J28" s="1">
        <v>29.72</v>
      </c>
      <c r="K28" s="1">
        <v>56.75</v>
      </c>
      <c r="L28" s="1">
        <v>0</v>
      </c>
      <c r="M28" s="1">
        <v>13.51</v>
      </c>
      <c r="N28" s="1">
        <v>0</v>
      </c>
      <c r="O28" s="1">
        <v>34.369999999999997</v>
      </c>
      <c r="P28" t="s">
        <v>96</v>
      </c>
    </row>
    <row r="29" spans="1:16" ht="43.2" x14ac:dyDescent="0.3">
      <c r="A29" s="3" t="s">
        <v>68</v>
      </c>
      <c r="B29" s="1" t="s">
        <v>69</v>
      </c>
      <c r="C29" s="2">
        <v>36</v>
      </c>
      <c r="D29" s="1">
        <v>18</v>
      </c>
      <c r="E29" s="1">
        <v>15</v>
      </c>
      <c r="F29" s="1">
        <v>0</v>
      </c>
      <c r="G29" s="1">
        <v>3</v>
      </c>
      <c r="H29" s="1">
        <v>0</v>
      </c>
      <c r="I29" s="1">
        <v>1.2</v>
      </c>
      <c r="J29" s="1">
        <v>50</v>
      </c>
      <c r="K29" s="1">
        <v>41.66</v>
      </c>
      <c r="L29" s="1">
        <v>0</v>
      </c>
      <c r="M29" s="1">
        <v>8.33</v>
      </c>
      <c r="N29" s="1">
        <v>0</v>
      </c>
      <c r="O29" s="1">
        <v>54.54</v>
      </c>
      <c r="P29" t="s">
        <v>95</v>
      </c>
    </row>
    <row r="30" spans="1:16" ht="43.2" x14ac:dyDescent="0.3">
      <c r="A30" s="3" t="s">
        <v>70</v>
      </c>
      <c r="B30" s="1" t="s">
        <v>71</v>
      </c>
      <c r="C30" s="2">
        <v>35</v>
      </c>
      <c r="D30" s="1">
        <v>8</v>
      </c>
      <c r="E30" s="1">
        <v>20</v>
      </c>
      <c r="F30" s="1">
        <v>0</v>
      </c>
      <c r="G30" s="1">
        <v>7</v>
      </c>
      <c r="H30" s="1">
        <v>0</v>
      </c>
      <c r="I30" s="1">
        <v>0.4</v>
      </c>
      <c r="J30" s="1">
        <v>22.85</v>
      </c>
      <c r="K30" s="1">
        <v>57.14</v>
      </c>
      <c r="L30" s="1">
        <v>0</v>
      </c>
      <c r="M30" s="1">
        <v>20</v>
      </c>
      <c r="N30" s="1">
        <v>0</v>
      </c>
      <c r="O30" s="1">
        <v>28.57</v>
      </c>
      <c r="P30" t="s">
        <v>95</v>
      </c>
    </row>
    <row r="31" spans="1:16" ht="43.2" x14ac:dyDescent="0.3">
      <c r="A31" s="3" t="s">
        <v>72</v>
      </c>
      <c r="B31" s="1" t="s">
        <v>73</v>
      </c>
      <c r="C31" s="2">
        <v>34</v>
      </c>
      <c r="D31" s="1">
        <v>14</v>
      </c>
      <c r="E31" s="1">
        <v>6</v>
      </c>
      <c r="F31" s="1">
        <v>0</v>
      </c>
      <c r="G31" s="1">
        <v>14</v>
      </c>
      <c r="H31" s="1">
        <v>0</v>
      </c>
      <c r="I31" s="1">
        <v>2.33</v>
      </c>
      <c r="J31" s="1">
        <v>41.17</v>
      </c>
      <c r="K31" s="1">
        <v>17.64</v>
      </c>
      <c r="L31" s="1">
        <v>0</v>
      </c>
      <c r="M31" s="1">
        <v>41.17</v>
      </c>
      <c r="N31" s="1">
        <v>0</v>
      </c>
      <c r="O31" s="1">
        <v>70</v>
      </c>
      <c r="P31" t="s">
        <v>95</v>
      </c>
    </row>
    <row r="32" spans="1:16" ht="43.2" x14ac:dyDescent="0.3">
      <c r="A32" s="3" t="s">
        <v>74</v>
      </c>
      <c r="B32" s="1" t="s">
        <v>75</v>
      </c>
      <c r="C32" s="2">
        <v>34</v>
      </c>
      <c r="D32" s="1">
        <v>13</v>
      </c>
      <c r="E32" s="1">
        <v>15</v>
      </c>
      <c r="F32" s="1">
        <v>0</v>
      </c>
      <c r="G32" s="1">
        <v>6</v>
      </c>
      <c r="H32" s="1">
        <v>0</v>
      </c>
      <c r="I32" s="1">
        <v>0.86</v>
      </c>
      <c r="J32" s="1">
        <v>38.229999999999997</v>
      </c>
      <c r="K32" s="1">
        <v>44.11</v>
      </c>
      <c r="L32" s="1">
        <v>0</v>
      </c>
      <c r="M32" s="1">
        <v>17.64</v>
      </c>
      <c r="N32" s="1">
        <v>0</v>
      </c>
      <c r="O32" s="1">
        <v>46.42</v>
      </c>
      <c r="P32" t="s">
        <v>95</v>
      </c>
    </row>
    <row r="33" spans="1:16" ht="28.8" x14ac:dyDescent="0.3">
      <c r="A33" s="3" t="s">
        <v>76</v>
      </c>
      <c r="B33" s="1" t="s">
        <v>77</v>
      </c>
      <c r="C33" s="2">
        <v>32</v>
      </c>
      <c r="D33" s="1">
        <v>5</v>
      </c>
      <c r="E33" s="1">
        <v>18</v>
      </c>
      <c r="F33" s="1">
        <v>0</v>
      </c>
      <c r="G33" s="1">
        <v>9</v>
      </c>
      <c r="H33" s="1">
        <v>0</v>
      </c>
      <c r="I33" s="1">
        <v>0.27</v>
      </c>
      <c r="J33" s="1">
        <v>15.62</v>
      </c>
      <c r="K33" s="1">
        <v>56.25</v>
      </c>
      <c r="L33" s="1">
        <v>0</v>
      </c>
      <c r="M33" s="1">
        <v>28.12</v>
      </c>
      <c r="N33" s="1">
        <v>0</v>
      </c>
      <c r="O33" s="1">
        <v>21.73</v>
      </c>
      <c r="P33" t="s">
        <v>95</v>
      </c>
    </row>
    <row r="34" spans="1:16" ht="43.2" x14ac:dyDescent="0.3">
      <c r="A34" s="3" t="s">
        <v>78</v>
      </c>
      <c r="B34" s="1" t="s">
        <v>79</v>
      </c>
      <c r="C34" s="2">
        <v>32</v>
      </c>
      <c r="D34" s="1">
        <v>6</v>
      </c>
      <c r="E34" s="1">
        <v>16</v>
      </c>
      <c r="F34" s="1">
        <v>0</v>
      </c>
      <c r="G34" s="1">
        <v>10</v>
      </c>
      <c r="H34" s="1">
        <v>0</v>
      </c>
      <c r="I34" s="1">
        <v>0.37</v>
      </c>
      <c r="J34" s="1">
        <v>18.75</v>
      </c>
      <c r="K34" s="1">
        <v>50</v>
      </c>
      <c r="L34" s="1">
        <v>0</v>
      </c>
      <c r="M34" s="1">
        <v>31.25</v>
      </c>
      <c r="N34" s="1">
        <v>0</v>
      </c>
      <c r="O34" s="1">
        <v>27.27</v>
      </c>
      <c r="P34" t="s">
        <v>96</v>
      </c>
    </row>
    <row r="35" spans="1:16" ht="43.2" x14ac:dyDescent="0.3">
      <c r="A35" s="3" t="s">
        <v>80</v>
      </c>
      <c r="B35" s="1" t="s">
        <v>81</v>
      </c>
      <c r="C35" s="2">
        <v>31</v>
      </c>
      <c r="D35" s="1">
        <v>11</v>
      </c>
      <c r="E35" s="1">
        <v>11</v>
      </c>
      <c r="F35" s="1">
        <v>0</v>
      </c>
      <c r="G35" s="1">
        <v>9</v>
      </c>
      <c r="H35" s="1">
        <v>0</v>
      </c>
      <c r="I35" s="1">
        <v>1</v>
      </c>
      <c r="J35" s="1">
        <v>35.479999999999997</v>
      </c>
      <c r="K35" s="1">
        <v>35.479999999999997</v>
      </c>
      <c r="L35" s="1">
        <v>0</v>
      </c>
      <c r="M35" s="1">
        <v>29.03</v>
      </c>
      <c r="N35" s="1">
        <v>0</v>
      </c>
      <c r="O35" s="1">
        <v>50</v>
      </c>
      <c r="P35" t="s">
        <v>95</v>
      </c>
    </row>
    <row r="36" spans="1:16" ht="43.2" x14ac:dyDescent="0.3">
      <c r="A36" s="3" t="s">
        <v>82</v>
      </c>
      <c r="B36" s="1" t="s">
        <v>83</v>
      </c>
      <c r="C36" s="2">
        <v>31</v>
      </c>
      <c r="D36" s="1">
        <v>11</v>
      </c>
      <c r="E36" s="1">
        <v>11</v>
      </c>
      <c r="F36" s="1">
        <v>0</v>
      </c>
      <c r="G36" s="1">
        <v>9</v>
      </c>
      <c r="H36" s="1">
        <v>0</v>
      </c>
      <c r="I36" s="1">
        <v>1</v>
      </c>
      <c r="J36" s="1">
        <v>35.479999999999997</v>
      </c>
      <c r="K36" s="1">
        <v>35.479999999999997</v>
      </c>
      <c r="L36" s="1">
        <v>0</v>
      </c>
      <c r="M36" s="1">
        <v>29.03</v>
      </c>
      <c r="N36" s="1">
        <v>0</v>
      </c>
      <c r="O36" s="1">
        <v>50</v>
      </c>
      <c r="P36" t="s">
        <v>95</v>
      </c>
    </row>
    <row r="37" spans="1:16" ht="43.2" x14ac:dyDescent="0.3">
      <c r="A37" s="3" t="s">
        <v>84</v>
      </c>
      <c r="B37" s="1" t="s">
        <v>85</v>
      </c>
      <c r="C37" s="2">
        <v>30</v>
      </c>
      <c r="D37" s="1">
        <v>12</v>
      </c>
      <c r="E37" s="1">
        <v>12</v>
      </c>
      <c r="F37" s="1">
        <v>0</v>
      </c>
      <c r="G37" s="1">
        <v>6</v>
      </c>
      <c r="H37" s="1">
        <v>0</v>
      </c>
      <c r="I37" s="1">
        <v>1</v>
      </c>
      <c r="J37" s="1">
        <v>40</v>
      </c>
      <c r="K37" s="1">
        <v>40</v>
      </c>
      <c r="L37" s="1">
        <v>0</v>
      </c>
      <c r="M37" s="1">
        <v>20</v>
      </c>
      <c r="N37" s="1">
        <v>0</v>
      </c>
      <c r="O37" s="1">
        <v>50</v>
      </c>
      <c r="P37" t="s">
        <v>95</v>
      </c>
    </row>
    <row r="38" spans="1:16" ht="43.2" x14ac:dyDescent="0.3">
      <c r="A38" s="3" t="s">
        <v>86</v>
      </c>
      <c r="B38" s="1" t="s">
        <v>87</v>
      </c>
      <c r="C38" s="2">
        <v>30</v>
      </c>
      <c r="D38" s="1">
        <v>8</v>
      </c>
      <c r="E38" s="1">
        <v>12</v>
      </c>
      <c r="F38" s="1">
        <v>0</v>
      </c>
      <c r="G38" s="1">
        <v>10</v>
      </c>
      <c r="H38" s="1">
        <v>0</v>
      </c>
      <c r="I38" s="1">
        <v>0.66</v>
      </c>
      <c r="J38" s="1">
        <v>26.66</v>
      </c>
      <c r="K38" s="1">
        <v>40</v>
      </c>
      <c r="L38" s="1">
        <v>0</v>
      </c>
      <c r="M38" s="1">
        <v>33.33</v>
      </c>
      <c r="N38" s="1">
        <v>0</v>
      </c>
      <c r="O38" s="1">
        <v>40</v>
      </c>
      <c r="P38" t="s">
        <v>96</v>
      </c>
    </row>
    <row r="39" spans="1:16" ht="43.2" x14ac:dyDescent="0.3">
      <c r="A39" s="3" t="s">
        <v>88</v>
      </c>
      <c r="B39" s="1" t="s">
        <v>89</v>
      </c>
      <c r="C39" s="2">
        <v>28</v>
      </c>
      <c r="D39" s="1">
        <v>17</v>
      </c>
      <c r="E39" s="1">
        <v>6</v>
      </c>
      <c r="F39" s="1">
        <v>0</v>
      </c>
      <c r="G39" s="1">
        <v>5</v>
      </c>
      <c r="H39" s="1">
        <v>0</v>
      </c>
      <c r="I39" s="1">
        <v>2.83</v>
      </c>
      <c r="J39" s="1">
        <v>60.71</v>
      </c>
      <c r="K39" s="1">
        <v>21.42</v>
      </c>
      <c r="L39" s="1">
        <v>0</v>
      </c>
      <c r="M39" s="1">
        <v>17.850000000000001</v>
      </c>
      <c r="N39" s="1">
        <v>0</v>
      </c>
      <c r="O39" s="1">
        <v>73.91</v>
      </c>
      <c r="P39" t="s">
        <v>96</v>
      </c>
    </row>
    <row r="40" spans="1:16" ht="43.2" x14ac:dyDescent="0.3">
      <c r="A40" s="3" t="s">
        <v>90</v>
      </c>
      <c r="B40" s="1" t="s">
        <v>91</v>
      </c>
      <c r="C40" s="2">
        <v>26</v>
      </c>
      <c r="D40" s="1">
        <v>14</v>
      </c>
      <c r="E40" s="1">
        <v>5</v>
      </c>
      <c r="F40" s="1">
        <v>0</v>
      </c>
      <c r="G40" s="1">
        <v>7</v>
      </c>
      <c r="H40" s="1">
        <v>0</v>
      </c>
      <c r="I40" s="1">
        <v>2.8</v>
      </c>
      <c r="J40" s="1">
        <v>53.84</v>
      </c>
      <c r="K40" s="1">
        <v>19.23</v>
      </c>
      <c r="L40" s="1">
        <v>0</v>
      </c>
      <c r="M40" s="1">
        <v>26.92</v>
      </c>
      <c r="N40" s="1">
        <v>0</v>
      </c>
      <c r="O40" s="1">
        <v>73.680000000000007</v>
      </c>
      <c r="P40" t="s">
        <v>96</v>
      </c>
    </row>
    <row r="41" spans="1:16" ht="43.2" x14ac:dyDescent="0.3">
      <c r="A41" s="3" t="s">
        <v>92</v>
      </c>
      <c r="B41" s="1" t="s">
        <v>93</v>
      </c>
      <c r="C41" s="2">
        <v>25</v>
      </c>
      <c r="D41" s="1">
        <v>12</v>
      </c>
      <c r="E41" s="1">
        <v>8</v>
      </c>
      <c r="F41" s="1">
        <v>0</v>
      </c>
      <c r="G41" s="1">
        <v>5</v>
      </c>
      <c r="H41" s="1">
        <v>0</v>
      </c>
      <c r="I41" s="1">
        <v>1.5</v>
      </c>
      <c r="J41" s="1">
        <v>48</v>
      </c>
      <c r="K41" s="1">
        <v>32</v>
      </c>
      <c r="L41" s="1">
        <v>0</v>
      </c>
      <c r="M41" s="1">
        <v>20</v>
      </c>
      <c r="N41" s="1">
        <v>0</v>
      </c>
      <c r="O41" s="1">
        <v>60</v>
      </c>
      <c r="P41" t="s">
        <v>96</v>
      </c>
    </row>
    <row r="42" spans="1:16" x14ac:dyDescent="0.3">
      <c r="A42" s="3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</sheetData>
  <sortState xmlns:xlrd2="http://schemas.microsoft.com/office/spreadsheetml/2017/richdata2" ref="R2:R20">
    <sortCondition descending="1" ref="R2:R20"/>
  </sortState>
  <hyperlinks>
    <hyperlink ref="A2" r:id="rId1" tooltip="GC Smith (ICC/SA)" display="https://www.espncricinfo.com/cricketers/graeme-smith-47270" xr:uid="{25969BD6-C7D0-4C31-A68C-0642D5080279}"/>
    <hyperlink ref="A3" r:id="rId2" tooltip="AR Border (AUS)" display="https://www.espncricinfo.com/cricketers/allan-border-4174" xr:uid="{219B4636-2523-4903-8D25-E691A933ECB2}"/>
    <hyperlink ref="A4" r:id="rId3" tooltip="SP Fleming (NZ)" display="https://www.espncricinfo.com/cricketers/stephen-fleming-37000" xr:uid="{453F82B3-307E-4AE9-996D-AD546974A940}"/>
    <hyperlink ref="A5" r:id="rId4" tooltip="RT Ponting (AUS)" display="https://www.espncricinfo.com/cricketers/ricky-ponting-7133" xr:uid="{2245C1D8-1DBC-4074-B71B-A56E72ABE129}"/>
    <hyperlink ref="A6" r:id="rId5" tooltip="V Kohli (IND)" display="https://www.espncricinfo.com/cricketers/virat-kohli-253802" xr:uid="{271473E0-CBC3-4C8A-ABEC-D213503E655F}"/>
    <hyperlink ref="A7" r:id="rId6" tooltip="JE Root (ENG)" display="https://www.espncricinfo.com/cricketers/joe-root-303669" xr:uid="{EE53F88B-41F5-4520-B7CE-F37506E910B2}"/>
    <hyperlink ref="A8" r:id="rId7" tooltip="MS Dhoni (IND)" display="https://www.espncricinfo.com/cricketers/ms-dhoni-28081" xr:uid="{FD1119B2-BC42-43A1-B7D4-5429BA0412A9}"/>
    <hyperlink ref="A9" r:id="rId8" tooltip="AN Cook (ENG)" display="https://www.espncricinfo.com/cricketers/alastair-cook-11728" xr:uid="{0F864630-4179-4B68-ABAD-271B68302B94}"/>
    <hyperlink ref="A10" r:id="rId9" tooltip="SR Waugh (AUS)" display="https://www.espncricinfo.com/cricketers/steve-waugh-8192" xr:uid="{3B803C27-8092-401A-BE6A-A9318847A29D}"/>
    <hyperlink ref="A11" r:id="rId10" tooltip="Misbah-ul-Haq (PAK)" display="https://www.espncricinfo.com/cricketers/misbah-ul-haq-41378" xr:uid="{32D1C9F2-6AAA-42EC-BEE5-1E3936E07CF7}"/>
    <hyperlink ref="A12" r:id="rId11" tooltip="MA Atherton (ENG)" display="https://www.espncricinfo.com/cricketers/mike-atherton-8579" xr:uid="{9F9EF2F3-1646-4319-A2EF-B3EC96419EAD}"/>
    <hyperlink ref="A13" r:id="rId12" tooltip="WJ Cronje (SA)" display="https://www.espncricinfo.com/cricketers/hansie-cronje-44485" xr:uid="{5AE1A0F8-98FE-4643-85F5-0D70E436CDF3}"/>
    <hyperlink ref="A14" r:id="rId13" tooltip="MP Vaughan (ENG)" display="https://www.espncricinfo.com/cricketers/michael-vaughan-22182" xr:uid="{878DBC85-CDE2-4F6F-A724-27E821614CC4}"/>
    <hyperlink ref="A15" r:id="rId14" tooltip="IVA Richards (WI)" display="https://www.espncricinfo.com/cricketers/viv-richards-52812" xr:uid="{D8387776-AFE6-4172-922E-152BB7AB0B92}"/>
    <hyperlink ref="A16" r:id="rId15" tooltip="AJ Strauss (ENG)" display="https://www.espncricinfo.com/cricketers/andrew-strauss-20387" xr:uid="{65B6F249-FB62-4967-ACD2-2E7EB063B613}"/>
    <hyperlink ref="A17" r:id="rId16" tooltip="MA Taylor (AUS)" display="https://www.espncricinfo.com/cricketers/mark-taylor-7924" xr:uid="{E1DA68DE-A68F-4A94-B453-44B1CF63980B}"/>
    <hyperlink ref="A18" r:id="rId17" tooltip="SC Ganguly (IND)" display="https://www.espncricinfo.com/cricketers/sourav-ganguly-28779" xr:uid="{49A4D53D-D636-491E-BDF4-C31CCE313CEC}"/>
    <hyperlink ref="A19" r:id="rId18" tooltip="Imran Khan (PAK)" display="https://www.espncricinfo.com/cricketers/imran-khan-40560" xr:uid="{859333C0-E0CB-4D1D-9C89-0DD19C1808FC}"/>
    <hyperlink ref="A20" r:id="rId19" tooltip="M Azharuddin (IND)" display="https://www.espncricinfo.com/cricketers/mohammad-azharuddin-26329" xr:uid="{8035CA2D-25FF-41A5-BC34-F61875A6376B}"/>
    <hyperlink ref="A21" r:id="rId20" tooltip="MJ Clarke (AUS)" display="https://www.espncricinfo.com/cricketers/michael-clarke-4578" xr:uid="{B9F75AF8-C4C2-4C4E-ABF2-8DF41A628B3F}"/>
    <hyperlink ref="A22" r:id="rId21" tooltip="BC Lara (WI)" display="https://www.espncricinfo.com/cricketers/brian-lara-52337" xr:uid="{15218012-72CA-4082-9106-8ADBE7F0AAA1}"/>
    <hyperlink ref="A23" r:id="rId22" tooltip="N Hussain (ENG)" display="https://www.espncricinfo.com/cricketers/nasser-hussain-14325" xr:uid="{F4ECD3B6-12CA-45F5-A990-481901CC62BA}"/>
    <hyperlink ref="A24" r:id="rId23" tooltip="KS Williamson (NZ)" display="https://www.espncricinfo.com/cricketers/kane-williamson-277906" xr:uid="{A7E93AEB-64DF-4FE0-A093-364FE392CC36}"/>
    <hyperlink ref="A25" r:id="rId24" tooltip="ST Jayasuriya (SL)" display="https://www.espncricinfo.com/cricketers/sanath-jayasuriya-49209" xr:uid="{1D267AF8-1C19-4CD0-B82F-322308EEE489}"/>
    <hyperlink ref="A26" r:id="rId25" tooltip="DPMD Jayawardene (SL)" display="https://www.espncricinfo.com/cricketers/mahela-jayawardene-49289" xr:uid="{B54DA9C8-23B4-48EC-8429-2804CE69BC2D}"/>
    <hyperlink ref="A27" r:id="rId26" tooltip="SPD Smith (AUS)" display="https://www.espncricinfo.com/cricketers/steven-smith-267192" xr:uid="{02CE7980-9B23-4D3E-B1B3-E2B80318CB61}"/>
    <hyperlink ref="A28" r:id="rId27" tooltip="JO Holder (WI)" display="https://www.espncricinfo.com/cricketers/jason-holder-391485" xr:uid="{F0ADD7A6-6739-40E7-8DA8-6586C2232E82}"/>
    <hyperlink ref="A29" r:id="rId28" tooltip="F du Plessis (SA)" display="https://www.espncricinfo.com/cricketers/faf-du-plessis-44828" xr:uid="{677352AC-7E7F-488A-B1E9-BE323BA65720}"/>
    <hyperlink ref="A30" r:id="rId29" tooltip="KC Brathwaite (WI)" display="https://www.espncricinfo.com/cricketers/kraigg-brathwaite-348024" xr:uid="{B134B857-9B2D-47B4-9A32-F3CAB1BB4B41}"/>
    <hyperlink ref="A31" r:id="rId30" tooltip="Javed Miandad (PAK)" display="https://www.espncricinfo.com/cricketers/javed-miandad-40879" xr:uid="{ECFAC27F-7627-43DE-86FF-888275DBB845}"/>
    <hyperlink ref="A32" r:id="rId31" tooltip="AD Mathews (SL)" display="https://www.espncricinfo.com/cricketers/angelo-mathews-49764" xr:uid="{9353392F-D56A-4C98-8BC8-D4A0FAC735F8}"/>
    <hyperlink ref="A33" r:id="rId32" tooltip="DI Gower (ENG)" display="https://www.espncricinfo.com/cricketers/david-gower-13418" xr:uid="{8212E571-391E-4F38-BFA9-245D1C7008D7}"/>
    <hyperlink ref="A34" r:id="rId33" tooltip="DL Vettori (NZ)" display="https://www.espncricinfo.com/cricketers/daniel-vettori-38710" xr:uid="{5FDD287F-D915-4D1F-9C10-86637BFDFEB4}"/>
    <hyperlink ref="A35" r:id="rId34" tooltip="Inzamam-ul-Haq (PAK)" display="https://www.espncricinfo.com/cricketers/inzamam-ul-haq-40570" xr:uid="{7B6F9D10-4943-4B2B-8DE7-7E11E725DA7C}"/>
    <hyperlink ref="A36" r:id="rId35" tooltip="BB McCullum (NZ)" display="https://www.espncricinfo.com/cricketers/brendon-mccullum-37737" xr:uid="{07B46CDF-9CCE-4DED-8224-D9552FDD8D36}"/>
    <hyperlink ref="A37" r:id="rId36" tooltip="FDM Karunaratne (SL)" display="https://www.espncricinfo.com/cricketers/dimuth-karunaratne-227772" xr:uid="{F3665A3D-DC23-4D1C-AD29-907A205320CA}"/>
    <hyperlink ref="A38" r:id="rId37" tooltip="DJG Sammy (WI)" display="https://www.espncricinfo.com/cricketers/daren-sammy-53115" xr:uid="{4FF3882A-F9AB-4976-9206-227B95B3FD28}"/>
    <hyperlink ref="A39" r:id="rId38" tooltip="PJ Cummins (AUS)" display="https://www.espncricinfo.com/cricketers/pat-cummins-489889" xr:uid="{CA15B69A-0837-4D65-95CB-05BB83336F64}"/>
    <hyperlink ref="A40" r:id="rId39" tooltip="SM Pollock (SA)" display="https://www.espncricinfo.com/cricketers/shaun-pollock-46774" xr:uid="{7C394DE3-790A-43F1-A0A4-DEB1A64D13A5}"/>
    <hyperlink ref="A41" r:id="rId40" tooltip="Wasim Akram (PAK)" display="https://www.espncricinfo.com/cricketers/wasim-akram-43547" xr:uid="{65DBA72F-5489-4EDC-8AFF-C0BF029200DA}"/>
  </hyperlinks>
  <pageMargins left="0.7" right="0.7" top="0.75" bottom="0.75" header="0.3" footer="0.3"/>
  <tableParts count="1">
    <tablePart r:id="rId4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31196-67E5-4279-9C39-B202B19DA580}">
  <dimension ref="A1:AL17"/>
  <sheetViews>
    <sheetView topLeftCell="W1" workbookViewId="0">
      <selection activeCell="AB4" sqref="AB4"/>
    </sheetView>
  </sheetViews>
  <sheetFormatPr defaultRowHeight="14.4" x14ac:dyDescent="0.3"/>
  <cols>
    <col min="13" max="13" width="9.109375" customWidth="1"/>
    <col min="24" max="24" width="12.5546875" bestFit="1" customWidth="1"/>
    <col min="25" max="25" width="10.88671875" bestFit="1" customWidth="1"/>
    <col min="26" max="26" width="11.44140625" bestFit="1" customWidth="1"/>
    <col min="27" max="27" width="10.88671875" bestFit="1" customWidth="1"/>
    <col min="28" max="28" width="11.77734375" bestFit="1" customWidth="1"/>
    <col min="34" max="34" width="10.5546875" bestFit="1" customWidth="1"/>
    <col min="35" max="35" width="10.44140625" bestFit="1" customWidth="1"/>
    <col min="36" max="36" width="11" bestFit="1" customWidth="1"/>
    <col min="37" max="37" width="10.5546875" bestFit="1" customWidth="1"/>
    <col min="38" max="38" width="11.44140625" bestFit="1" customWidth="1"/>
  </cols>
  <sheetData>
    <row r="1" spans="1:38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94</v>
      </c>
    </row>
    <row r="2" spans="1:38" ht="43.2" x14ac:dyDescent="0.3">
      <c r="A2" s="16" t="s">
        <v>21</v>
      </c>
      <c r="B2" s="14" t="s">
        <v>22</v>
      </c>
      <c r="C2" s="15">
        <v>77</v>
      </c>
      <c r="D2" s="14">
        <v>48</v>
      </c>
      <c r="E2" s="14">
        <v>16</v>
      </c>
      <c r="F2" s="14">
        <v>0</v>
      </c>
      <c r="G2" s="14">
        <v>13</v>
      </c>
      <c r="H2" s="14">
        <v>0</v>
      </c>
      <c r="I2" s="14">
        <v>3</v>
      </c>
      <c r="J2" s="14">
        <v>62.33</v>
      </c>
      <c r="K2" s="14">
        <v>20.77</v>
      </c>
      <c r="L2" s="14">
        <v>0</v>
      </c>
      <c r="M2" s="14">
        <v>16.88</v>
      </c>
      <c r="N2" s="14">
        <v>0</v>
      </c>
      <c r="O2" s="14">
        <v>75</v>
      </c>
      <c r="P2" s="4" t="s">
        <v>95</v>
      </c>
      <c r="X2" s="5" t="s">
        <v>97</v>
      </c>
      <c r="Y2" t="s">
        <v>99</v>
      </c>
      <c r="Z2" t="s">
        <v>100</v>
      </c>
      <c r="AA2" t="s">
        <v>102</v>
      </c>
      <c r="AB2" t="s">
        <v>103</v>
      </c>
      <c r="AH2" s="8" t="s">
        <v>97</v>
      </c>
      <c r="AI2" s="8" t="s">
        <v>100</v>
      </c>
      <c r="AJ2" s="8" t="s">
        <v>102</v>
      </c>
      <c r="AK2" s="8" t="s">
        <v>103</v>
      </c>
      <c r="AL2" s="8" t="s">
        <v>99</v>
      </c>
    </row>
    <row r="3" spans="1:38" ht="43.2" x14ac:dyDescent="0.3">
      <c r="A3" s="17" t="s">
        <v>43</v>
      </c>
      <c r="B3" s="12" t="s">
        <v>44</v>
      </c>
      <c r="C3" s="13">
        <v>50</v>
      </c>
      <c r="D3" s="12">
        <v>24</v>
      </c>
      <c r="E3" s="12">
        <v>11</v>
      </c>
      <c r="F3" s="12">
        <v>0</v>
      </c>
      <c r="G3" s="12">
        <v>15</v>
      </c>
      <c r="H3" s="12">
        <v>0</v>
      </c>
      <c r="I3" s="12">
        <v>2.1800000000000002</v>
      </c>
      <c r="J3" s="12">
        <v>48</v>
      </c>
      <c r="K3" s="12">
        <v>22</v>
      </c>
      <c r="L3" s="12">
        <v>0</v>
      </c>
      <c r="M3" s="12">
        <v>30</v>
      </c>
      <c r="N3" s="12">
        <v>0</v>
      </c>
      <c r="O3" s="12">
        <v>68.569999999999993</v>
      </c>
      <c r="P3" s="18" t="s">
        <v>95</v>
      </c>
      <c r="X3" s="6" t="s">
        <v>95</v>
      </c>
      <c r="Y3">
        <v>464</v>
      </c>
      <c r="Z3">
        <v>185</v>
      </c>
      <c r="AA3">
        <v>151</v>
      </c>
      <c r="AB3">
        <v>128</v>
      </c>
      <c r="AH3" s="8" t="s">
        <v>95</v>
      </c>
      <c r="AI3" s="8">
        <v>185</v>
      </c>
      <c r="AJ3" s="8">
        <v>151</v>
      </c>
      <c r="AK3" s="8">
        <v>128</v>
      </c>
      <c r="AL3" s="8">
        <v>464</v>
      </c>
    </row>
    <row r="4" spans="1:38" ht="28.8" x14ac:dyDescent="0.3">
      <c r="A4" s="16" t="s">
        <v>29</v>
      </c>
      <c r="B4" s="14" t="s">
        <v>30</v>
      </c>
      <c r="C4" s="15">
        <v>59</v>
      </c>
      <c r="D4" s="14">
        <v>24</v>
      </c>
      <c r="E4" s="14">
        <v>22</v>
      </c>
      <c r="F4" s="14">
        <v>0</v>
      </c>
      <c r="G4" s="14">
        <v>13</v>
      </c>
      <c r="H4" s="14">
        <v>0</v>
      </c>
      <c r="I4" s="14">
        <v>1.0900000000000001</v>
      </c>
      <c r="J4" s="14">
        <v>40.67</v>
      </c>
      <c r="K4" s="14">
        <v>37.28</v>
      </c>
      <c r="L4" s="14">
        <v>0</v>
      </c>
      <c r="M4" s="14">
        <v>22.03</v>
      </c>
      <c r="N4" s="14">
        <v>0</v>
      </c>
      <c r="O4" s="14">
        <v>52.17</v>
      </c>
      <c r="P4" s="4" t="s">
        <v>95</v>
      </c>
      <c r="X4" s="6" t="s">
        <v>96</v>
      </c>
      <c r="Y4">
        <v>178</v>
      </c>
      <c r="Z4">
        <v>68</v>
      </c>
      <c r="AA4">
        <v>68</v>
      </c>
      <c r="AB4">
        <v>42</v>
      </c>
      <c r="AH4" s="8" t="s">
        <v>96</v>
      </c>
      <c r="AI4" s="8">
        <v>68</v>
      </c>
      <c r="AJ4" s="8">
        <v>68</v>
      </c>
      <c r="AK4" s="8">
        <v>42</v>
      </c>
      <c r="AL4" s="8">
        <v>178</v>
      </c>
    </row>
    <row r="5" spans="1:38" ht="43.2" x14ac:dyDescent="0.3">
      <c r="A5" s="17" t="s">
        <v>51</v>
      </c>
      <c r="B5" s="12" t="s">
        <v>52</v>
      </c>
      <c r="C5" s="13">
        <v>47</v>
      </c>
      <c r="D5" s="12">
        <v>14</v>
      </c>
      <c r="E5" s="12">
        <v>14</v>
      </c>
      <c r="F5" s="12">
        <v>0</v>
      </c>
      <c r="G5" s="12">
        <v>19</v>
      </c>
      <c r="H5" s="12">
        <v>0</v>
      </c>
      <c r="I5" s="12">
        <v>1</v>
      </c>
      <c r="J5" s="12">
        <v>29.78</v>
      </c>
      <c r="K5" s="12">
        <v>29.78</v>
      </c>
      <c r="L5" s="12">
        <v>0</v>
      </c>
      <c r="M5" s="12">
        <v>40.42</v>
      </c>
      <c r="N5" s="12">
        <v>0</v>
      </c>
      <c r="O5" s="12">
        <v>50</v>
      </c>
      <c r="P5" s="18" t="s">
        <v>95</v>
      </c>
      <c r="X5" s="6" t="s">
        <v>98</v>
      </c>
      <c r="Y5">
        <v>642</v>
      </c>
      <c r="Z5">
        <v>253</v>
      </c>
      <c r="AA5">
        <v>219</v>
      </c>
      <c r="AB5">
        <v>170</v>
      </c>
      <c r="AH5" s="8" t="s">
        <v>98</v>
      </c>
      <c r="AI5" s="8">
        <v>253</v>
      </c>
      <c r="AJ5" s="8">
        <v>219</v>
      </c>
      <c r="AK5" s="8">
        <v>170</v>
      </c>
      <c r="AL5" s="8">
        <v>642</v>
      </c>
    </row>
    <row r="6" spans="1:38" ht="43.2" x14ac:dyDescent="0.3">
      <c r="A6" s="16" t="s">
        <v>80</v>
      </c>
      <c r="B6" s="14" t="s">
        <v>81</v>
      </c>
      <c r="C6" s="15">
        <v>31</v>
      </c>
      <c r="D6" s="14">
        <v>11</v>
      </c>
      <c r="E6" s="14">
        <v>11</v>
      </c>
      <c r="F6" s="14">
        <v>0</v>
      </c>
      <c r="G6" s="14">
        <v>9</v>
      </c>
      <c r="H6" s="14">
        <v>0</v>
      </c>
      <c r="I6" s="14">
        <v>1</v>
      </c>
      <c r="J6" s="14">
        <v>35.479999999999997</v>
      </c>
      <c r="K6" s="14">
        <v>35.479999999999997</v>
      </c>
      <c r="L6" s="14">
        <v>0</v>
      </c>
      <c r="M6" s="14">
        <v>29.03</v>
      </c>
      <c r="N6" s="14">
        <v>0</v>
      </c>
      <c r="O6" s="14">
        <v>50</v>
      </c>
      <c r="P6" s="4" t="s">
        <v>95</v>
      </c>
    </row>
    <row r="7" spans="1:38" ht="43.2" x14ac:dyDescent="0.3">
      <c r="A7" s="16" t="s">
        <v>56</v>
      </c>
      <c r="B7" s="14" t="s">
        <v>57</v>
      </c>
      <c r="C7" s="15">
        <v>45</v>
      </c>
      <c r="D7" s="14">
        <v>17</v>
      </c>
      <c r="E7" s="14">
        <v>15</v>
      </c>
      <c r="F7" s="14">
        <v>0</v>
      </c>
      <c r="G7" s="14">
        <v>13</v>
      </c>
      <c r="H7" s="14">
        <v>0</v>
      </c>
      <c r="I7" s="14">
        <v>1.1299999999999999</v>
      </c>
      <c r="J7" s="14">
        <v>37.770000000000003</v>
      </c>
      <c r="K7" s="14">
        <v>33.33</v>
      </c>
      <c r="L7" s="14">
        <v>0</v>
      </c>
      <c r="M7" s="14">
        <v>28.88</v>
      </c>
      <c r="N7" s="14">
        <v>0</v>
      </c>
      <c r="O7" s="14">
        <v>53.12</v>
      </c>
      <c r="P7" s="4" t="s">
        <v>95</v>
      </c>
    </row>
    <row r="8" spans="1:38" ht="43.2" x14ac:dyDescent="0.3">
      <c r="A8" s="17" t="s">
        <v>82</v>
      </c>
      <c r="B8" s="12" t="s">
        <v>83</v>
      </c>
      <c r="C8" s="13">
        <v>31</v>
      </c>
      <c r="D8" s="12">
        <v>11</v>
      </c>
      <c r="E8" s="12">
        <v>11</v>
      </c>
      <c r="F8" s="12">
        <v>0</v>
      </c>
      <c r="G8" s="12">
        <v>9</v>
      </c>
      <c r="H8" s="12">
        <v>0</v>
      </c>
      <c r="I8" s="12">
        <v>1</v>
      </c>
      <c r="J8" s="12">
        <v>35.479999999999997</v>
      </c>
      <c r="K8" s="12">
        <v>35.479999999999997</v>
      </c>
      <c r="L8" s="12">
        <v>0</v>
      </c>
      <c r="M8" s="12">
        <v>29.03</v>
      </c>
      <c r="N8" s="12">
        <v>0</v>
      </c>
      <c r="O8" s="12">
        <v>50</v>
      </c>
      <c r="P8" s="18" t="s">
        <v>95</v>
      </c>
    </row>
    <row r="9" spans="1:38" ht="28.8" x14ac:dyDescent="0.3">
      <c r="A9" s="17" t="s">
        <v>76</v>
      </c>
      <c r="B9" s="12" t="s">
        <v>77</v>
      </c>
      <c r="C9" s="13">
        <v>32</v>
      </c>
      <c r="D9" s="12">
        <v>5</v>
      </c>
      <c r="E9" s="12">
        <v>18</v>
      </c>
      <c r="F9" s="12">
        <v>0</v>
      </c>
      <c r="G9" s="12">
        <v>9</v>
      </c>
      <c r="H9" s="12">
        <v>0</v>
      </c>
      <c r="I9" s="12">
        <v>0.27</v>
      </c>
      <c r="J9" s="12">
        <v>15.62</v>
      </c>
      <c r="K9" s="12">
        <v>56.25</v>
      </c>
      <c r="L9" s="12">
        <v>0</v>
      </c>
      <c r="M9" s="12">
        <v>28.12</v>
      </c>
      <c r="N9" s="12">
        <v>0</v>
      </c>
      <c r="O9" s="12">
        <v>21.73</v>
      </c>
      <c r="P9" s="18" t="s">
        <v>95</v>
      </c>
    </row>
    <row r="10" spans="1:38" ht="43.2" x14ac:dyDescent="0.3">
      <c r="A10" s="16" t="s">
        <v>60</v>
      </c>
      <c r="B10" s="14" t="s">
        <v>61</v>
      </c>
      <c r="C10" s="15">
        <v>38</v>
      </c>
      <c r="D10" s="14">
        <v>18</v>
      </c>
      <c r="E10" s="14">
        <v>12</v>
      </c>
      <c r="F10" s="14">
        <v>0</v>
      </c>
      <c r="G10" s="14">
        <v>8</v>
      </c>
      <c r="H10" s="14">
        <v>0</v>
      </c>
      <c r="I10" s="14">
        <v>1.5</v>
      </c>
      <c r="J10" s="14">
        <v>47.36</v>
      </c>
      <c r="K10" s="14">
        <v>31.57</v>
      </c>
      <c r="L10" s="14">
        <v>0</v>
      </c>
      <c r="M10" s="14">
        <v>21.05</v>
      </c>
      <c r="N10" s="14">
        <v>0</v>
      </c>
      <c r="O10" s="14">
        <v>60</v>
      </c>
      <c r="P10" s="4" t="s">
        <v>95</v>
      </c>
    </row>
    <row r="11" spans="1:38" ht="43.2" x14ac:dyDescent="0.3">
      <c r="A11" s="17" t="s">
        <v>35</v>
      </c>
      <c r="B11" s="12" t="s">
        <v>36</v>
      </c>
      <c r="C11" s="13">
        <v>54</v>
      </c>
      <c r="D11" s="12">
        <v>13</v>
      </c>
      <c r="E11" s="12">
        <v>21</v>
      </c>
      <c r="F11" s="12">
        <v>0</v>
      </c>
      <c r="G11" s="12">
        <v>20</v>
      </c>
      <c r="H11" s="12">
        <v>0</v>
      </c>
      <c r="I11" s="12">
        <v>0.61</v>
      </c>
      <c r="J11" s="12">
        <v>24.07</v>
      </c>
      <c r="K11" s="12">
        <v>38.880000000000003</v>
      </c>
      <c r="L11" s="12">
        <v>0</v>
      </c>
      <c r="M11" s="12">
        <v>37.03</v>
      </c>
      <c r="N11" s="12">
        <v>0</v>
      </c>
      <c r="O11" s="12">
        <v>38.229999999999997</v>
      </c>
      <c r="P11" s="18" t="s">
        <v>95</v>
      </c>
    </row>
    <row r="12" spans="1:38" ht="28.8" x14ac:dyDescent="0.3">
      <c r="A12" s="17" t="s">
        <v>66</v>
      </c>
      <c r="B12" s="12" t="s">
        <v>67</v>
      </c>
      <c r="C12" s="13">
        <v>37</v>
      </c>
      <c r="D12" s="12">
        <v>11</v>
      </c>
      <c r="E12" s="12">
        <v>21</v>
      </c>
      <c r="F12" s="12">
        <v>0</v>
      </c>
      <c r="G12" s="12">
        <v>5</v>
      </c>
      <c r="H12" s="12">
        <v>0</v>
      </c>
      <c r="I12" s="12">
        <v>0.52</v>
      </c>
      <c r="J12" s="12">
        <v>29.72</v>
      </c>
      <c r="K12" s="12">
        <v>56.75</v>
      </c>
      <c r="L12" s="12">
        <v>0</v>
      </c>
      <c r="M12" s="12">
        <v>13.51</v>
      </c>
      <c r="N12" s="12">
        <v>0</v>
      </c>
      <c r="O12" s="12">
        <v>34.369999999999997</v>
      </c>
      <c r="P12" s="18" t="s">
        <v>96</v>
      </c>
    </row>
    <row r="13" spans="1:38" ht="43.2" x14ac:dyDescent="0.3">
      <c r="A13" s="16" t="s">
        <v>78</v>
      </c>
      <c r="B13" s="14" t="s">
        <v>79</v>
      </c>
      <c r="C13" s="15">
        <v>32</v>
      </c>
      <c r="D13" s="14">
        <v>6</v>
      </c>
      <c r="E13" s="14">
        <v>16</v>
      </c>
      <c r="F13" s="14">
        <v>0</v>
      </c>
      <c r="G13" s="14">
        <v>10</v>
      </c>
      <c r="H13" s="14">
        <v>0</v>
      </c>
      <c r="I13" s="14">
        <v>0.37</v>
      </c>
      <c r="J13" s="14">
        <v>18.75</v>
      </c>
      <c r="K13" s="14">
        <v>50</v>
      </c>
      <c r="L13" s="14">
        <v>0</v>
      </c>
      <c r="M13" s="14">
        <v>31.25</v>
      </c>
      <c r="N13" s="14">
        <v>0</v>
      </c>
      <c r="O13" s="14">
        <v>27.27</v>
      </c>
      <c r="P13" s="4" t="s">
        <v>96</v>
      </c>
    </row>
    <row r="14" spans="1:38" ht="43.2" x14ac:dyDescent="0.3">
      <c r="A14" s="17" t="s">
        <v>86</v>
      </c>
      <c r="B14" s="12" t="s">
        <v>87</v>
      </c>
      <c r="C14" s="13">
        <v>30</v>
      </c>
      <c r="D14" s="12">
        <v>8</v>
      </c>
      <c r="E14" s="12">
        <v>12</v>
      </c>
      <c r="F14" s="12">
        <v>0</v>
      </c>
      <c r="G14" s="12">
        <v>10</v>
      </c>
      <c r="H14" s="12">
        <v>0</v>
      </c>
      <c r="I14" s="12">
        <v>0.66</v>
      </c>
      <c r="J14" s="12">
        <v>26.66</v>
      </c>
      <c r="K14" s="12">
        <v>40</v>
      </c>
      <c r="L14" s="12">
        <v>0</v>
      </c>
      <c r="M14" s="12">
        <v>33.33</v>
      </c>
      <c r="N14" s="12">
        <v>0</v>
      </c>
      <c r="O14" s="12">
        <v>40</v>
      </c>
      <c r="P14" s="18" t="s">
        <v>96</v>
      </c>
    </row>
    <row r="15" spans="1:38" ht="43.2" x14ac:dyDescent="0.3">
      <c r="A15" s="16" t="s">
        <v>88</v>
      </c>
      <c r="B15" s="14" t="s">
        <v>89</v>
      </c>
      <c r="C15" s="15">
        <v>28</v>
      </c>
      <c r="D15" s="14">
        <v>17</v>
      </c>
      <c r="E15" s="14">
        <v>6</v>
      </c>
      <c r="F15" s="14">
        <v>0</v>
      </c>
      <c r="G15" s="14">
        <v>5</v>
      </c>
      <c r="H15" s="14">
        <v>0</v>
      </c>
      <c r="I15" s="14">
        <v>2.83</v>
      </c>
      <c r="J15" s="14">
        <v>60.71</v>
      </c>
      <c r="K15" s="14">
        <v>21.42</v>
      </c>
      <c r="L15" s="14">
        <v>0</v>
      </c>
      <c r="M15" s="14">
        <v>17.850000000000001</v>
      </c>
      <c r="N15" s="14">
        <v>0</v>
      </c>
      <c r="O15" s="14">
        <v>73.91</v>
      </c>
      <c r="P15" s="4" t="s">
        <v>96</v>
      </c>
    </row>
    <row r="16" spans="1:38" ht="43.2" x14ac:dyDescent="0.3">
      <c r="A16" s="17" t="s">
        <v>90</v>
      </c>
      <c r="B16" s="12" t="s">
        <v>91</v>
      </c>
      <c r="C16" s="13">
        <v>26</v>
      </c>
      <c r="D16" s="12">
        <v>14</v>
      </c>
      <c r="E16" s="12">
        <v>5</v>
      </c>
      <c r="F16" s="12">
        <v>0</v>
      </c>
      <c r="G16" s="12">
        <v>7</v>
      </c>
      <c r="H16" s="12">
        <v>0</v>
      </c>
      <c r="I16" s="12">
        <v>2.8</v>
      </c>
      <c r="J16" s="12">
        <v>53.84</v>
      </c>
      <c r="K16" s="12">
        <v>19.23</v>
      </c>
      <c r="L16" s="12">
        <v>0</v>
      </c>
      <c r="M16" s="12">
        <v>26.92</v>
      </c>
      <c r="N16" s="12">
        <v>0</v>
      </c>
      <c r="O16" s="12">
        <v>73.680000000000007</v>
      </c>
      <c r="P16" s="18" t="s">
        <v>96</v>
      </c>
    </row>
    <row r="17" spans="1:16" ht="43.2" x14ac:dyDescent="0.3">
      <c r="A17" s="20" t="s">
        <v>92</v>
      </c>
      <c r="B17" s="21" t="s">
        <v>93</v>
      </c>
      <c r="C17" s="22">
        <v>25</v>
      </c>
      <c r="D17" s="21">
        <v>12</v>
      </c>
      <c r="E17" s="21">
        <v>8</v>
      </c>
      <c r="F17" s="21">
        <v>0</v>
      </c>
      <c r="G17" s="21">
        <v>5</v>
      </c>
      <c r="H17" s="21">
        <v>0</v>
      </c>
      <c r="I17" s="21">
        <v>1.5</v>
      </c>
      <c r="J17" s="21">
        <v>48</v>
      </c>
      <c r="K17" s="21">
        <v>32</v>
      </c>
      <c r="L17" s="21">
        <v>0</v>
      </c>
      <c r="M17" s="21">
        <v>20</v>
      </c>
      <c r="N17" s="21">
        <v>0</v>
      </c>
      <c r="O17" s="21">
        <v>60</v>
      </c>
      <c r="P17" s="23" t="s">
        <v>96</v>
      </c>
    </row>
  </sheetData>
  <hyperlinks>
    <hyperlink ref="A2" r:id="rId2" tooltip="RT Ponting (AUS)" display="https://www.espncricinfo.com/cricketers/ricky-ponting-7133" xr:uid="{A6DDA57A-4E4F-42CA-89C2-3A9348EF9658}"/>
    <hyperlink ref="A4" r:id="rId3" tooltip="AN Cook (ENG)" display="https://www.espncricinfo.com/cricketers/alastair-cook-11728" xr:uid="{0202C471-9FC5-4D86-94DB-DC2B0A53F589}"/>
    <hyperlink ref="A11" r:id="rId4" tooltip="MA Atherton (ENG)" display="https://www.espncricinfo.com/cricketers/mike-atherton-8579" xr:uid="{5F6455C2-2502-45AC-BF13-E8762C23FF17}"/>
    <hyperlink ref="A3" r:id="rId5" tooltip="AJ Strauss (ENG)" display="https://www.espncricinfo.com/cricketers/andrew-strauss-20387" xr:uid="{F24824BB-6BC6-408B-B7F5-BBF117026829}"/>
    <hyperlink ref="A5" r:id="rId6" tooltip="M Azharuddin (IND)" display="https://www.espncricinfo.com/cricketers/mohammad-azharuddin-26329" xr:uid="{2EF013A8-B115-4EB8-B7D1-370168C42EB4}"/>
    <hyperlink ref="A7" r:id="rId7" tooltip="N Hussain (ENG)" display="https://www.espncricinfo.com/cricketers/nasser-hussain-14325" xr:uid="{9F6B527A-8FC0-459E-B834-828D2990788D}"/>
    <hyperlink ref="A10" r:id="rId8" tooltip="ST Jayasuriya (SL)" display="https://www.espncricinfo.com/cricketers/sanath-jayasuriya-49209" xr:uid="{0FBC664A-E415-41B1-986C-A5A1615FF190}"/>
    <hyperlink ref="A9" r:id="rId9" tooltip="DI Gower (ENG)" display="https://www.espncricinfo.com/cricketers/david-gower-13418" xr:uid="{2430F6B3-0498-443E-937C-BF393DC58FBC}"/>
    <hyperlink ref="A6" r:id="rId10" tooltip="Inzamam-ul-Haq (PAK)" display="https://www.espncricinfo.com/cricketers/inzamam-ul-haq-40570" xr:uid="{4FA38EB7-74E1-4970-AE1D-AB58BD9CCC18}"/>
    <hyperlink ref="A8" r:id="rId11" tooltip="BB McCullum (NZ)" display="https://www.espncricinfo.com/cricketers/brendon-mccullum-37737" xr:uid="{39E61485-22A2-409E-A288-9490E1DEAE5E}"/>
    <hyperlink ref="A12" r:id="rId12" tooltip="JO Holder (WI)" display="https://www.espncricinfo.com/cricketers/jason-holder-391485" xr:uid="{1FCA899A-450E-422E-AF54-1F3CFBA176B1}"/>
    <hyperlink ref="A13" r:id="rId13" tooltip="DL Vettori (NZ)" display="https://www.espncricinfo.com/cricketers/daniel-vettori-38710" xr:uid="{A8311A08-9A11-45E4-8C1B-4B78EC8DC1C2}"/>
    <hyperlink ref="A14" r:id="rId14" tooltip="DJG Sammy (WI)" display="https://www.espncricinfo.com/cricketers/daren-sammy-53115" xr:uid="{DA67D329-5810-47DF-B4D8-0511F3C0FCF5}"/>
    <hyperlink ref="A15" r:id="rId15" tooltip="PJ Cummins (AUS)" display="https://www.espncricinfo.com/cricketers/pat-cummins-489889" xr:uid="{9E4B7890-40B0-4828-83F7-6573706D7EB0}"/>
    <hyperlink ref="A16" r:id="rId16" tooltip="SM Pollock (SA)" display="https://www.espncricinfo.com/cricketers/shaun-pollock-46774" xr:uid="{28B0FA14-6E08-466E-945A-43FA94195F1A}"/>
    <hyperlink ref="A17" r:id="rId17" tooltip="Wasim Akram (PAK)" display="https://www.espncricinfo.com/cricketers/wasim-akram-43547" xr:uid="{E59C0C37-B974-493B-840D-2D8D074349A9}"/>
  </hyperlinks>
  <pageMargins left="0.7" right="0.7" top="0.75" bottom="0.75" header="0.3" footer="0.3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ChiSquare</vt:lpstr>
      <vt:lpstr>Sheet1</vt:lpstr>
      <vt:lpstr>Random_Data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Ankur Dwivedi</cp:lastModifiedBy>
  <dcterms:created xsi:type="dcterms:W3CDTF">2015-06-05T18:17:20Z</dcterms:created>
  <dcterms:modified xsi:type="dcterms:W3CDTF">2024-11-23T20:36:43Z</dcterms:modified>
</cp:coreProperties>
</file>