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\Downloads\finalsCT\"/>
    </mc:Choice>
  </mc:AlternateContent>
  <xr:revisionPtr revIDLastSave="0" documentId="13_ncr:1_{6B084D69-7113-4D6F-BB8D-AA1CAF4AF552}" xr6:coauthVersionLast="47" xr6:coauthVersionMax="47" xr10:uidLastSave="{00000000-0000-0000-0000-000000000000}"/>
  <bookViews>
    <workbookView xWindow="-108" yWindow="-108" windowWidth="23256" windowHeight="12456" activeTab="1" xr2:uid="{3789E99C-E58F-4C25-94BD-A70E89D7FCBE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D20" i="2"/>
  <c r="B21" i="2"/>
  <c r="B20" i="2"/>
  <c r="B18" i="2"/>
  <c r="C35" i="1" a="1"/>
  <c r="C35" i="1" s="1"/>
  <c r="C34" i="1" a="1"/>
  <c r="C34" i="1" s="1"/>
  <c r="G21" i="1" a="1"/>
  <c r="G21" i="1" s="1"/>
  <c r="C33" i="1" a="1"/>
  <c r="C33" i="1" s="1"/>
  <c r="C31" i="1"/>
  <c r="C30" i="1"/>
  <c r="C28" i="1"/>
  <c r="C26" i="1"/>
  <c r="B26" i="1"/>
  <c r="C25" i="1"/>
  <c r="B25" i="1"/>
  <c r="C19" i="1"/>
  <c r="C22" i="1"/>
  <c r="C21" i="1"/>
  <c r="C20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<sst xmlns="http://schemas.openxmlformats.org/spreadsheetml/2006/main" count="238" uniqueCount="78">
  <si>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</si>
  <si>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</si>
  <si>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</si>
  <si>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</si>
  <si>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</si>
  <si>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</si>
  <si>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</si>
  <si>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</si>
  <si>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</si>
  <si>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</si>
  <si>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</si>
  <si>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</si>
  <si>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</si>
  <si>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</si>
  <si>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</si>
  <si>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</si>
  <si>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</si>
  <si>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</si>
  <si>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</si>
  <si>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</si>
  <si>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</si>
  <si>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</si>
  <si>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</si>
  <si>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</si>
  <si>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</si>
  <si>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</si>
  <si>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</si>
  <si>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</si>
  <si>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</si>
  <si>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</si>
  <si>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</si>
  <si>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</si>
  <si>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</si>
  <si>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</si>
  <si>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</si>
  <si>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</si>
  <si>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</si>
  <si>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</si>
  <si>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</si>
  <si>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</si>
  <si>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</si>
  <si>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</si>
  <si>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</si>
  <si>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</si>
  <si>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</si>
  <si>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</si>
  <si>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</si>
  <si>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</si>
  <si>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</si>
  <si>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</si>
  <si>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</si>
  <si>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</si>
  <si>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</si>
  <si>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</si>
  <si>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</si>
  <si>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</si>
  <si>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</si>
  <si>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</si>
  <si>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</si>
  <si>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</si>
  <si>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</si>
  <si>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</si>
  <si>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</si>
  <si>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Average for salary.</t>
  </si>
  <si>
    <t>Count of employees if the employee is older than 50.</t>
  </si>
  <si>
    <t xml:space="preserve"> IT department Annual salary on total</t>
  </si>
  <si>
    <t>females employees work in IT department</t>
  </si>
  <si>
    <t>top earner based on annual salary</t>
  </si>
  <si>
    <t xml:space="preserve"> Full name and EEID for youngest and oldest Employee.</t>
  </si>
  <si>
    <t>name</t>
  </si>
  <si>
    <t>EEEID</t>
  </si>
  <si>
    <t>youngest</t>
  </si>
  <si>
    <t>oldest</t>
  </si>
  <si>
    <t>Count for all employees from United States</t>
  </si>
  <si>
    <t>Average salary based on the gender.</t>
  </si>
  <si>
    <t>male</t>
  </si>
  <si>
    <t>female</t>
  </si>
  <si>
    <t>name of all managers for each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</si>
</sst>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8"/>
      <color rgb="FFFFFF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6" fontId="0" fillId="0" borderId="0" xfId="0" applyNumberFormat="1"/>
    <xf numFmtId="6" fontId="2" fillId="0" borderId="4" xfId="0" applyNumberFormat="1" applyFont="1" applyBorder="1" applyAlignment="1">
      <alignment horizontal="right" vertical="center"/>
    </xf>
    <xf numFmtId="0" fontId="3" fillId="3" borderId="0" xfId="0" applyFont="1" applyFill="1"/>
    <xf numFmtId="49" fontId="1" fillId="2" borderId="2" xfId="0" applyNumberFormat="1" applyFont="1" applyFill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827-4160-8C5D-F01BDEC785D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827-4160-8C5D-F01BDEC785DB}"/>
              </c:ext>
            </c:extLst>
          </c:dPt>
          <c:cat>
            <c:strRef>
              <c:f>Sheet2!$C$20:$C$21</c:f>
              <c:strCache>
                <c:ptCount val="2"/>
                <c:pt idx="0">
                  <c:v>United States</c:v>
                </c:pt>
                <c:pt idx="1">
                  <c:v>China</c:v>
                </c:pt>
              </c:strCache>
            </c:strRef>
          </c:cat>
          <c:val>
            <c:numRef>
              <c:f>Sheet2!$D$20:$D$21</c:f>
              <c:numCache>
                <c:formatCode>General</c:formatCode>
                <c:ptCount val="2"/>
                <c:pt idx="0">
                  <c:v>11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7-4160-8C5D-F01BDEC78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8530047"/>
        <c:axId val="813555615"/>
      </c:barChart>
      <c:catAx>
        <c:axId val="81853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555615"/>
        <c:crosses val="autoZero"/>
        <c:auto val="1"/>
        <c:lblAlgn val="ctr"/>
        <c:lblOffset val="100"/>
        <c:noMultiLvlLbl val="0"/>
      </c:catAx>
      <c:valAx>
        <c:axId val="8135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53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88888888888889E-2"/>
          <c:y val="0.15319444444444447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Sheet2!$A$20:$A$21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Sheet2!$B$20:$B$21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4AF7-9234-3BE8241B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16</xdr:row>
      <xdr:rowOff>49530</xdr:rowOff>
    </xdr:from>
    <xdr:to>
      <xdr:col>13</xdr:col>
      <xdr:colOff>396240</xdr:colOff>
      <xdr:row>31</xdr:row>
      <xdr:rowOff>49530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3BC9527-2C19-95CE-0046-0C06FE995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220980</xdr:colOff>
      <xdr:row>1</xdr:row>
      <xdr:rowOff>41910</xdr:rowOff>
    </xdr:from>
    <xdr:to>
      <xdr:col>16</xdr:col>
      <xdr:colOff>525780</xdr:colOff>
      <xdr:row>15</xdr:row>
      <xdr:rowOff>118110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15AAD3-3C04-A156-25B3-3B7D86EA3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CEAC-CFA9-488B-8322-C9CDE8CAED23}">
  <dimension ref="A1:I35"/>
  <sheetViews>
    <sheetView workbookViewId="0">
      <selection sqref="A1:I15"/>
    </sheetView>
  </sheetViews>
  <sheetFormatPr defaultRowHeight="14.4" x14ac:dyDescent="0.3"/>
  <cols>
    <col min="1" max="1" width="8.88671875" customWidth="1"/>
    <col min="2" max="2" width="18.88671875" customWidth="1"/>
    <col min="3" max="3" width="22.109375" customWidth="1"/>
    <col min="4" max="4" width="12.88671875" style="11" customWidth="1"/>
    <col min="5" max="5" width="8.88671875" customWidth="1"/>
    <col min="7" max="8" width="8.886718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 t="s">
        <v>10</v>
      </c>
      <c r="C2" s="4" t="s">
        <v>11</v>
      </c>
      <c r="D2" s="10" t="s">
        <v>12</v>
      </c>
      <c r="E2" s="4" t="s">
        <v>13</v>
      </c>
      <c r="F2" s="5">
        <v>55</v>
      </c>
      <c r="G2" s="7">
        <v>141604</v>
      </c>
      <c r="H2" s="4" t="s">
        <v>14</v>
      </c>
      <c r="I2" s="4" t="s">
        <v>15</v>
      </c>
    </row>
    <row r="3" spans="1:9" ht="15" thickBot="1" x14ac:dyDescent="0.35">
      <c r="A3" s="3" t="s">
        <v>16</v>
      </c>
      <c r="B3" s="4" t="s">
        <v>17</v>
      </c>
      <c r="C3" s="4" t="s">
        <v>18</v>
      </c>
      <c r="D3" s="10" t="s">
        <v>12</v>
      </c>
      <c r="E3" s="4" t="s">
        <v>19</v>
      </c>
      <c r="F3" s="5">
        <v>59</v>
      </c>
      <c r="G3" s="7">
        <v>99975</v>
      </c>
      <c r="H3" s="4" t="s">
        <v>20</v>
      </c>
      <c r="I3" s="4" t="s">
        <v>21</v>
      </c>
    </row>
    <row r="4" spans="1:9" ht="15" thickBot="1" x14ac:dyDescent="0.35">
      <c r="A4" s="3" t="s">
        <v>22</v>
      </c>
      <c r="B4" s="4" t="s">
        <v>23</v>
      </c>
      <c r="C4" s="4" t="s">
        <v>24</v>
      </c>
      <c r="D4" s="10" t="s">
        <v>25</v>
      </c>
      <c r="E4" s="4" t="s">
        <v>13</v>
      </c>
      <c r="F4" s="5">
        <v>50</v>
      </c>
      <c r="G4" s="7">
        <v>163099</v>
      </c>
      <c r="H4" s="4" t="s">
        <v>14</v>
      </c>
      <c r="I4" s="4" t="s">
        <v>26</v>
      </c>
    </row>
    <row r="5" spans="1:9" ht="15" thickBot="1" x14ac:dyDescent="0.35">
      <c r="A5" s="3" t="s">
        <v>27</v>
      </c>
      <c r="B5" s="4" t="s">
        <v>28</v>
      </c>
      <c r="C5" s="4" t="s">
        <v>29</v>
      </c>
      <c r="D5" s="10" t="s">
        <v>12</v>
      </c>
      <c r="E5" s="4" t="s">
        <v>13</v>
      </c>
      <c r="F5" s="5">
        <v>26</v>
      </c>
      <c r="G5" s="7">
        <v>84913</v>
      </c>
      <c r="H5" s="4" t="s">
        <v>14</v>
      </c>
      <c r="I5" s="4" t="s">
        <v>26</v>
      </c>
    </row>
    <row r="6" spans="1:9" ht="15" thickBot="1" x14ac:dyDescent="0.35">
      <c r="A6" s="3" t="s">
        <v>30</v>
      </c>
      <c r="B6" s="4" t="s">
        <v>31</v>
      </c>
      <c r="C6" s="4" t="s">
        <v>32</v>
      </c>
      <c r="D6" s="10" t="s">
        <v>25</v>
      </c>
      <c r="E6" s="4" t="s">
        <v>19</v>
      </c>
      <c r="F6" s="5">
        <v>55</v>
      </c>
      <c r="G6" s="7">
        <v>95409</v>
      </c>
      <c r="H6" s="4" t="s">
        <v>14</v>
      </c>
      <c r="I6" s="4" t="s">
        <v>33</v>
      </c>
    </row>
    <row r="7" spans="1:9" ht="15" thickBot="1" x14ac:dyDescent="0.35">
      <c r="A7" s="3" t="s">
        <v>34</v>
      </c>
      <c r="B7" s="4" t="s">
        <v>35</v>
      </c>
      <c r="C7" s="4" t="s">
        <v>36</v>
      </c>
      <c r="D7" s="10" t="s">
        <v>37</v>
      </c>
      <c r="E7" s="4" t="s">
        <v>19</v>
      </c>
      <c r="F7" s="5">
        <v>57</v>
      </c>
      <c r="G7" s="7">
        <v>50994</v>
      </c>
      <c r="H7" s="4" t="s">
        <v>20</v>
      </c>
      <c r="I7" s="4" t="s">
        <v>21</v>
      </c>
    </row>
    <row r="8" spans="1:9" ht="15" thickBot="1" x14ac:dyDescent="0.35">
      <c r="A8" s="3" t="s">
        <v>38</v>
      </c>
      <c r="B8" s="4" t="s">
        <v>39</v>
      </c>
      <c r="C8" s="4" t="s">
        <v>40</v>
      </c>
      <c r="D8" s="10" t="s">
        <v>12</v>
      </c>
      <c r="E8" s="4" t="s">
        <v>13</v>
      </c>
      <c r="F8" s="5">
        <v>27</v>
      </c>
      <c r="G8" s="7">
        <v>119746</v>
      </c>
      <c r="H8" s="4" t="s">
        <v>14</v>
      </c>
      <c r="I8" s="4" t="s">
        <v>33</v>
      </c>
    </row>
    <row r="9" spans="1:9" ht="15" thickBot="1" x14ac:dyDescent="0.35">
      <c r="A9" s="3" t="s">
        <v>41</v>
      </c>
      <c r="B9" s="4" t="s">
        <v>42</v>
      </c>
      <c r="C9" s="4" t="s">
        <v>43</v>
      </c>
      <c r="D9" s="10" t="s">
        <v>25</v>
      </c>
      <c r="E9" s="4" t="s">
        <v>19</v>
      </c>
      <c r="F9" s="5">
        <v>25</v>
      </c>
      <c r="G9" s="7">
        <v>41336</v>
      </c>
      <c r="H9" s="4" t="s">
        <v>14</v>
      </c>
      <c r="I9" s="4" t="s">
        <v>44</v>
      </c>
    </row>
    <row r="10" spans="1:9" ht="15" thickBot="1" x14ac:dyDescent="0.35">
      <c r="A10" s="3" t="s">
        <v>45</v>
      </c>
      <c r="B10" s="4" t="s">
        <v>46</v>
      </c>
      <c r="C10" s="4" t="s">
        <v>40</v>
      </c>
      <c r="D10" s="10" t="s">
        <v>47</v>
      </c>
      <c r="E10" s="4" t="s">
        <v>19</v>
      </c>
      <c r="F10" s="5">
        <v>29</v>
      </c>
      <c r="G10" s="7">
        <v>113527</v>
      </c>
      <c r="H10" s="4" t="s">
        <v>14</v>
      </c>
      <c r="I10" s="4" t="s">
        <v>48</v>
      </c>
    </row>
    <row r="11" spans="1:9" ht="15" thickBot="1" x14ac:dyDescent="0.35">
      <c r="A11" s="3" t="s">
        <v>49</v>
      </c>
      <c r="B11" s="4" t="s">
        <v>50</v>
      </c>
      <c r="C11" s="4" t="s">
        <v>32</v>
      </c>
      <c r="D11" s="10" t="s">
        <v>25</v>
      </c>
      <c r="E11" s="4" t="s">
        <v>13</v>
      </c>
      <c r="F11" s="5">
        <v>34</v>
      </c>
      <c r="G11" s="7">
        <v>77203</v>
      </c>
      <c r="H11" s="4" t="s">
        <v>14</v>
      </c>
      <c r="I11" s="4" t="s">
        <v>26</v>
      </c>
    </row>
    <row r="12" spans="1:9" ht="15" thickBot="1" x14ac:dyDescent="0.35">
      <c r="A12" s="3" t="s">
        <v>51</v>
      </c>
      <c r="B12" s="4" t="s">
        <v>52</v>
      </c>
      <c r="C12" s="4" t="s">
        <v>11</v>
      </c>
      <c r="D12" s="10" t="s">
        <v>53</v>
      </c>
      <c r="E12" s="4" t="s">
        <v>13</v>
      </c>
      <c r="F12" s="5">
        <v>36</v>
      </c>
      <c r="G12" s="7">
        <v>157333</v>
      </c>
      <c r="H12" s="4" t="s">
        <v>14</v>
      </c>
      <c r="I12" s="4" t="s">
        <v>44</v>
      </c>
    </row>
    <row r="13" spans="1:9" ht="15" thickBot="1" x14ac:dyDescent="0.35">
      <c r="A13" s="3" t="s">
        <v>54</v>
      </c>
      <c r="B13" s="4" t="s">
        <v>55</v>
      </c>
      <c r="C13" s="4" t="s">
        <v>56</v>
      </c>
      <c r="D13" s="10" t="s">
        <v>57</v>
      </c>
      <c r="E13" s="4" t="s">
        <v>13</v>
      </c>
      <c r="F13" s="5">
        <v>27</v>
      </c>
      <c r="G13" s="7">
        <v>109851</v>
      </c>
      <c r="H13" s="4" t="s">
        <v>14</v>
      </c>
      <c r="I13" s="4" t="s">
        <v>15</v>
      </c>
    </row>
    <row r="14" spans="1:9" ht="15" thickBot="1" x14ac:dyDescent="0.35">
      <c r="A14" s="3" t="s">
        <v>58</v>
      </c>
      <c r="B14" s="4" t="s">
        <v>59</v>
      </c>
      <c r="C14" s="4" t="s">
        <v>40</v>
      </c>
      <c r="D14" s="10" t="s">
        <v>53</v>
      </c>
      <c r="E14" s="4" t="s">
        <v>19</v>
      </c>
      <c r="F14" s="5">
        <v>59</v>
      </c>
      <c r="G14" s="7">
        <v>105086</v>
      </c>
      <c r="H14" s="4" t="s">
        <v>14</v>
      </c>
      <c r="I14" s="4" t="s">
        <v>48</v>
      </c>
    </row>
    <row r="15" spans="1:9" ht="15" thickBot="1" x14ac:dyDescent="0.35">
      <c r="A15" s="3" t="s">
        <v>60</v>
      </c>
      <c r="B15" s="4" t="s">
        <v>61</v>
      </c>
      <c r="C15" s="4" t="s">
        <v>11</v>
      </c>
      <c r="D15" s="10" t="s">
        <v>25</v>
      </c>
      <c r="E15" s="4" t="s">
        <v>13</v>
      </c>
      <c r="F15" s="5">
        <v>51</v>
      </c>
      <c r="G15" s="7">
        <v>146742</v>
      </c>
      <c r="H15" s="4" t="s">
        <v>20</v>
      </c>
      <c r="I15" s="4" t="s">
        <v>62</v>
      </c>
    </row>
    <row r="18" spans="1:7" x14ac:dyDescent="0.3">
      <c r="A18">
        <v>2</v>
      </c>
      <c r="B18" t="s">
        <v>63</v>
      </c>
      <c r="C18" s="6">
        <f>AVERAGE(G2:G15)</f>
        <v>107629.85714285714</v>
      </c>
    </row>
    <row r="19" spans="1:7" x14ac:dyDescent="0.3">
      <c r="A19">
        <v>3</v>
      </c>
      <c r="B19" t="s">
        <v>64</v>
      </c>
      <c r="C19">
        <f>COUNTIF(F2:F15,"&gt;50")</f>
        <v>6</v>
      </c>
    </row>
    <row r="20" spans="1:7" x14ac:dyDescent="0.3">
      <c r="A20">
        <v>4</v>
      </c>
      <c r="B20" t="s">
        <v>65</v>
      </c>
      <c r="C20">
        <f>SUMIFS(G2:G15, D2:D15, "IT")</f>
        <v>446238</v>
      </c>
    </row>
    <row r="21" spans="1:7" x14ac:dyDescent="0.3">
      <c r="A21">
        <v>5</v>
      </c>
      <c r="B21" t="s">
        <v>66</v>
      </c>
      <c r="C21">
        <f>COUNTIFS(D2:D15, "IT", E2:E15, "Female")</f>
        <v>3</v>
      </c>
      <c r="G21" t="str" cm="1">
        <f t="array" ref="G21">IFERROR(INDEX($B$2:$B$15, SMALL(IF(($C$2:$C$15="Manager")*($D$2:$D$15=H23), ROW($B$2:$B$15)-ROW($B$2)+1), ROW(1:1))), "")</f>
        <v/>
      </c>
    </row>
    <row r="22" spans="1:7" x14ac:dyDescent="0.3">
      <c r="A22">
        <v>6</v>
      </c>
      <c r="B22" t="s">
        <v>67</v>
      </c>
      <c r="C22" t="str">
        <f>INDEX(B2:J15, MATCH(MAX(G2:G15), G2:G15, 0), 1)</f>
        <v>Luna Sanders</v>
      </c>
    </row>
    <row r="23" spans="1:7" x14ac:dyDescent="0.3">
      <c r="A23">
        <v>7</v>
      </c>
      <c r="B23" t="s">
        <v>68</v>
      </c>
    </row>
    <row r="24" spans="1:7" x14ac:dyDescent="0.3">
      <c r="B24" t="s">
        <v>69</v>
      </c>
      <c r="C24" t="s">
        <v>70</v>
      </c>
    </row>
    <row r="25" spans="1:7" x14ac:dyDescent="0.3">
      <c r="A25" t="s">
        <v>71</v>
      </c>
      <c r="B25" t="str">
        <f>INDEX(B2:B15, MATCH(MIN(F2:F15), F2:F15, 0))</f>
        <v>Luke Martin</v>
      </c>
      <c r="C25" t="str">
        <f>INDEX(A2:A15, MATCH(MIN(F2:F15), F2:F15, 0))</f>
        <v>E04332</v>
      </c>
    </row>
    <row r="26" spans="1:7" x14ac:dyDescent="0.3">
      <c r="A26" t="s">
        <v>72</v>
      </c>
      <c r="B26" t="str">
        <f>INDEX(B2:B15, MATCH(MAX(F2:F15), F2:F15, 0))</f>
        <v>Theodore Dinh</v>
      </c>
      <c r="C26" t="str">
        <f>INDEX(A2:A15, MATCH(MAX(F2:F15), F2:F15, 0))</f>
        <v>E04105</v>
      </c>
    </row>
    <row r="28" spans="1:7" x14ac:dyDescent="0.3">
      <c r="A28">
        <v>8</v>
      </c>
      <c r="B28" s="8" t="s">
        <v>73</v>
      </c>
      <c r="C28">
        <f>COUNTIF(H2:H15, "United States")</f>
        <v>11</v>
      </c>
    </row>
    <row r="29" spans="1:7" x14ac:dyDescent="0.3">
      <c r="A29">
        <v>9</v>
      </c>
      <c r="B29" t="s">
        <v>74</v>
      </c>
    </row>
    <row r="30" spans="1:7" x14ac:dyDescent="0.3">
      <c r="B30" t="s">
        <v>75</v>
      </c>
      <c r="C30">
        <f>AVERAGEIF(E2:E15, "Male", G2:G15)</f>
        <v>84387.833333333328</v>
      </c>
    </row>
    <row r="31" spans="1:7" x14ac:dyDescent="0.3">
      <c r="B31" t="s">
        <v>76</v>
      </c>
      <c r="C31">
        <f>AVERAGEIF(E2:E15, "Female", G2:G15)</f>
        <v>125061.375</v>
      </c>
    </row>
    <row r="32" spans="1:7" x14ac:dyDescent="0.3">
      <c r="A32">
        <v>10</v>
      </c>
      <c r="B32" t="s">
        <v>77</v>
      </c>
    </row>
    <row r="33" spans="2:3" x14ac:dyDescent="0.3">
      <c r="B33" t="s">
        <v>12</v>
      </c>
      <c r="C33" t="str" cm="1">
        <f t="array" ref="C33">INDEX(B2:B15, MATCH("IT", D2:D15, 0) * MATCH("Manager", C2:C15, 0))</f>
        <v>Ruby Barnes</v>
      </c>
    </row>
    <row r="34" spans="2:3" x14ac:dyDescent="0.3">
      <c r="B34" t="s">
        <v>47</v>
      </c>
      <c r="C34" t="str" cm="1">
        <f t="array" ref="C34">IFERROR(INDEX(B2:B15, MATCH("ManagerAccounting", C2:C15 &amp; D2:D15, 0)), "")</f>
        <v>Easton Bailey</v>
      </c>
    </row>
    <row r="35" spans="2:3" x14ac:dyDescent="0.3">
      <c r="B35" t="s">
        <v>53</v>
      </c>
      <c r="C35" t="str" cm="1">
        <f t="array" ref="C35">IFERROR(INDEX(B2:B15, MATCH("ManagerHuman Resources", C2:C15 &amp; D2:D15, 0)), "")</f>
        <v>Eli Jones</v>
      </c>
    </row>
  </sheetData>
  <autoFilter ref="A1:I15" xr:uid="{FDD5CEAC-CFA9-488B-8322-C9CDE8CAED2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E31B-D5A3-4425-A522-1723788878F9}">
  <dimension ref="A1:I21"/>
  <sheetViews>
    <sheetView tabSelected="1" workbookViewId="0">
      <selection activeCell="C24" sqref="C24"/>
    </sheetView>
  </sheetViews>
  <sheetFormatPr defaultRowHeight="14.4" x14ac:dyDescent="0.3"/>
  <sheetData>
    <row r="1" spans="1:9" ht="15" thickBot="1" x14ac:dyDescent="0.3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 t="s">
        <v>10</v>
      </c>
      <c r="C2" s="4" t="s">
        <v>11</v>
      </c>
      <c r="D2" s="10" t="s">
        <v>12</v>
      </c>
      <c r="E2" s="4" t="s">
        <v>13</v>
      </c>
      <c r="F2" s="5">
        <v>55</v>
      </c>
      <c r="G2" s="7">
        <v>141604</v>
      </c>
      <c r="H2" s="4" t="s">
        <v>14</v>
      </c>
      <c r="I2" s="4" t="s">
        <v>15</v>
      </c>
    </row>
    <row r="3" spans="1:9" ht="15" thickBot="1" x14ac:dyDescent="0.35">
      <c r="A3" s="3" t="s">
        <v>16</v>
      </c>
      <c r="B3" s="4" t="s">
        <v>17</v>
      </c>
      <c r="C3" s="4" t="s">
        <v>18</v>
      </c>
      <c r="D3" s="10" t="s">
        <v>12</v>
      </c>
      <c r="E3" s="4" t="s">
        <v>19</v>
      </c>
      <c r="F3" s="5">
        <v>59</v>
      </c>
      <c r="G3" s="7">
        <v>99975</v>
      </c>
      <c r="H3" s="4" t="s">
        <v>20</v>
      </c>
      <c r="I3" s="4" t="s">
        <v>21</v>
      </c>
    </row>
    <row r="4" spans="1:9" ht="15" thickBot="1" x14ac:dyDescent="0.35">
      <c r="A4" s="3" t="s">
        <v>22</v>
      </c>
      <c r="B4" s="4" t="s">
        <v>23</v>
      </c>
      <c r="C4" s="4" t="s">
        <v>24</v>
      </c>
      <c r="D4" s="10" t="s">
        <v>25</v>
      </c>
      <c r="E4" s="4" t="s">
        <v>13</v>
      </c>
      <c r="F4" s="5">
        <v>50</v>
      </c>
      <c r="G4" s="7">
        <v>163099</v>
      </c>
      <c r="H4" s="4" t="s">
        <v>14</v>
      </c>
      <c r="I4" s="4" t="s">
        <v>26</v>
      </c>
    </row>
    <row r="5" spans="1:9" ht="15" thickBot="1" x14ac:dyDescent="0.35">
      <c r="A5" s="3" t="s">
        <v>27</v>
      </c>
      <c r="B5" s="4" t="s">
        <v>28</v>
      </c>
      <c r="C5" s="4" t="s">
        <v>29</v>
      </c>
      <c r="D5" s="10" t="s">
        <v>12</v>
      </c>
      <c r="E5" s="4" t="s">
        <v>13</v>
      </c>
      <c r="F5" s="5">
        <v>26</v>
      </c>
      <c r="G5" s="7">
        <v>84913</v>
      </c>
      <c r="H5" s="4" t="s">
        <v>14</v>
      </c>
      <c r="I5" s="4" t="s">
        <v>26</v>
      </c>
    </row>
    <row r="6" spans="1:9" ht="15" thickBot="1" x14ac:dyDescent="0.35">
      <c r="A6" s="3" t="s">
        <v>30</v>
      </c>
      <c r="B6" s="4" t="s">
        <v>31</v>
      </c>
      <c r="C6" s="4" t="s">
        <v>32</v>
      </c>
      <c r="D6" s="10" t="s">
        <v>25</v>
      </c>
      <c r="E6" s="4" t="s">
        <v>19</v>
      </c>
      <c r="F6" s="5">
        <v>55</v>
      </c>
      <c r="G6" s="7">
        <v>95409</v>
      </c>
      <c r="H6" s="4" t="s">
        <v>14</v>
      </c>
      <c r="I6" s="4" t="s">
        <v>33</v>
      </c>
    </row>
    <row r="7" spans="1:9" ht="15" thickBot="1" x14ac:dyDescent="0.35">
      <c r="A7" s="3" t="s">
        <v>34</v>
      </c>
      <c r="B7" s="4" t="s">
        <v>35</v>
      </c>
      <c r="C7" s="4" t="s">
        <v>36</v>
      </c>
      <c r="D7" s="10" t="s">
        <v>37</v>
      </c>
      <c r="E7" s="4" t="s">
        <v>19</v>
      </c>
      <c r="F7" s="5">
        <v>57</v>
      </c>
      <c r="G7" s="7">
        <v>50994</v>
      </c>
      <c r="H7" s="4" t="s">
        <v>20</v>
      </c>
      <c r="I7" s="4" t="s">
        <v>21</v>
      </c>
    </row>
    <row r="8" spans="1:9" ht="15" thickBot="1" x14ac:dyDescent="0.35">
      <c r="A8" s="3" t="s">
        <v>38</v>
      </c>
      <c r="B8" s="4" t="s">
        <v>39</v>
      </c>
      <c r="C8" s="4" t="s">
        <v>40</v>
      </c>
      <c r="D8" s="10" t="s">
        <v>12</v>
      </c>
      <c r="E8" s="4" t="s">
        <v>13</v>
      </c>
      <c r="F8" s="5">
        <v>27</v>
      </c>
      <c r="G8" s="7">
        <v>119746</v>
      </c>
      <c r="H8" s="4" t="s">
        <v>14</v>
      </c>
      <c r="I8" s="4" t="s">
        <v>33</v>
      </c>
    </row>
    <row r="9" spans="1:9" ht="15" thickBot="1" x14ac:dyDescent="0.35">
      <c r="A9" s="3" t="s">
        <v>41</v>
      </c>
      <c r="B9" s="4" t="s">
        <v>42</v>
      </c>
      <c r="C9" s="4" t="s">
        <v>43</v>
      </c>
      <c r="D9" s="10" t="s">
        <v>25</v>
      </c>
      <c r="E9" s="4" t="s">
        <v>19</v>
      </c>
      <c r="F9" s="5">
        <v>25</v>
      </c>
      <c r="G9" s="7">
        <v>41336</v>
      </c>
      <c r="H9" s="4" t="s">
        <v>14</v>
      </c>
      <c r="I9" s="4" t="s">
        <v>44</v>
      </c>
    </row>
    <row r="10" spans="1:9" ht="15" thickBot="1" x14ac:dyDescent="0.35">
      <c r="A10" s="3" t="s">
        <v>45</v>
      </c>
      <c r="B10" s="4" t="s">
        <v>46</v>
      </c>
      <c r="C10" s="4" t="s">
        <v>40</v>
      </c>
      <c r="D10" s="10" t="s">
        <v>47</v>
      </c>
      <c r="E10" s="4" t="s">
        <v>19</v>
      </c>
      <c r="F10" s="5">
        <v>29</v>
      </c>
      <c r="G10" s="7">
        <v>113527</v>
      </c>
      <c r="H10" s="4" t="s">
        <v>14</v>
      </c>
      <c r="I10" s="4" t="s">
        <v>48</v>
      </c>
    </row>
    <row r="11" spans="1:9" ht="15" thickBot="1" x14ac:dyDescent="0.35">
      <c r="A11" s="3" t="s">
        <v>49</v>
      </c>
      <c r="B11" s="4" t="s">
        <v>50</v>
      </c>
      <c r="C11" s="4" t="s">
        <v>32</v>
      </c>
      <c r="D11" s="10" t="s">
        <v>25</v>
      </c>
      <c r="E11" s="4" t="s">
        <v>13</v>
      </c>
      <c r="F11" s="5">
        <v>34</v>
      </c>
      <c r="G11" s="7">
        <v>77203</v>
      </c>
      <c r="H11" s="4" t="s">
        <v>14</v>
      </c>
      <c r="I11" s="4" t="s">
        <v>26</v>
      </c>
    </row>
    <row r="12" spans="1:9" ht="15" thickBot="1" x14ac:dyDescent="0.35">
      <c r="A12" s="3" t="s">
        <v>51</v>
      </c>
      <c r="B12" s="4" t="s">
        <v>52</v>
      </c>
      <c r="C12" s="4" t="s">
        <v>11</v>
      </c>
      <c r="D12" s="10" t="s">
        <v>53</v>
      </c>
      <c r="E12" s="4" t="s">
        <v>13</v>
      </c>
      <c r="F12" s="5">
        <v>36</v>
      </c>
      <c r="G12" s="7">
        <v>157333</v>
      </c>
      <c r="H12" s="4" t="s">
        <v>14</v>
      </c>
      <c r="I12" s="4" t="s">
        <v>44</v>
      </c>
    </row>
    <row r="13" spans="1:9" ht="15" thickBot="1" x14ac:dyDescent="0.35">
      <c r="A13" s="3" t="s">
        <v>54</v>
      </c>
      <c r="B13" s="4" t="s">
        <v>55</v>
      </c>
      <c r="C13" s="4" t="s">
        <v>56</v>
      </c>
      <c r="D13" s="10" t="s">
        <v>57</v>
      </c>
      <c r="E13" s="4" t="s">
        <v>13</v>
      </c>
      <c r="F13" s="5">
        <v>27</v>
      </c>
      <c r="G13" s="7">
        <v>109851</v>
      </c>
      <c r="H13" s="4" t="s">
        <v>14</v>
      </c>
      <c r="I13" s="4" t="s">
        <v>15</v>
      </c>
    </row>
    <row r="14" spans="1:9" ht="15" thickBot="1" x14ac:dyDescent="0.35">
      <c r="A14" s="3" t="s">
        <v>58</v>
      </c>
      <c r="B14" s="4" t="s">
        <v>59</v>
      </c>
      <c r="C14" s="4" t="s">
        <v>40</v>
      </c>
      <c r="D14" s="10" t="s">
        <v>53</v>
      </c>
      <c r="E14" s="4" t="s">
        <v>19</v>
      </c>
      <c r="F14" s="5">
        <v>59</v>
      </c>
      <c r="G14" s="7">
        <v>105086</v>
      </c>
      <c r="H14" s="4" t="s">
        <v>14</v>
      </c>
      <c r="I14" s="4" t="s">
        <v>48</v>
      </c>
    </row>
    <row r="15" spans="1:9" ht="15" thickBot="1" x14ac:dyDescent="0.35">
      <c r="A15" s="3" t="s">
        <v>60</v>
      </c>
      <c r="B15" s="4" t="s">
        <v>61</v>
      </c>
      <c r="C15" s="4" t="s">
        <v>11</v>
      </c>
      <c r="D15" s="10" t="s">
        <v>25</v>
      </c>
      <c r="E15" s="4" t="s">
        <v>13</v>
      </c>
      <c r="F15" s="5">
        <v>51</v>
      </c>
      <c r="G15" s="7">
        <v>146742</v>
      </c>
      <c r="H15" s="4" t="s">
        <v>20</v>
      </c>
      <c r="I15" s="4" t="s">
        <v>62</v>
      </c>
    </row>
    <row r="18" spans="1:4" x14ac:dyDescent="0.3">
      <c r="B18" s="12">
        <f>COUNTIF(F:F, "Female")</f>
        <v>0</v>
      </c>
    </row>
    <row r="19" spans="1:4" x14ac:dyDescent="0.3">
      <c r="B19" t="s">
        <v>4</v>
      </c>
      <c r="C19" t="s">
        <v>7</v>
      </c>
    </row>
    <row r="20" spans="1:4" x14ac:dyDescent="0.3">
      <c r="A20" t="s">
        <v>76</v>
      </c>
      <c r="B20">
        <f>COUNTIF(E2:E15, "Female")</f>
        <v>8</v>
      </c>
      <c r="C20" t="s">
        <v>14</v>
      </c>
      <c r="D20">
        <f>COUNTIF(H:H, "United States")</f>
        <v>11</v>
      </c>
    </row>
    <row r="21" spans="1:4" x14ac:dyDescent="0.3">
      <c r="A21" t="s">
        <v>75</v>
      </c>
      <c r="B21">
        <f>COUNTIF(E2:E15, "Male")</f>
        <v>6</v>
      </c>
      <c r="C21" t="s">
        <v>20</v>
      </c>
      <c r="D21">
        <f>COUNTIF(H:H, "China")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Kanubhai Prajapati</dc:creator>
  <cp:lastModifiedBy>Ankush Kanubhai Prajapati</cp:lastModifiedBy>
  <dcterms:created xsi:type="dcterms:W3CDTF">2023-12-19T13:08:13Z</dcterms:created>
  <dcterms:modified xsi:type="dcterms:W3CDTF">2023-12-19T14:15:28Z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2023-12-19T14:01:47Z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ce97b86c-c2be-4e91-a9db-224e1cabafeb</vt:lpwstr>
  </property>
  <property fmtid="{D5CDD505-2E9C-101B-9397-08002B2CF9AE}" pid="8" name="MSIP_Label_cdde0556-1f76-452e-9e94-03158f226e4e_ContentBits">
    <vt:lpwstr>0</vt:lpwstr>
  </property>
</Properties>
</file>