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4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'装箱单模版-2025年更新'!$A$1:$AB$63</definedName>
    <definedName name="_xlnm.Print_Area" localSheetId="0">'装箱单模版-2025年更新'!$A$2:$Y$63</definedName>
    <definedName name="_xlnm.Print_Titles" localSheetId="0">'装箱单模版-2025年更新'!$2:$2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<sst xmlns="http://schemas.openxmlformats.org/spreadsheetml/2006/main" count="619" uniqueCount="271">
  <si>
    <t>装货清单 2025年更新版本</t>
  </si>
  <si>
    <t>S/N
序号</t>
  </si>
  <si>
    <t>Part Number料号</t>
  </si>
  <si>
    <t>Supplier供应商</t>
  </si>
  <si>
    <t>Project项目名称</t>
  </si>
  <si>
    <t>Plant Location工厂地点</t>
  </si>
  <si>
    <t>Commodity Description (Customs)进口清关货描</t>
  </si>
  <si>
    <t>Commercial Invoice Description供应商开票名称</t>
  </si>
  <si>
    <t>EPR Part NameEPR物料名称</t>
  </si>
  <si>
    <t>Model Number型号</t>
  </si>
  <si>
    <t>Quantity
数量</t>
  </si>
  <si>
    <t>Unit单位</t>
  </si>
  <si>
    <t>Carton Size (L×W×H in mm)纸箱尺寸</t>
  </si>
  <si>
    <t>Unit Volume (CBM)单件体积</t>
  </si>
  <si>
    <t>Total Volume (CBM)总体积</t>
  </si>
  <si>
    <t>Gross Weight per Unit (kg)单件毛重</t>
  </si>
  <si>
    <t>Total Gross Weight (kg)总毛重</t>
  </si>
  <si>
    <t>Net Weight per Unit (kg)单件净重</t>
  </si>
  <si>
    <t>Total Net Weight (kg)总净重</t>
  </si>
  <si>
    <t>Quantity per Carton每箱数量</t>
  </si>
  <si>
    <t>Total Carton Quantity总件数</t>
  </si>
  <si>
    <t>Carton Number箱号</t>
  </si>
  <si>
    <t>Pallet Size (L×W×H in mm)栈板尺寸</t>
  </si>
  <si>
    <t>Pallet ID栈板编号</t>
  </si>
  <si>
    <t>Export Declaration Method出口报关方式</t>
  </si>
  <si>
    <t>Purchasing Company采购公司</t>
  </si>
  <si>
    <t>Unit Price (Excl. Tax, CNY)采购单价(不含税)</t>
  </si>
  <si>
    <t>Tax Rate (%)开票税率</t>
  </si>
  <si>
    <t>C100.C05-032-04-00</t>
  </si>
  <si>
    <t>宸翔</t>
  </si>
  <si>
    <t>SMT工厂月度辅耗材</t>
  </si>
  <si>
    <t>Silvass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</si>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</sst>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79" fontId="1" fillId="0" borderId="1" xfId="0" applyNumberFormat="1" applyFont="1" applyFill="1" applyBorder="1" applyAlignment="1" applyProtection="1">
      <alignment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3" fillId="2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181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4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3" fontId="2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182" fontId="1" fillId="0" borderId="0" xfId="0" applyNumberFormat="1" applyFont="1" applyAlignment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FF00"/>
      <color rgb="00FF0000"/>
      <color rgb="00E6B8B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TTL: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0"/>
  <sheetViews>
    <sheetView tabSelected="1" zoomScale="85" zoomScaleNormal="85" topLeftCell="A60" workbookViewId="0">
      <selection activeCell="H65" sqref="H65"/>
    </sheetView>
  </sheetViews>
  <sheetFormatPr defaultColWidth="10.6272727272727" defaultRowHeight="30" customHeight="1"/>
  <cols>
    <col min="1" max="1" width="7.75454545454545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0.6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20" width="10.6272727272727" style="7" customWidth="1"/>
    <col min="21" max="21" width="10.6272727272727" style="8" customWidth="1"/>
    <col min="22" max="25" width="10.6272727272727" style="1" customWidth="1"/>
    <col min="26" max="26" width="10.6272727272727" style="2" customWidth="1"/>
    <col min="27" max="27" width="10.6272727272727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customHeight="1" spans="1:2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Height="1" spans="1:27">
      <c r="A2" s="11" t="s">
        <v>1</v>
      </c>
      <c r="B2" s="12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7" t="s">
        <v>8</v>
      </c>
      <c r="I2" s="19" t="s">
        <v>9</v>
      </c>
      <c r="J2" s="13" t="s">
        <v>10</v>
      </c>
      <c r="K2" s="11" t="s">
        <v>11</v>
      </c>
      <c r="L2" s="14" t="s">
        <v>12</v>
      </c>
      <c r="M2" s="57" t="s">
        <v>13</v>
      </c>
      <c r="N2" s="57" t="s">
        <v>14</v>
      </c>
      <c r="O2" s="57" t="s">
        <v>15</v>
      </c>
      <c r="P2" s="58" t="s">
        <v>16</v>
      </c>
      <c r="Q2" s="58" t="s">
        <v>17</v>
      </c>
      <c r="R2" s="58" t="s">
        <v>18</v>
      </c>
      <c r="S2" s="85" t="s">
        <v>19</v>
      </c>
      <c r="T2" s="85" t="s">
        <v>20</v>
      </c>
      <c r="U2" s="86" t="s">
        <v>21</v>
      </c>
      <c r="V2" s="87" t="s">
        <v>22</v>
      </c>
      <c r="W2" s="87" t="s">
        <v>23</v>
      </c>
      <c r="X2" s="88" t="s">
        <v>24</v>
      </c>
      <c r="Y2" s="87" t="s">
        <v>25</v>
      </c>
      <c r="Z2" s="98" t="s">
        <v>26</v>
      </c>
      <c r="AA2" s="99" t="s">
        <v>27</v>
      </c>
    </row>
    <row r="3" ht="24.95" customHeight="1" spans="1:27">
      <c r="A3" s="11">
        <v>1</v>
      </c>
      <c r="B3" s="18" t="s">
        <v>28</v>
      </c>
      <c r="C3" s="11" t="s">
        <v>29</v>
      </c>
      <c r="D3" s="11" t="s">
        <v>30</v>
      </c>
      <c r="E3" s="19" t="s">
        <v>31</v>
      </c>
      <c r="F3" s="20" t="s">
        <v>32</v>
      </c>
      <c r="G3" s="21" t="s">
        <v>33</v>
      </c>
      <c r="H3" s="18" t="s">
        <v>33</v>
      </c>
      <c r="I3" s="19" t="str">
        <f>VLOOKUP(B3,[1]CXCI2025012201!$B:$D,3,0)</f>
        <v>/</v>
      </c>
      <c r="J3" s="11">
        <v>500</v>
      </c>
      <c r="K3" s="11" t="s">
        <v>34</v>
      </c>
      <c r="L3" s="19" t="s">
        <v>35</v>
      </c>
      <c r="M3" s="59">
        <f ca="1" t="shared" ref="M3:M8" si="0">ROUND(EVALUATE(L3)*1000*0.000000001,2)</f>
        <v>0.01</v>
      </c>
      <c r="N3" s="60">
        <f ca="1">M3*T3</f>
        <v>0.01</v>
      </c>
      <c r="O3" s="61">
        <v>2.8</v>
      </c>
      <c r="P3" s="62">
        <f>O3*T3</f>
        <v>2.8</v>
      </c>
      <c r="Q3" s="62">
        <v>2.6</v>
      </c>
      <c r="R3" s="62">
        <v>2.6</v>
      </c>
      <c r="S3" s="36">
        <v>500</v>
      </c>
      <c r="T3" s="36">
        <f>J3/S3</f>
        <v>1</v>
      </c>
      <c r="U3" s="86" t="s">
        <v>36</v>
      </c>
      <c r="V3" s="19"/>
      <c r="W3" s="19"/>
      <c r="X3" s="19" t="s">
        <v>37</v>
      </c>
      <c r="Y3" s="19" t="s">
        <v>38</v>
      </c>
      <c r="Z3" s="11">
        <v>5</v>
      </c>
      <c r="AA3" s="100">
        <v>0.13</v>
      </c>
    </row>
    <row r="4" ht="24.95" customHeight="1" spans="1:27">
      <c r="A4" s="11">
        <v>2</v>
      </c>
      <c r="B4" s="18" t="s">
        <v>39</v>
      </c>
      <c r="C4" s="22" t="s">
        <v>40</v>
      </c>
      <c r="D4" s="11" t="s">
        <v>41</v>
      </c>
      <c r="E4" s="19" t="s">
        <v>31</v>
      </c>
      <c r="F4" s="20" t="s">
        <v>42</v>
      </c>
      <c r="G4" s="21" t="s">
        <v>43</v>
      </c>
      <c r="H4" s="18" t="s">
        <v>43</v>
      </c>
      <c r="I4" s="19" t="str">
        <f>VLOOKUP(B4,[1]CXCI2025012201!$B:$D,3,0)</f>
        <v>/</v>
      </c>
      <c r="J4" s="11">
        <v>3</v>
      </c>
      <c r="K4" s="11" t="s">
        <v>34</v>
      </c>
      <c r="L4" s="63" t="s">
        <v>44</v>
      </c>
      <c r="M4" s="64">
        <f ca="1" t="shared" si="0"/>
        <v>0.04</v>
      </c>
      <c r="N4" s="64">
        <f ca="1">M4*T4</f>
        <v>0.04</v>
      </c>
      <c r="O4" s="65">
        <v>2.04</v>
      </c>
      <c r="P4" s="64">
        <f t="shared" ref="P3:P4" si="1">O4*T4</f>
        <v>2.04</v>
      </c>
      <c r="Q4" s="62">
        <v>1.1</v>
      </c>
      <c r="R4" s="62">
        <v>1.1</v>
      </c>
      <c r="S4" s="11">
        <v>3</v>
      </c>
      <c r="T4" s="70">
        <f>J4/S4</f>
        <v>1</v>
      </c>
      <c r="U4" s="89" t="s">
        <v>45</v>
      </c>
      <c r="V4" s="19"/>
      <c r="W4" s="19"/>
      <c r="X4" s="19" t="s">
        <v>37</v>
      </c>
      <c r="Y4" s="19" t="s">
        <v>38</v>
      </c>
      <c r="Z4" s="11">
        <v>110</v>
      </c>
      <c r="AA4" s="100">
        <v>0.13</v>
      </c>
    </row>
    <row r="5" ht="24.95" customHeight="1" spans="1:27">
      <c r="A5" s="11">
        <v>3</v>
      </c>
      <c r="B5" s="18" t="s">
        <v>46</v>
      </c>
      <c r="C5" s="22" t="s">
        <v>40</v>
      </c>
      <c r="D5" s="11" t="s">
        <v>41</v>
      </c>
      <c r="E5" s="19" t="s">
        <v>31</v>
      </c>
      <c r="F5" s="20" t="s">
        <v>47</v>
      </c>
      <c r="G5" s="21" t="s">
        <v>48</v>
      </c>
      <c r="H5" s="18" t="s">
        <v>49</v>
      </c>
      <c r="I5" s="19" t="str">
        <f>VLOOKUP(B5,[1]CXCI2025012201!$B:$D,3,0)</f>
        <v>12-14</v>
      </c>
      <c r="J5" s="11">
        <v>2</v>
      </c>
      <c r="K5" s="11" t="s">
        <v>34</v>
      </c>
      <c r="L5" s="33"/>
      <c r="M5" s="65"/>
      <c r="N5" s="65"/>
      <c r="O5" s="65"/>
      <c r="P5" s="65"/>
      <c r="Q5" s="62">
        <v>0.5</v>
      </c>
      <c r="R5" s="62">
        <v>0.5</v>
      </c>
      <c r="S5" s="11">
        <v>2</v>
      </c>
      <c r="T5" s="32"/>
      <c r="U5" s="90"/>
      <c r="V5" s="19"/>
      <c r="W5" s="19"/>
      <c r="X5" s="19" t="s">
        <v>37</v>
      </c>
      <c r="Y5" s="19" t="s">
        <v>38</v>
      </c>
      <c r="Z5" s="11">
        <v>78</v>
      </c>
      <c r="AA5" s="100">
        <v>0.13</v>
      </c>
    </row>
    <row r="6" ht="24.95" customHeight="1" spans="1:27">
      <c r="A6" s="11">
        <v>4</v>
      </c>
      <c r="B6" s="18" t="s">
        <v>50</v>
      </c>
      <c r="C6" s="22" t="s">
        <v>40</v>
      </c>
      <c r="D6" s="11" t="s">
        <v>41</v>
      </c>
      <c r="E6" s="19" t="s">
        <v>31</v>
      </c>
      <c r="F6" s="20" t="s">
        <v>51</v>
      </c>
      <c r="G6" s="21" t="s">
        <v>48</v>
      </c>
      <c r="H6" s="18" t="s">
        <v>52</v>
      </c>
      <c r="I6" s="19" t="str">
        <f>VLOOKUP(B6,[1]CXCI2025012201!$B:$D,3,0)</f>
        <v>8-14</v>
      </c>
      <c r="J6" s="11">
        <v>1</v>
      </c>
      <c r="K6" s="11" t="s">
        <v>34</v>
      </c>
      <c r="L6" s="37"/>
      <c r="M6" s="61"/>
      <c r="N6" s="61"/>
      <c r="O6" s="61"/>
      <c r="P6" s="61"/>
      <c r="Q6" s="62">
        <v>0.2</v>
      </c>
      <c r="R6" s="62">
        <v>0.2</v>
      </c>
      <c r="S6" s="11">
        <v>1</v>
      </c>
      <c r="T6" s="36"/>
      <c r="U6" s="91"/>
      <c r="V6" s="19"/>
      <c r="W6" s="19"/>
      <c r="X6" s="19" t="s">
        <v>37</v>
      </c>
      <c r="Y6" s="19" t="s">
        <v>38</v>
      </c>
      <c r="Z6" s="11">
        <v>78</v>
      </c>
      <c r="AA6" s="100">
        <v>0.13</v>
      </c>
    </row>
    <row r="7" ht="24.95" customHeight="1" spans="1:27">
      <c r="A7" s="11">
        <v>5</v>
      </c>
      <c r="B7" s="18" t="s">
        <v>39</v>
      </c>
      <c r="C7" s="22" t="s">
        <v>40</v>
      </c>
      <c r="D7" s="11" t="s">
        <v>41</v>
      </c>
      <c r="E7" s="19" t="s">
        <v>31</v>
      </c>
      <c r="F7" s="20" t="s">
        <v>42</v>
      </c>
      <c r="G7" s="21" t="s">
        <v>43</v>
      </c>
      <c r="H7" s="18" t="s">
        <v>43</v>
      </c>
      <c r="I7" s="19" t="str">
        <f>VLOOKUP(B7,[1]CXCI2025012201!$B:$D,3,0)</f>
        <v>/</v>
      </c>
      <c r="J7" s="11">
        <v>3</v>
      </c>
      <c r="K7" s="11" t="s">
        <v>34</v>
      </c>
      <c r="L7" s="63" t="s">
        <v>44</v>
      </c>
      <c r="M7" s="59">
        <f ca="1" t="shared" si="0"/>
        <v>0.04</v>
      </c>
      <c r="N7" s="64">
        <f ca="1">M7*T7</f>
        <v>0.04</v>
      </c>
      <c r="O7" s="60">
        <v>1.88</v>
      </c>
      <c r="P7" s="60">
        <f>O7*T7</f>
        <v>1.88</v>
      </c>
      <c r="Q7" s="62">
        <v>1.55</v>
      </c>
      <c r="R7" s="62">
        <v>1.55</v>
      </c>
      <c r="S7" s="11">
        <v>3</v>
      </c>
      <c r="T7" s="11">
        <f>J7/S7</f>
        <v>1</v>
      </c>
      <c r="U7" s="89" t="s">
        <v>53</v>
      </c>
      <c r="V7" s="19"/>
      <c r="W7" s="19"/>
      <c r="X7" s="19" t="s">
        <v>37</v>
      </c>
      <c r="Y7" s="19" t="s">
        <v>38</v>
      </c>
      <c r="Z7" s="11">
        <v>110</v>
      </c>
      <c r="AA7" s="100">
        <v>0.13</v>
      </c>
    </row>
    <row r="8" ht="24.95" customHeight="1" spans="1:27">
      <c r="A8" s="11">
        <v>6</v>
      </c>
      <c r="B8" s="18" t="s">
        <v>54</v>
      </c>
      <c r="C8" s="22" t="s">
        <v>55</v>
      </c>
      <c r="D8" s="11" t="s">
        <v>41</v>
      </c>
      <c r="E8" s="19" t="s">
        <v>31</v>
      </c>
      <c r="F8" s="20" t="s">
        <v>56</v>
      </c>
      <c r="G8" s="21" t="s">
        <v>57</v>
      </c>
      <c r="H8" s="18" t="s">
        <v>57</v>
      </c>
      <c r="I8" s="19" t="str">
        <f>VLOOKUP(B8,[1]CXCI2025012201!$B:$D,3,0)</f>
        <v>QLDZ.0014</v>
      </c>
      <c r="J8" s="11">
        <v>100</v>
      </c>
      <c r="K8" s="11" t="s">
        <v>34</v>
      </c>
      <c r="L8" s="63" t="s">
        <v>58</v>
      </c>
      <c r="M8" s="66">
        <f ca="1" t="shared" si="0"/>
        <v>0.01</v>
      </c>
      <c r="N8" s="64">
        <f ca="1">M8*T8</f>
        <v>0.01</v>
      </c>
      <c r="O8" s="65">
        <v>4.3</v>
      </c>
      <c r="P8" s="67">
        <f>O8*T8</f>
        <v>4.3</v>
      </c>
      <c r="Q8" s="62">
        <v>2</v>
      </c>
      <c r="R8" s="62">
        <v>2</v>
      </c>
      <c r="S8" s="11">
        <v>100</v>
      </c>
      <c r="T8" s="32">
        <f>J8/S8</f>
        <v>1</v>
      </c>
      <c r="U8" s="89" t="s">
        <v>59</v>
      </c>
      <c r="V8" s="19"/>
      <c r="W8" s="19"/>
      <c r="X8" s="19" t="s">
        <v>37</v>
      </c>
      <c r="Y8" s="19" t="s">
        <v>38</v>
      </c>
      <c r="Z8" s="11">
        <v>22.6</v>
      </c>
      <c r="AA8" s="100">
        <v>0.13</v>
      </c>
    </row>
    <row r="9" ht="24.95" customHeight="1" spans="1:27">
      <c r="A9" s="11">
        <v>7</v>
      </c>
      <c r="B9" s="18" t="s">
        <v>60</v>
      </c>
      <c r="C9" s="22" t="s">
        <v>61</v>
      </c>
      <c r="D9" s="11" t="s">
        <v>30</v>
      </c>
      <c r="E9" s="19" t="s">
        <v>31</v>
      </c>
      <c r="F9" s="20" t="s">
        <v>62</v>
      </c>
      <c r="G9" s="21" t="s">
        <v>63</v>
      </c>
      <c r="H9" s="18" t="s">
        <v>64</v>
      </c>
      <c r="I9" s="19" t="str">
        <f>VLOOKUP(B9,[1]CXCI2025012201!$B:$D,3,0)</f>
        <v>N510059196AA</v>
      </c>
      <c r="J9" s="11">
        <v>137</v>
      </c>
      <c r="K9" s="11" t="s">
        <v>34</v>
      </c>
      <c r="L9" s="37"/>
      <c r="M9" s="68"/>
      <c r="N9" s="61"/>
      <c r="O9" s="61"/>
      <c r="P9" s="62"/>
      <c r="Q9" s="62">
        <v>2.1</v>
      </c>
      <c r="R9" s="62">
        <v>2.1</v>
      </c>
      <c r="S9" s="11">
        <v>137</v>
      </c>
      <c r="T9" s="36"/>
      <c r="U9" s="91"/>
      <c r="V9" s="19"/>
      <c r="W9" s="19"/>
      <c r="X9" s="37" t="s">
        <v>37</v>
      </c>
      <c r="Y9" s="19" t="s">
        <v>38</v>
      </c>
      <c r="Z9" s="11">
        <v>0.8</v>
      </c>
      <c r="AA9" s="100">
        <v>0.01</v>
      </c>
    </row>
    <row r="10" ht="24.95" customHeight="1" spans="1:27">
      <c r="A10" s="11">
        <v>8</v>
      </c>
      <c r="B10" s="18" t="s">
        <v>65</v>
      </c>
      <c r="C10" s="11" t="s">
        <v>66</v>
      </c>
      <c r="D10" s="11" t="s">
        <v>41</v>
      </c>
      <c r="E10" s="19" t="s">
        <v>31</v>
      </c>
      <c r="F10" s="20" t="s">
        <v>67</v>
      </c>
      <c r="G10" s="21" t="s">
        <v>68</v>
      </c>
      <c r="H10" s="18" t="s">
        <v>69</v>
      </c>
      <c r="I10" s="19" t="str">
        <f>VLOOKUP(B10,[1]CXCI2025012201!$B:$D,3,0)</f>
        <v>FA2P5N1W20360133</v>
      </c>
      <c r="J10" s="11">
        <v>1</v>
      </c>
      <c r="K10" s="11" t="s">
        <v>34</v>
      </c>
      <c r="L10" s="63" t="s">
        <v>70</v>
      </c>
      <c r="M10" s="66">
        <f ca="1">ROUND(EVALUATE(L10)*1000*0.000000001,2)</f>
        <v>0.02</v>
      </c>
      <c r="N10" s="64">
        <f ca="1">M10*T10</f>
        <v>0.02</v>
      </c>
      <c r="O10" s="65">
        <v>14</v>
      </c>
      <c r="P10" s="67">
        <f>O10*T10</f>
        <v>14</v>
      </c>
      <c r="Q10" s="62">
        <v>3</v>
      </c>
      <c r="R10" s="62">
        <v>3</v>
      </c>
      <c r="S10" s="11">
        <v>1</v>
      </c>
      <c r="T10" s="70">
        <f>J10/S10</f>
        <v>1</v>
      </c>
      <c r="U10" s="89" t="s">
        <v>71</v>
      </c>
      <c r="V10" s="19"/>
      <c r="W10" s="19"/>
      <c r="X10" s="19" t="s">
        <v>37</v>
      </c>
      <c r="Y10" s="19" t="s">
        <v>38</v>
      </c>
      <c r="Z10" s="11">
        <v>1140</v>
      </c>
      <c r="AA10" s="100">
        <v>0.13</v>
      </c>
    </row>
    <row r="11" s="1" customFormat="1" ht="24.95" customHeight="1" spans="1:27">
      <c r="A11" s="11">
        <v>9</v>
      </c>
      <c r="B11" s="18" t="s">
        <v>72</v>
      </c>
      <c r="C11" s="11" t="s">
        <v>73</v>
      </c>
      <c r="D11" s="11" t="s">
        <v>41</v>
      </c>
      <c r="E11" s="19" t="s">
        <v>31</v>
      </c>
      <c r="F11" s="20" t="s">
        <v>74</v>
      </c>
      <c r="G11" s="21" t="s">
        <v>75</v>
      </c>
      <c r="H11" s="18" t="s">
        <v>76</v>
      </c>
      <c r="I11" s="19" t="str">
        <f>VLOOKUP(B11,[1]CXCI2025012201!$B:$D,3,0)</f>
        <v>STM86118S</v>
      </c>
      <c r="J11" s="11">
        <v>1</v>
      </c>
      <c r="K11" s="11" t="s">
        <v>34</v>
      </c>
      <c r="L11" s="33"/>
      <c r="M11" s="69"/>
      <c r="N11" s="65"/>
      <c r="O11" s="65"/>
      <c r="P11" s="67"/>
      <c r="Q11" s="62">
        <v>5</v>
      </c>
      <c r="R11" s="62">
        <v>5</v>
      </c>
      <c r="S11" s="11">
        <v>1</v>
      </c>
      <c r="T11" s="32"/>
      <c r="U11" s="90"/>
      <c r="V11" s="19"/>
      <c r="W11" s="19"/>
      <c r="X11" s="19" t="s">
        <v>37</v>
      </c>
      <c r="Y11" s="19" t="s">
        <v>38</v>
      </c>
      <c r="Z11" s="11">
        <v>230</v>
      </c>
      <c r="AA11" s="100">
        <v>0.13</v>
      </c>
    </row>
    <row r="12" s="1" customFormat="1" ht="24.95" customHeight="1" spans="1:27">
      <c r="A12" s="11">
        <v>10</v>
      </c>
      <c r="B12" s="18" t="s">
        <v>77</v>
      </c>
      <c r="C12" s="11" t="s">
        <v>73</v>
      </c>
      <c r="D12" s="11" t="s">
        <v>41</v>
      </c>
      <c r="E12" s="19" t="s">
        <v>31</v>
      </c>
      <c r="F12" s="20" t="s">
        <v>78</v>
      </c>
      <c r="G12" s="21" t="s">
        <v>75</v>
      </c>
      <c r="H12" s="18" t="s">
        <v>79</v>
      </c>
      <c r="I12" s="19" t="str">
        <f>VLOOKUP(B12,[1]CXCI2025012201!$B:$D,3,0)</f>
        <v>STM8680</v>
      </c>
      <c r="J12" s="11">
        <v>3</v>
      </c>
      <c r="K12" s="11" t="s">
        <v>34</v>
      </c>
      <c r="L12" s="37"/>
      <c r="M12" s="68"/>
      <c r="N12" s="61"/>
      <c r="O12" s="61"/>
      <c r="P12" s="62"/>
      <c r="Q12" s="62">
        <v>5</v>
      </c>
      <c r="R12" s="62">
        <v>5</v>
      </c>
      <c r="S12" s="11">
        <v>3</v>
      </c>
      <c r="T12" s="36"/>
      <c r="U12" s="91"/>
      <c r="V12" s="19"/>
      <c r="W12" s="19"/>
      <c r="X12" s="19" t="s">
        <v>37</v>
      </c>
      <c r="Y12" s="19" t="s">
        <v>38</v>
      </c>
      <c r="Z12" s="11">
        <v>185</v>
      </c>
      <c r="AA12" s="100">
        <v>0.13</v>
      </c>
    </row>
    <row r="13" ht="24.95" customHeight="1" spans="1:27">
      <c r="A13" s="11">
        <v>11</v>
      </c>
      <c r="B13" s="18" t="s">
        <v>80</v>
      </c>
      <c r="C13" s="11" t="s">
        <v>81</v>
      </c>
      <c r="D13" s="11" t="s">
        <v>82</v>
      </c>
      <c r="E13" s="11" t="s">
        <v>83</v>
      </c>
      <c r="F13" s="20" t="s">
        <v>84</v>
      </c>
      <c r="G13" s="21" t="s">
        <v>85</v>
      </c>
      <c r="H13" s="18" t="s">
        <v>85</v>
      </c>
      <c r="I13" s="19" t="str">
        <f>VLOOKUP(B13,[1]CXCI2025012201!$B:$D,3,0)</f>
        <v>/</v>
      </c>
      <c r="J13" s="11">
        <v>5</v>
      </c>
      <c r="K13" s="11" t="s">
        <v>34</v>
      </c>
      <c r="L13" s="19" t="s">
        <v>86</v>
      </c>
      <c r="M13" s="59">
        <f ca="1">ROUND(EVALUATE(L13)*1000*0.000000001,2)</f>
        <v>0.01</v>
      </c>
      <c r="N13" s="60">
        <f ca="1">M13*T13</f>
        <v>0.01</v>
      </c>
      <c r="O13" s="61">
        <v>1.44</v>
      </c>
      <c r="P13" s="62">
        <f>O13*T13</f>
        <v>1.44</v>
      </c>
      <c r="Q13" s="62">
        <v>1.23</v>
      </c>
      <c r="R13" s="62">
        <v>1.23</v>
      </c>
      <c r="S13" s="36">
        <v>5</v>
      </c>
      <c r="T13" s="36">
        <f>J13/S13</f>
        <v>1</v>
      </c>
      <c r="U13" s="86" t="s">
        <v>87</v>
      </c>
      <c r="V13" s="19"/>
      <c r="W13" s="19"/>
      <c r="X13" s="19" t="s">
        <v>37</v>
      </c>
      <c r="Y13" s="19" t="s">
        <v>38</v>
      </c>
      <c r="Z13" s="11">
        <v>350</v>
      </c>
      <c r="AA13" s="100">
        <v>0.13</v>
      </c>
    </row>
    <row r="14" ht="24.95" customHeight="1" spans="1:27">
      <c r="A14" s="11">
        <v>12</v>
      </c>
      <c r="B14" s="18" t="s">
        <v>88</v>
      </c>
      <c r="C14" s="11" t="s">
        <v>89</v>
      </c>
      <c r="D14" s="11" t="s">
        <v>30</v>
      </c>
      <c r="E14" s="19" t="s">
        <v>31</v>
      </c>
      <c r="F14" s="20" t="s">
        <v>90</v>
      </c>
      <c r="G14" s="21" t="s">
        <v>91</v>
      </c>
      <c r="H14" s="18" t="s">
        <v>92</v>
      </c>
      <c r="I14" s="19" t="str">
        <f>VLOOKUP(B14,[1]CXCI2025012201!$B:$D,3,0)</f>
        <v>900M-T-sk</v>
      </c>
      <c r="J14" s="11">
        <v>30</v>
      </c>
      <c r="K14" s="11" t="s">
        <v>34</v>
      </c>
      <c r="L14" s="63" t="s">
        <v>93</v>
      </c>
      <c r="M14" s="64">
        <f ca="1">ROUND(EVALUATE(L14)*1000*0.000000001,2)</f>
        <v>0.01</v>
      </c>
      <c r="N14" s="64">
        <f ca="1">M14*T14</f>
        <v>0.01</v>
      </c>
      <c r="O14" s="70">
        <v>7.55</v>
      </c>
      <c r="P14" s="70">
        <f>O14*T14</f>
        <v>7.55</v>
      </c>
      <c r="Q14" s="62">
        <v>0.15</v>
      </c>
      <c r="R14" s="62">
        <v>0.15</v>
      </c>
      <c r="S14" s="11">
        <v>30</v>
      </c>
      <c r="T14" s="32">
        <f>J14/S14</f>
        <v>1</v>
      </c>
      <c r="U14" s="89" t="s">
        <v>94</v>
      </c>
      <c r="V14" s="19"/>
      <c r="W14" s="19"/>
      <c r="X14" s="37" t="s">
        <v>37</v>
      </c>
      <c r="Y14" s="19" t="s">
        <v>38</v>
      </c>
      <c r="Z14" s="11">
        <v>5</v>
      </c>
      <c r="AA14" s="100">
        <v>0.01</v>
      </c>
    </row>
    <row r="15" ht="24.95" customHeight="1" spans="1:27">
      <c r="A15" s="11">
        <v>13</v>
      </c>
      <c r="B15" s="18" t="s">
        <v>95</v>
      </c>
      <c r="C15" s="11" t="s">
        <v>89</v>
      </c>
      <c r="D15" s="11" t="s">
        <v>82</v>
      </c>
      <c r="E15" s="11" t="s">
        <v>83</v>
      </c>
      <c r="F15" s="20" t="s">
        <v>96</v>
      </c>
      <c r="G15" s="21" t="s">
        <v>91</v>
      </c>
      <c r="H15" s="18" t="s">
        <v>91</v>
      </c>
      <c r="I15" s="19" t="str">
        <f>VLOOKUP(B15,[1]CXCI2025012201!$B:$D,3,0)</f>
        <v>900M-T-B</v>
      </c>
      <c r="J15" s="11">
        <v>500</v>
      </c>
      <c r="K15" s="11" t="s">
        <v>34</v>
      </c>
      <c r="L15" s="33"/>
      <c r="M15" s="65"/>
      <c r="N15" s="65"/>
      <c r="O15" s="32"/>
      <c r="P15" s="32">
        <f t="shared" ref="P15:P21" si="2">O15*T15</f>
        <v>0</v>
      </c>
      <c r="Q15" s="62">
        <v>2.5</v>
      </c>
      <c r="R15" s="62">
        <v>2.5</v>
      </c>
      <c r="S15" s="11">
        <v>500</v>
      </c>
      <c r="T15" s="32"/>
      <c r="U15" s="90"/>
      <c r="V15" s="19"/>
      <c r="W15" s="19"/>
      <c r="X15" s="19" t="s">
        <v>37</v>
      </c>
      <c r="Y15" s="19" t="s">
        <v>38</v>
      </c>
      <c r="Z15" s="11">
        <v>5</v>
      </c>
      <c r="AA15" s="100">
        <v>0.01</v>
      </c>
    </row>
    <row r="16" ht="24.95" customHeight="1" spans="1:27">
      <c r="A16" s="11">
        <v>14</v>
      </c>
      <c r="B16" s="18" t="s">
        <v>97</v>
      </c>
      <c r="C16" s="11" t="s">
        <v>89</v>
      </c>
      <c r="D16" s="11" t="s">
        <v>82</v>
      </c>
      <c r="E16" s="11" t="s">
        <v>83</v>
      </c>
      <c r="F16" s="20" t="s">
        <v>98</v>
      </c>
      <c r="G16" s="21" t="s">
        <v>91</v>
      </c>
      <c r="H16" s="18" t="s">
        <v>91</v>
      </c>
      <c r="I16" s="19" t="str">
        <f>VLOOKUP(B16,[1]CXCI2025012201!$B:$D,3,0)</f>
        <v>900M-T-4C</v>
      </c>
      <c r="J16" s="11">
        <v>400</v>
      </c>
      <c r="K16" s="11" t="s">
        <v>34</v>
      </c>
      <c r="L16" s="33"/>
      <c r="M16" s="65"/>
      <c r="N16" s="65"/>
      <c r="O16" s="32"/>
      <c r="P16" s="32">
        <f t="shared" si="2"/>
        <v>0</v>
      </c>
      <c r="Q16" s="62">
        <v>2</v>
      </c>
      <c r="R16" s="62">
        <v>2</v>
      </c>
      <c r="S16" s="11">
        <v>400</v>
      </c>
      <c r="T16" s="32"/>
      <c r="U16" s="90"/>
      <c r="V16" s="19"/>
      <c r="W16" s="19"/>
      <c r="X16" s="19" t="s">
        <v>37</v>
      </c>
      <c r="Y16" s="19" t="s">
        <v>38</v>
      </c>
      <c r="Z16" s="11">
        <v>5</v>
      </c>
      <c r="AA16" s="100">
        <v>0.01</v>
      </c>
    </row>
    <row r="17" ht="24.95" customHeight="1" spans="1:27">
      <c r="A17" s="11">
        <v>15</v>
      </c>
      <c r="B17" s="18" t="s">
        <v>99</v>
      </c>
      <c r="C17" s="11" t="s">
        <v>89</v>
      </c>
      <c r="D17" s="11" t="s">
        <v>82</v>
      </c>
      <c r="E17" s="11" t="s">
        <v>83</v>
      </c>
      <c r="F17" s="20" t="s">
        <v>100</v>
      </c>
      <c r="G17" s="21" t="s">
        <v>91</v>
      </c>
      <c r="H17" s="18" t="s">
        <v>101</v>
      </c>
      <c r="I17" s="19" t="str">
        <f>VLOOKUP(B17,[1]CXCI2025012201!$B:$D,3,0)</f>
        <v>900M-T-2C</v>
      </c>
      <c r="J17" s="11">
        <v>40</v>
      </c>
      <c r="K17" s="11" t="s">
        <v>34</v>
      </c>
      <c r="L17" s="33"/>
      <c r="M17" s="65"/>
      <c r="N17" s="65"/>
      <c r="O17" s="32"/>
      <c r="P17" s="32">
        <f t="shared" si="2"/>
        <v>0</v>
      </c>
      <c r="Q17" s="62">
        <v>0.2</v>
      </c>
      <c r="R17" s="62">
        <v>0.2</v>
      </c>
      <c r="S17" s="11">
        <v>40</v>
      </c>
      <c r="T17" s="32"/>
      <c r="U17" s="90"/>
      <c r="V17" s="19"/>
      <c r="W17" s="19"/>
      <c r="X17" s="19" t="s">
        <v>37</v>
      </c>
      <c r="Y17" s="19" t="s">
        <v>38</v>
      </c>
      <c r="Z17" s="11">
        <v>5</v>
      </c>
      <c r="AA17" s="100">
        <v>0.01</v>
      </c>
    </row>
    <row r="18" ht="24.95" customHeight="1" spans="1:27">
      <c r="A18" s="11">
        <v>16</v>
      </c>
      <c r="B18" s="18" t="s">
        <v>102</v>
      </c>
      <c r="C18" s="11" t="s">
        <v>89</v>
      </c>
      <c r="D18" s="11" t="s">
        <v>82</v>
      </c>
      <c r="E18" s="11" t="s">
        <v>83</v>
      </c>
      <c r="F18" s="20" t="s">
        <v>98</v>
      </c>
      <c r="G18" s="21" t="s">
        <v>91</v>
      </c>
      <c r="H18" s="18" t="s">
        <v>103</v>
      </c>
      <c r="I18" s="19" t="str">
        <f>VLOOKUP(B18,[1]CXCI2025012201!$B:$D,3,0)</f>
        <v>900-T-1.2D</v>
      </c>
      <c r="J18" s="11">
        <v>40</v>
      </c>
      <c r="K18" s="11" t="s">
        <v>34</v>
      </c>
      <c r="L18" s="33"/>
      <c r="M18" s="65"/>
      <c r="N18" s="65"/>
      <c r="O18" s="32"/>
      <c r="P18" s="32">
        <f t="shared" si="2"/>
        <v>0</v>
      </c>
      <c r="Q18" s="62">
        <v>0.2</v>
      </c>
      <c r="R18" s="62">
        <v>0.2</v>
      </c>
      <c r="S18" s="11">
        <v>40</v>
      </c>
      <c r="T18" s="32"/>
      <c r="U18" s="90"/>
      <c r="V18" s="19"/>
      <c r="W18" s="19"/>
      <c r="X18" s="19" t="s">
        <v>37</v>
      </c>
      <c r="Y18" s="19" t="s">
        <v>38</v>
      </c>
      <c r="Z18" s="11">
        <v>3</v>
      </c>
      <c r="AA18" s="100">
        <v>0.01</v>
      </c>
    </row>
    <row r="19" ht="24.95" customHeight="1" spans="1:27">
      <c r="A19" s="11">
        <v>17</v>
      </c>
      <c r="B19" s="18" t="s">
        <v>104</v>
      </c>
      <c r="C19" s="11" t="s">
        <v>89</v>
      </c>
      <c r="D19" s="11" t="s">
        <v>82</v>
      </c>
      <c r="E19" s="11" t="s">
        <v>83</v>
      </c>
      <c r="F19" s="20" t="s">
        <v>105</v>
      </c>
      <c r="G19" s="21" t="s">
        <v>106</v>
      </c>
      <c r="H19" s="18" t="s">
        <v>106</v>
      </c>
      <c r="I19" s="19" t="str">
        <f>VLOOKUP(B19,[1]CXCI2025012201!$B:$D,3,0)</f>
        <v>WRNT-013</v>
      </c>
      <c r="J19" s="11">
        <v>140</v>
      </c>
      <c r="K19" s="11" t="s">
        <v>34</v>
      </c>
      <c r="L19" s="33"/>
      <c r="M19" s="65"/>
      <c r="N19" s="65"/>
      <c r="O19" s="32"/>
      <c r="P19" s="32">
        <f t="shared" si="2"/>
        <v>0</v>
      </c>
      <c r="Q19" s="62">
        <v>0.7</v>
      </c>
      <c r="R19" s="62">
        <v>0.7</v>
      </c>
      <c r="S19" s="11">
        <v>140</v>
      </c>
      <c r="T19" s="32"/>
      <c r="U19" s="90"/>
      <c r="V19" s="19"/>
      <c r="W19" s="19"/>
      <c r="X19" s="19" t="s">
        <v>37</v>
      </c>
      <c r="Y19" s="19" t="s">
        <v>38</v>
      </c>
      <c r="Z19" s="11">
        <v>1.2</v>
      </c>
      <c r="AA19" s="100">
        <v>0.01</v>
      </c>
    </row>
    <row r="20" ht="24.95" customHeight="1" spans="1:28">
      <c r="A20" s="11">
        <v>18</v>
      </c>
      <c r="B20" s="18" t="s">
        <v>107</v>
      </c>
      <c r="C20" s="11" t="s">
        <v>89</v>
      </c>
      <c r="D20" s="11" t="s">
        <v>82</v>
      </c>
      <c r="E20" s="11" t="s">
        <v>83</v>
      </c>
      <c r="F20" s="20" t="s">
        <v>108</v>
      </c>
      <c r="G20" s="21" t="s">
        <v>109</v>
      </c>
      <c r="H20" s="18" t="s">
        <v>109</v>
      </c>
      <c r="I20" s="19" t="str">
        <f>VLOOKUP(B20,[1]CXCI2025012201!$B:$D,3,0)</f>
        <v>/</v>
      </c>
      <c r="J20" s="11">
        <v>250</v>
      </c>
      <c r="K20" s="11" t="s">
        <v>34</v>
      </c>
      <c r="L20" s="37"/>
      <c r="M20" s="65"/>
      <c r="N20" s="61"/>
      <c r="O20" s="36"/>
      <c r="P20" s="36">
        <f t="shared" si="2"/>
        <v>0</v>
      </c>
      <c r="Q20" s="62">
        <v>1.25</v>
      </c>
      <c r="R20" s="62">
        <v>1.25</v>
      </c>
      <c r="S20" s="11">
        <v>250</v>
      </c>
      <c r="T20" s="36"/>
      <c r="U20" s="91"/>
      <c r="V20" s="19"/>
      <c r="W20" s="19"/>
      <c r="X20" s="19" t="s">
        <v>37</v>
      </c>
      <c r="Y20" s="19" t="s">
        <v>38</v>
      </c>
      <c r="Z20" s="11">
        <v>0.99</v>
      </c>
      <c r="AA20" s="100">
        <v>0.01</v>
      </c>
      <c r="AB20" s="10" t="s">
        <v>110</v>
      </c>
    </row>
    <row r="21" ht="24.95" customHeight="1" spans="1:27">
      <c r="A21" s="11">
        <v>19</v>
      </c>
      <c r="B21" s="18" t="s">
        <v>111</v>
      </c>
      <c r="C21" s="11" t="s">
        <v>112</v>
      </c>
      <c r="D21" s="11" t="s">
        <v>82</v>
      </c>
      <c r="E21" s="11" t="s">
        <v>83</v>
      </c>
      <c r="F21" s="20" t="s">
        <v>113</v>
      </c>
      <c r="G21" s="21" t="s">
        <v>114</v>
      </c>
      <c r="H21" s="18" t="s">
        <v>114</v>
      </c>
      <c r="I21" s="19" t="str">
        <f>VLOOKUP(B21,[1]CXCI2025012201!$B:$D,3,0)</f>
        <v>/</v>
      </c>
      <c r="J21" s="11">
        <v>388</v>
      </c>
      <c r="K21" s="11" t="s">
        <v>34</v>
      </c>
      <c r="L21" s="63" t="s">
        <v>115</v>
      </c>
      <c r="M21" s="70">
        <f ca="1">ROUND(EVALUATE(L21)*1000*0.000000001,2)</f>
        <v>0.02</v>
      </c>
      <c r="N21" s="70">
        <f ca="1">M21*T21</f>
        <v>0.02</v>
      </c>
      <c r="O21" s="70">
        <v>20</v>
      </c>
      <c r="P21" s="70">
        <f t="shared" si="2"/>
        <v>20</v>
      </c>
      <c r="Q21" s="62">
        <v>3.49</v>
      </c>
      <c r="R21" s="62">
        <v>3.49</v>
      </c>
      <c r="S21" s="11">
        <v>388</v>
      </c>
      <c r="T21" s="32">
        <f>J21/S21</f>
        <v>1</v>
      </c>
      <c r="U21" s="89" t="s">
        <v>116</v>
      </c>
      <c r="V21" s="19"/>
      <c r="W21" s="19"/>
      <c r="X21" s="19" t="s">
        <v>37</v>
      </c>
      <c r="Y21" s="19" t="s">
        <v>38</v>
      </c>
      <c r="Z21" s="11">
        <v>1.32</v>
      </c>
      <c r="AA21" s="100">
        <v>0.13</v>
      </c>
    </row>
    <row r="22" ht="24.95" customHeight="1" spans="1:27">
      <c r="A22" s="11">
        <v>20</v>
      </c>
      <c r="B22" s="18" t="s">
        <v>117</v>
      </c>
      <c r="C22" s="11" t="s">
        <v>112</v>
      </c>
      <c r="D22" s="11" t="s">
        <v>82</v>
      </c>
      <c r="E22" s="11" t="s">
        <v>83</v>
      </c>
      <c r="F22" s="20" t="s">
        <v>113</v>
      </c>
      <c r="G22" s="21" t="s">
        <v>114</v>
      </c>
      <c r="H22" s="18" t="s">
        <v>114</v>
      </c>
      <c r="I22" s="19" t="str">
        <f>VLOOKUP(B22,[1]CXCI2025012201!$B:$D,3,0)</f>
        <v>/</v>
      </c>
      <c r="J22" s="11">
        <v>457</v>
      </c>
      <c r="K22" s="11" t="s">
        <v>34</v>
      </c>
      <c r="L22" s="33"/>
      <c r="M22" s="32"/>
      <c r="N22" s="32"/>
      <c r="O22" s="32"/>
      <c r="P22" s="32"/>
      <c r="Q22" s="62">
        <v>4.11</v>
      </c>
      <c r="R22" s="62">
        <v>4.11</v>
      </c>
      <c r="S22" s="11">
        <v>457</v>
      </c>
      <c r="T22" s="32"/>
      <c r="U22" s="90"/>
      <c r="V22" s="19"/>
      <c r="W22" s="19"/>
      <c r="X22" s="19" t="s">
        <v>37</v>
      </c>
      <c r="Y22" s="19" t="s">
        <v>38</v>
      </c>
      <c r="Z22" s="11">
        <v>1.32</v>
      </c>
      <c r="AA22" s="100">
        <v>0.13</v>
      </c>
    </row>
    <row r="23" ht="24.95" customHeight="1" spans="1:27">
      <c r="A23" s="11">
        <v>21</v>
      </c>
      <c r="B23" s="18" t="s">
        <v>118</v>
      </c>
      <c r="C23" s="11" t="s">
        <v>112</v>
      </c>
      <c r="D23" s="11" t="s">
        <v>82</v>
      </c>
      <c r="E23" s="11" t="s">
        <v>83</v>
      </c>
      <c r="F23" s="20" t="s">
        <v>113</v>
      </c>
      <c r="G23" s="21" t="s">
        <v>114</v>
      </c>
      <c r="H23" s="18" t="s">
        <v>114</v>
      </c>
      <c r="I23" s="19" t="str">
        <f>VLOOKUP(B23,[1]CXCI2025012201!$B:$D,3,0)</f>
        <v>/</v>
      </c>
      <c r="J23" s="11">
        <v>458</v>
      </c>
      <c r="K23" s="11" t="s">
        <v>34</v>
      </c>
      <c r="L23" s="33"/>
      <c r="M23" s="32"/>
      <c r="N23" s="32"/>
      <c r="O23" s="32"/>
      <c r="P23" s="32"/>
      <c r="Q23" s="62">
        <v>4.12</v>
      </c>
      <c r="R23" s="62">
        <v>4.12</v>
      </c>
      <c r="S23" s="11">
        <v>458</v>
      </c>
      <c r="T23" s="32"/>
      <c r="U23" s="90"/>
      <c r="V23" s="19"/>
      <c r="W23" s="19"/>
      <c r="X23" s="19" t="s">
        <v>37</v>
      </c>
      <c r="Y23" s="19" t="s">
        <v>38</v>
      </c>
      <c r="Z23" s="11">
        <v>1.32</v>
      </c>
      <c r="AA23" s="100">
        <v>0.13</v>
      </c>
    </row>
    <row r="24" ht="24.95" customHeight="1" spans="1:27">
      <c r="A24" s="11">
        <v>22</v>
      </c>
      <c r="B24" s="18" t="s">
        <v>119</v>
      </c>
      <c r="C24" s="11" t="s">
        <v>112</v>
      </c>
      <c r="D24" s="11" t="s">
        <v>82</v>
      </c>
      <c r="E24" s="11" t="s">
        <v>83</v>
      </c>
      <c r="F24" s="20" t="s">
        <v>113</v>
      </c>
      <c r="G24" s="21" t="s">
        <v>114</v>
      </c>
      <c r="H24" s="18" t="s">
        <v>114</v>
      </c>
      <c r="I24" s="19" t="str">
        <f>VLOOKUP(B24,[1]CXCI2025012201!$B:$D,3,0)</f>
        <v>/</v>
      </c>
      <c r="J24" s="11">
        <v>287</v>
      </c>
      <c r="K24" s="11" t="s">
        <v>34</v>
      </c>
      <c r="L24" s="33"/>
      <c r="M24" s="32"/>
      <c r="N24" s="32"/>
      <c r="O24" s="32"/>
      <c r="P24" s="32"/>
      <c r="Q24" s="62">
        <v>2.58</v>
      </c>
      <c r="R24" s="62">
        <v>2.58</v>
      </c>
      <c r="S24" s="11">
        <v>287</v>
      </c>
      <c r="T24" s="32"/>
      <c r="U24" s="90"/>
      <c r="V24" s="19"/>
      <c r="W24" s="19"/>
      <c r="X24" s="19" t="s">
        <v>37</v>
      </c>
      <c r="Y24" s="19" t="s">
        <v>38</v>
      </c>
      <c r="Z24" s="11">
        <v>1.32</v>
      </c>
      <c r="AA24" s="100">
        <v>0.13</v>
      </c>
    </row>
    <row r="25" ht="24.95" customHeight="1" spans="1:27">
      <c r="A25" s="11">
        <v>23</v>
      </c>
      <c r="B25" s="18" t="s">
        <v>120</v>
      </c>
      <c r="C25" s="11" t="s">
        <v>112</v>
      </c>
      <c r="D25" s="11" t="s">
        <v>82</v>
      </c>
      <c r="E25" s="11" t="s">
        <v>83</v>
      </c>
      <c r="F25" s="20" t="s">
        <v>121</v>
      </c>
      <c r="G25" s="21" t="s">
        <v>114</v>
      </c>
      <c r="H25" s="18" t="s">
        <v>122</v>
      </c>
      <c r="I25" s="19" t="str">
        <f>VLOOKUP(B25,[1]CXCI2025012201!$B:$D,3,0)</f>
        <v>/</v>
      </c>
      <c r="J25" s="11">
        <v>40</v>
      </c>
      <c r="K25" s="11" t="s">
        <v>34</v>
      </c>
      <c r="L25" s="33"/>
      <c r="M25" s="32"/>
      <c r="N25" s="32"/>
      <c r="O25" s="32"/>
      <c r="P25" s="32"/>
      <c r="Q25" s="62">
        <v>0.36</v>
      </c>
      <c r="R25" s="62">
        <v>0.36</v>
      </c>
      <c r="S25" s="11">
        <v>40</v>
      </c>
      <c r="T25" s="32"/>
      <c r="U25" s="90"/>
      <c r="V25" s="19"/>
      <c r="W25" s="19"/>
      <c r="X25" s="19" t="s">
        <v>37</v>
      </c>
      <c r="Y25" s="19" t="s">
        <v>38</v>
      </c>
      <c r="Z25" s="11">
        <v>1.32</v>
      </c>
      <c r="AA25" s="100">
        <v>0.13</v>
      </c>
    </row>
    <row r="26" ht="24.95" customHeight="1" spans="1:27">
      <c r="A26" s="11">
        <v>24</v>
      </c>
      <c r="B26" s="18" t="s">
        <v>123</v>
      </c>
      <c r="C26" s="11" t="s">
        <v>112</v>
      </c>
      <c r="D26" s="11" t="s">
        <v>82</v>
      </c>
      <c r="E26" s="11" t="s">
        <v>83</v>
      </c>
      <c r="F26" s="20" t="s">
        <v>124</v>
      </c>
      <c r="G26" s="21" t="s">
        <v>114</v>
      </c>
      <c r="H26" s="18" t="s">
        <v>122</v>
      </c>
      <c r="I26" s="19" t="str">
        <f>VLOOKUP(B26,[1]CXCI2025012201!$B:$D,3,0)</f>
        <v>/</v>
      </c>
      <c r="J26" s="11">
        <v>60</v>
      </c>
      <c r="K26" s="11" t="s">
        <v>34</v>
      </c>
      <c r="L26" s="33"/>
      <c r="M26" s="32"/>
      <c r="N26" s="32"/>
      <c r="O26" s="32"/>
      <c r="P26" s="32"/>
      <c r="Q26" s="62">
        <v>0.54</v>
      </c>
      <c r="R26" s="62">
        <v>0.54</v>
      </c>
      <c r="S26" s="11">
        <v>60</v>
      </c>
      <c r="T26" s="32"/>
      <c r="U26" s="90"/>
      <c r="V26" s="19"/>
      <c r="W26" s="19"/>
      <c r="X26" s="19" t="s">
        <v>37</v>
      </c>
      <c r="Y26" s="19" t="s">
        <v>38</v>
      </c>
      <c r="Z26" s="11">
        <v>1.32</v>
      </c>
      <c r="AA26" s="100">
        <v>0.13</v>
      </c>
    </row>
    <row r="27" ht="24.95" customHeight="1" spans="1:27">
      <c r="A27" s="11">
        <v>25</v>
      </c>
      <c r="B27" s="18" t="s">
        <v>125</v>
      </c>
      <c r="C27" s="11" t="s">
        <v>112</v>
      </c>
      <c r="D27" s="11" t="s">
        <v>82</v>
      </c>
      <c r="E27" s="11" t="s">
        <v>83</v>
      </c>
      <c r="F27" s="20" t="s">
        <v>126</v>
      </c>
      <c r="G27" s="21" t="s">
        <v>114</v>
      </c>
      <c r="H27" s="18" t="s">
        <v>122</v>
      </c>
      <c r="I27" s="19" t="str">
        <f>VLOOKUP(B27,[1]CXCI2025012201!$B:$D,3,0)</f>
        <v>/</v>
      </c>
      <c r="J27" s="11">
        <v>50</v>
      </c>
      <c r="K27" s="11" t="s">
        <v>34</v>
      </c>
      <c r="L27" s="33"/>
      <c r="M27" s="32"/>
      <c r="N27" s="32"/>
      <c r="O27" s="32"/>
      <c r="P27" s="32"/>
      <c r="Q27" s="62">
        <v>0.45</v>
      </c>
      <c r="R27" s="62">
        <v>0.45</v>
      </c>
      <c r="S27" s="11">
        <v>50</v>
      </c>
      <c r="T27" s="32"/>
      <c r="U27" s="90"/>
      <c r="V27" s="19"/>
      <c r="W27" s="19"/>
      <c r="X27" s="19" t="s">
        <v>37</v>
      </c>
      <c r="Y27" s="19" t="s">
        <v>38</v>
      </c>
      <c r="Z27" s="11">
        <v>1.32</v>
      </c>
      <c r="AA27" s="100">
        <v>0.13</v>
      </c>
    </row>
    <row r="28" ht="24.95" customHeight="1" spans="1:27">
      <c r="A28" s="11">
        <v>26</v>
      </c>
      <c r="B28" s="18" t="s">
        <v>127</v>
      </c>
      <c r="C28" s="11" t="s">
        <v>112</v>
      </c>
      <c r="D28" s="11" t="s">
        <v>82</v>
      </c>
      <c r="E28" s="11" t="s">
        <v>83</v>
      </c>
      <c r="F28" s="20" t="s">
        <v>128</v>
      </c>
      <c r="G28" s="21" t="s">
        <v>114</v>
      </c>
      <c r="H28" s="18" t="s">
        <v>114</v>
      </c>
      <c r="I28" s="19" t="str">
        <f>VLOOKUP(B28,[1]CXCI2025012201!$B:$D,3,0)</f>
        <v>/</v>
      </c>
      <c r="J28" s="11">
        <v>50</v>
      </c>
      <c r="K28" s="11" t="s">
        <v>34</v>
      </c>
      <c r="L28" s="33"/>
      <c r="M28" s="32"/>
      <c r="N28" s="32"/>
      <c r="O28" s="32"/>
      <c r="P28" s="32"/>
      <c r="Q28" s="62">
        <v>0.45</v>
      </c>
      <c r="R28" s="62">
        <v>0.45</v>
      </c>
      <c r="S28" s="11">
        <v>50</v>
      </c>
      <c r="T28" s="32"/>
      <c r="U28" s="90"/>
      <c r="V28" s="19"/>
      <c r="W28" s="19"/>
      <c r="X28" s="19" t="s">
        <v>37</v>
      </c>
      <c r="Y28" s="19" t="s">
        <v>38</v>
      </c>
      <c r="Z28" s="11">
        <v>1.32</v>
      </c>
      <c r="AA28" s="100">
        <v>0.13</v>
      </c>
    </row>
    <row r="29" ht="24.95" customHeight="1" spans="1:27">
      <c r="A29" s="11">
        <v>27</v>
      </c>
      <c r="B29" s="18" t="s">
        <v>129</v>
      </c>
      <c r="C29" s="11" t="s">
        <v>112</v>
      </c>
      <c r="D29" s="11" t="s">
        <v>82</v>
      </c>
      <c r="E29" s="11" t="s">
        <v>83</v>
      </c>
      <c r="F29" s="20" t="s">
        <v>130</v>
      </c>
      <c r="G29" s="21" t="s">
        <v>114</v>
      </c>
      <c r="H29" s="18" t="s">
        <v>114</v>
      </c>
      <c r="I29" s="19" t="str">
        <f>VLOOKUP(B29,[1]CXCI2025012201!$B:$D,3,0)</f>
        <v>/</v>
      </c>
      <c r="J29" s="11">
        <v>110</v>
      </c>
      <c r="K29" s="11" t="s">
        <v>34</v>
      </c>
      <c r="L29" s="37"/>
      <c r="M29" s="36"/>
      <c r="N29" s="36"/>
      <c r="O29" s="36"/>
      <c r="P29" s="36"/>
      <c r="Q29" s="62">
        <v>0.99</v>
      </c>
      <c r="R29" s="62">
        <v>0.99</v>
      </c>
      <c r="S29" s="11">
        <v>110</v>
      </c>
      <c r="T29" s="36"/>
      <c r="U29" s="91"/>
      <c r="V29" s="19"/>
      <c r="W29" s="19"/>
      <c r="X29" s="19" t="s">
        <v>37</v>
      </c>
      <c r="Y29" s="19" t="s">
        <v>38</v>
      </c>
      <c r="Z29" s="11">
        <v>1.32</v>
      </c>
      <c r="AA29" s="100">
        <v>0.13</v>
      </c>
    </row>
    <row r="30" customHeight="1" spans="1:29">
      <c r="A30" s="11">
        <v>28</v>
      </c>
      <c r="B30" s="23" t="s">
        <v>131</v>
      </c>
      <c r="C30" s="11" t="s">
        <v>132</v>
      </c>
      <c r="D30" s="11" t="s">
        <v>30</v>
      </c>
      <c r="E30" s="19" t="s">
        <v>31</v>
      </c>
      <c r="F30" s="20" t="s">
        <v>133</v>
      </c>
      <c r="G30" s="24" t="s">
        <v>134</v>
      </c>
      <c r="H30" s="25" t="s">
        <v>134</v>
      </c>
      <c r="I30" s="19" t="str">
        <f>VLOOKUP(B30,[1]CXCI2025012201!$B:$D,3,0)</f>
        <v>/</v>
      </c>
      <c r="J30" s="71">
        <v>2040</v>
      </c>
      <c r="K30" s="36" t="s">
        <v>135</v>
      </c>
      <c r="L30" s="72" t="s">
        <v>136</v>
      </c>
      <c r="M30" s="59">
        <f ca="1">ROUND(EVALUATE(L30)*1000*0.000000001,2)</f>
        <v>0.09</v>
      </c>
      <c r="N30" s="72">
        <f ca="1">M30*T30</f>
        <v>6.12</v>
      </c>
      <c r="O30" s="72" t="s">
        <v>137</v>
      </c>
      <c r="P30" s="73">
        <f>O30*T30</f>
        <v>1204.28</v>
      </c>
      <c r="Q30" s="62">
        <v>1200</v>
      </c>
      <c r="R30" s="62">
        <v>1200</v>
      </c>
      <c r="S30" s="78" t="s">
        <v>138</v>
      </c>
      <c r="T30" s="11">
        <f>J30/S30</f>
        <v>68</v>
      </c>
      <c r="U30" s="86" t="s">
        <v>139</v>
      </c>
      <c r="V30" s="92"/>
      <c r="W30" s="92"/>
      <c r="X30" s="37" t="s">
        <v>37</v>
      </c>
      <c r="Y30" s="19" t="s">
        <v>38</v>
      </c>
      <c r="Z30" s="101">
        <v>14.8</v>
      </c>
      <c r="AA30" s="100">
        <v>0.13</v>
      </c>
      <c r="AB30" s="102"/>
      <c r="AC30" s="103"/>
    </row>
    <row r="31" customHeight="1" spans="1:29">
      <c r="A31" s="11">
        <v>29</v>
      </c>
      <c r="B31" s="23" t="s">
        <v>140</v>
      </c>
      <c r="C31" s="11" t="s">
        <v>132</v>
      </c>
      <c r="D31" s="11" t="s">
        <v>30</v>
      </c>
      <c r="E31" s="19" t="s">
        <v>31</v>
      </c>
      <c r="F31" s="20" t="s">
        <v>141</v>
      </c>
      <c r="G31" s="24" t="s">
        <v>134</v>
      </c>
      <c r="H31" s="25" t="s">
        <v>134</v>
      </c>
      <c r="I31" s="19" t="str">
        <f>VLOOKUP(B31,[1]CXCI2025012201!$B:$D,3,0)</f>
        <v>/</v>
      </c>
      <c r="J31" s="71">
        <v>2800</v>
      </c>
      <c r="K31" s="36" t="s">
        <v>135</v>
      </c>
      <c r="L31" s="72" t="s">
        <v>142</v>
      </c>
      <c r="M31" s="59">
        <f ca="1">ROUND(EVALUATE(L31)*1000*0.000000001,2)</f>
        <v>0.07</v>
      </c>
      <c r="N31" s="64">
        <f ca="1">M31*T31</f>
        <v>3.92</v>
      </c>
      <c r="O31" s="60">
        <v>15.5</v>
      </c>
      <c r="P31" s="73">
        <f>O31*T31</f>
        <v>868</v>
      </c>
      <c r="Q31" s="62">
        <v>866</v>
      </c>
      <c r="R31" s="62">
        <v>866</v>
      </c>
      <c r="S31" s="78" t="s">
        <v>143</v>
      </c>
      <c r="T31" s="11">
        <f>J31/S31</f>
        <v>56</v>
      </c>
      <c r="U31" s="86" t="s">
        <v>144</v>
      </c>
      <c r="V31" s="92"/>
      <c r="W31" s="92"/>
      <c r="X31" s="37" t="s">
        <v>37</v>
      </c>
      <c r="Y31" s="19" t="s">
        <v>38</v>
      </c>
      <c r="Z31" s="101">
        <v>7.3</v>
      </c>
      <c r="AA31" s="100">
        <v>0.13</v>
      </c>
      <c r="AB31" s="102"/>
      <c r="AC31" s="103"/>
    </row>
    <row r="32" s="1" customFormat="1" customHeight="1" spans="1:29">
      <c r="A32" s="11">
        <v>30</v>
      </c>
      <c r="B32" s="26" t="s">
        <v>145</v>
      </c>
      <c r="C32" s="11" t="s">
        <v>146</v>
      </c>
      <c r="D32" s="11" t="s">
        <v>147</v>
      </c>
      <c r="E32" s="19" t="s">
        <v>31</v>
      </c>
      <c r="F32" s="27" t="s">
        <v>148</v>
      </c>
      <c r="G32" s="24" t="s">
        <v>149</v>
      </c>
      <c r="H32" s="25" t="s">
        <v>150</v>
      </c>
      <c r="I32" s="19" t="str">
        <f>VLOOKUP(B32,[1]CXCI2025012201!$B:$D,3,0)</f>
        <v>AT-TSSOP20-CMS</v>
      </c>
      <c r="J32" s="74">
        <v>2</v>
      </c>
      <c r="K32" s="11" t="s">
        <v>34</v>
      </c>
      <c r="L32" s="72" t="s">
        <v>151</v>
      </c>
      <c r="M32" s="60">
        <f ca="1">ROUND(EVALUATE(L32)*1000*0.000000001,2)</f>
        <v>0.01</v>
      </c>
      <c r="N32" s="64">
        <f ca="1">M32*T32</f>
        <v>0.01</v>
      </c>
      <c r="O32" s="65">
        <v>1</v>
      </c>
      <c r="P32" s="67">
        <f>O32*T32</f>
        <v>1</v>
      </c>
      <c r="Q32" s="62">
        <v>0.3</v>
      </c>
      <c r="R32" s="62">
        <v>0.3</v>
      </c>
      <c r="S32" s="11">
        <v>2</v>
      </c>
      <c r="T32" s="70">
        <f>J32/S32</f>
        <v>1</v>
      </c>
      <c r="U32" s="89" t="s">
        <v>152</v>
      </c>
      <c r="V32" s="92"/>
      <c r="W32" s="92"/>
      <c r="X32" s="37" t="s">
        <v>37</v>
      </c>
      <c r="Y32" s="19" t="s">
        <v>38</v>
      </c>
      <c r="Z32" s="101">
        <v>580</v>
      </c>
      <c r="AA32" s="100">
        <v>0.13</v>
      </c>
      <c r="AB32" s="103"/>
      <c r="AC32" s="103"/>
    </row>
    <row r="33" s="1" customFormat="1" customHeight="1" spans="1:29">
      <c r="A33" s="11">
        <v>31</v>
      </c>
      <c r="B33" s="28" t="s">
        <v>153</v>
      </c>
      <c r="C33" s="11" t="s">
        <v>154</v>
      </c>
      <c r="D33" s="11" t="s">
        <v>41</v>
      </c>
      <c r="E33" s="19" t="s">
        <v>31</v>
      </c>
      <c r="F33" s="27" t="s">
        <v>155</v>
      </c>
      <c r="G33" s="29" t="s">
        <v>156</v>
      </c>
      <c r="H33" s="30" t="s">
        <v>156</v>
      </c>
      <c r="I33" s="19" t="str">
        <f>VLOOKUP(B33,[1]CXCI2025012201!$B:$D,3,0)</f>
        <v>KLV-M913A-A10</v>
      </c>
      <c r="J33" s="74">
        <v>5</v>
      </c>
      <c r="K33" s="11" t="s">
        <v>34</v>
      </c>
      <c r="L33" s="72"/>
      <c r="M33" s="60"/>
      <c r="N33" s="65"/>
      <c r="O33" s="65"/>
      <c r="P33" s="67"/>
      <c r="Q33" s="62">
        <v>0.6</v>
      </c>
      <c r="R33" s="62">
        <v>0.6</v>
      </c>
      <c r="S33" s="11">
        <v>5</v>
      </c>
      <c r="T33" s="32"/>
      <c r="U33" s="90"/>
      <c r="V33" s="92"/>
      <c r="W33" s="92"/>
      <c r="X33" s="37" t="s">
        <v>37</v>
      </c>
      <c r="Y33" s="19" t="s">
        <v>38</v>
      </c>
      <c r="Z33" s="104">
        <v>80</v>
      </c>
      <c r="AA33" s="105">
        <v>0.13</v>
      </c>
      <c r="AB33" s="103"/>
      <c r="AC33" s="103"/>
    </row>
    <row r="34" customHeight="1" spans="1:29">
      <c r="A34" s="11">
        <v>32</v>
      </c>
      <c r="B34" s="31" t="s">
        <v>157</v>
      </c>
      <c r="C34" s="32" t="s">
        <v>158</v>
      </c>
      <c r="D34" s="32" t="s">
        <v>159</v>
      </c>
      <c r="E34" s="33" t="s">
        <v>31</v>
      </c>
      <c r="F34" s="34" t="s">
        <v>160</v>
      </c>
      <c r="G34" s="35" t="s">
        <v>161</v>
      </c>
      <c r="H34" s="25" t="s">
        <v>162</v>
      </c>
      <c r="I34" s="19" t="str">
        <f>VLOOKUP(B34,[1]CXCI2025012201!$B:$D,3,0)</f>
        <v>/</v>
      </c>
      <c r="J34" s="75">
        <v>3</v>
      </c>
      <c r="K34" s="11" t="s">
        <v>163</v>
      </c>
      <c r="L34" s="72" t="s">
        <v>164</v>
      </c>
      <c r="M34" s="59">
        <f ca="1">ROUND(EVALUATE(L34)*1000*0.000000001,2)</f>
        <v>0.06</v>
      </c>
      <c r="N34" s="64">
        <f ca="1" t="shared" ref="N34:N38" si="3">M34*T34</f>
        <v>0.06</v>
      </c>
      <c r="O34" s="60">
        <v>34.24</v>
      </c>
      <c r="P34" s="73">
        <f t="shared" ref="P34:P49" si="4">O34*T34</f>
        <v>34.24</v>
      </c>
      <c r="Q34" s="67">
        <v>34</v>
      </c>
      <c r="R34" s="67">
        <v>64.2</v>
      </c>
      <c r="S34" s="76" t="s">
        <v>165</v>
      </c>
      <c r="T34" s="11">
        <f>J34/S34</f>
        <v>1</v>
      </c>
      <c r="U34" s="86" t="s">
        <v>166</v>
      </c>
      <c r="V34" s="92"/>
      <c r="W34" s="92"/>
      <c r="X34" s="33" t="s">
        <v>37</v>
      </c>
      <c r="Y34" s="19" t="s">
        <v>38</v>
      </c>
      <c r="Z34" s="104">
        <v>1160</v>
      </c>
      <c r="AA34" s="105">
        <v>0.13</v>
      </c>
      <c r="AB34" s="102" t="s">
        <v>167</v>
      </c>
      <c r="AC34" s="103"/>
    </row>
    <row r="35" customHeight="1" spans="1:29">
      <c r="A35" s="11">
        <v>33</v>
      </c>
      <c r="B35" s="31"/>
      <c r="C35" s="32"/>
      <c r="D35" s="32"/>
      <c r="E35" s="33"/>
      <c r="F35" s="34"/>
      <c r="G35" s="35"/>
      <c r="H35" s="25" t="s">
        <v>168</v>
      </c>
      <c r="I35" s="19"/>
      <c r="J35" s="75"/>
      <c r="K35" s="11"/>
      <c r="L35" s="72" t="s">
        <v>169</v>
      </c>
      <c r="M35" s="59">
        <f ca="1">ROUND(EVALUATE(L35)*1000*0.000000001,2)</f>
        <v>0.03</v>
      </c>
      <c r="N35" s="64">
        <f ca="1" t="shared" si="3"/>
        <v>0.03</v>
      </c>
      <c r="O35" s="61">
        <v>18.4</v>
      </c>
      <c r="P35" s="73">
        <f t="shared" si="4"/>
        <v>18.4</v>
      </c>
      <c r="Q35" s="67">
        <v>205</v>
      </c>
      <c r="R35" s="67"/>
      <c r="S35" s="77"/>
      <c r="T35" s="11">
        <f>J34/S34</f>
        <v>1</v>
      </c>
      <c r="U35" s="86" t="s">
        <v>170</v>
      </c>
      <c r="V35" s="92"/>
      <c r="W35" s="92"/>
      <c r="X35" s="33"/>
      <c r="Y35" s="19" t="s">
        <v>38</v>
      </c>
      <c r="Z35" s="106"/>
      <c r="AA35" s="107"/>
      <c r="AB35" s="102"/>
      <c r="AC35" s="103"/>
    </row>
    <row r="36" customHeight="1" spans="1:29">
      <c r="A36" s="11">
        <v>34</v>
      </c>
      <c r="B36" s="23"/>
      <c r="C36" s="36"/>
      <c r="D36" s="36"/>
      <c r="E36" s="37"/>
      <c r="F36" s="27"/>
      <c r="G36" s="24"/>
      <c r="H36" s="25" t="s">
        <v>171</v>
      </c>
      <c r="I36" s="19"/>
      <c r="J36" s="75"/>
      <c r="K36" s="11"/>
      <c r="L36" s="72" t="s">
        <v>172</v>
      </c>
      <c r="M36" s="59">
        <f ca="1">ROUND(EVALUATE(L36)*1000*0.000000001,2)</f>
        <v>0.05</v>
      </c>
      <c r="N36" s="64">
        <f ca="1" t="shared" si="3"/>
        <v>0.05</v>
      </c>
      <c r="O36" s="61">
        <v>13.38</v>
      </c>
      <c r="P36" s="73">
        <f t="shared" si="4"/>
        <v>13.38</v>
      </c>
      <c r="Q36" s="62">
        <v>270</v>
      </c>
      <c r="R36" s="62"/>
      <c r="S36" s="78"/>
      <c r="T36" s="11">
        <f>J34/S34</f>
        <v>1</v>
      </c>
      <c r="U36" s="86" t="s">
        <v>173</v>
      </c>
      <c r="V36" s="92"/>
      <c r="W36" s="92"/>
      <c r="X36" s="37"/>
      <c r="Y36" s="19" t="s">
        <v>38</v>
      </c>
      <c r="Z36" s="108"/>
      <c r="AA36" s="109"/>
      <c r="AB36" s="102"/>
      <c r="AC36" s="103"/>
    </row>
    <row r="37" customHeight="1" spans="1:29">
      <c r="A37" s="11">
        <v>35</v>
      </c>
      <c r="B37" s="38" t="s">
        <v>174</v>
      </c>
      <c r="C37" s="11" t="s">
        <v>158</v>
      </c>
      <c r="D37" s="11" t="s">
        <v>159</v>
      </c>
      <c r="E37" s="19" t="s">
        <v>31</v>
      </c>
      <c r="F37" s="39" t="s">
        <v>175</v>
      </c>
      <c r="G37" s="29" t="s">
        <v>176</v>
      </c>
      <c r="H37" s="30" t="s">
        <v>177</v>
      </c>
      <c r="I37" s="19" t="str">
        <f>VLOOKUP(B37,[1]CXCI2025012201!$B:$D,3,0)</f>
        <v>/</v>
      </c>
      <c r="J37" s="75">
        <v>12</v>
      </c>
      <c r="K37" s="11" t="s">
        <v>178</v>
      </c>
      <c r="L37" s="72" t="s">
        <v>179</v>
      </c>
      <c r="M37" s="59">
        <f ca="1" t="shared" ref="M37:M49" si="5">ROUND(EVALUATE(L37)*1000*0.000000001,2)</f>
        <v>0.05</v>
      </c>
      <c r="N37" s="60">
        <f ca="1" t="shared" si="3"/>
        <v>0.05</v>
      </c>
      <c r="O37" s="60">
        <v>34.91</v>
      </c>
      <c r="P37" s="73">
        <f t="shared" si="4"/>
        <v>34.91</v>
      </c>
      <c r="Q37" s="62">
        <v>34</v>
      </c>
      <c r="R37" s="62">
        <v>34</v>
      </c>
      <c r="S37" s="72" t="s">
        <v>180</v>
      </c>
      <c r="T37" s="11">
        <v>1</v>
      </c>
      <c r="U37" s="86" t="s">
        <v>181</v>
      </c>
      <c r="V37" s="11"/>
      <c r="W37" s="11"/>
      <c r="X37" s="19" t="s">
        <v>37</v>
      </c>
      <c r="Y37" s="19" t="s">
        <v>38</v>
      </c>
      <c r="Z37" s="101">
        <v>1300</v>
      </c>
      <c r="AA37" s="100">
        <v>0.13</v>
      </c>
      <c r="AB37" s="102"/>
      <c r="AC37" s="103"/>
    </row>
    <row r="38" ht="26.1" customHeight="1" spans="1:27">
      <c r="A38" s="11">
        <v>36</v>
      </c>
      <c r="B38" s="40" t="s">
        <v>182</v>
      </c>
      <c r="C38" s="40" t="s">
        <v>158</v>
      </c>
      <c r="D38" s="40" t="s">
        <v>159</v>
      </c>
      <c r="E38" s="40" t="s">
        <v>31</v>
      </c>
      <c r="F38" s="41" t="s">
        <v>183</v>
      </c>
      <c r="G38" s="42" t="s">
        <v>184</v>
      </c>
      <c r="H38" s="30" t="s">
        <v>185</v>
      </c>
      <c r="I38" s="19" t="str">
        <f>VLOOKUP(B38,[1]CXCI2025012201!$B:$D,3,0)</f>
        <v>/</v>
      </c>
      <c r="J38" s="70">
        <v>9</v>
      </c>
      <c r="K38" s="70" t="s">
        <v>163</v>
      </c>
      <c r="L38" s="72" t="s">
        <v>186</v>
      </c>
      <c r="M38" s="59">
        <f ca="1" t="shared" si="5"/>
        <v>0.01</v>
      </c>
      <c r="N38" s="60">
        <f ca="1" t="shared" si="3"/>
        <v>0.01</v>
      </c>
      <c r="O38" s="60">
        <v>10.63</v>
      </c>
      <c r="P38" s="73">
        <f t="shared" si="4"/>
        <v>10.63</v>
      </c>
      <c r="Q38" s="67">
        <v>205</v>
      </c>
      <c r="R38" s="67">
        <v>205</v>
      </c>
      <c r="S38" s="32">
        <v>9</v>
      </c>
      <c r="T38" s="11">
        <f>J38/S38</f>
        <v>1</v>
      </c>
      <c r="U38" s="86" t="s">
        <v>187</v>
      </c>
      <c r="V38" s="19"/>
      <c r="W38" s="19"/>
      <c r="X38" s="33" t="s">
        <v>37</v>
      </c>
      <c r="Y38" s="19" t="s">
        <v>38</v>
      </c>
      <c r="Z38" s="70">
        <v>300</v>
      </c>
      <c r="AA38" s="105">
        <v>0.13</v>
      </c>
    </row>
    <row r="39" customHeight="1" spans="1:29">
      <c r="A39" s="11">
        <v>37</v>
      </c>
      <c r="B39" s="43"/>
      <c r="C39" s="43"/>
      <c r="D39" s="43"/>
      <c r="E39" s="43"/>
      <c r="F39" s="44"/>
      <c r="G39" s="45"/>
      <c r="H39" s="25" t="s">
        <v>188</v>
      </c>
      <c r="I39" s="19"/>
      <c r="J39" s="32"/>
      <c r="K39" s="32"/>
      <c r="L39" s="72" t="s">
        <v>189</v>
      </c>
      <c r="M39" s="59">
        <f ca="1" t="shared" si="5"/>
        <v>0.08</v>
      </c>
      <c r="N39" s="60">
        <v>0.08</v>
      </c>
      <c r="O39" s="60">
        <v>25.83</v>
      </c>
      <c r="P39" s="73">
        <f t="shared" si="4"/>
        <v>25.83</v>
      </c>
      <c r="Q39" s="67"/>
      <c r="R39" s="67"/>
      <c r="S39" s="32"/>
      <c r="T39" s="11">
        <f>J38/S38</f>
        <v>1</v>
      </c>
      <c r="U39" s="86" t="s">
        <v>190</v>
      </c>
      <c r="V39" s="11"/>
      <c r="W39" s="11"/>
      <c r="X39" s="33"/>
      <c r="Y39" s="19" t="s">
        <v>38</v>
      </c>
      <c r="Z39" s="32"/>
      <c r="AA39" s="107"/>
      <c r="AB39" s="102"/>
      <c r="AC39" s="103"/>
    </row>
    <row r="40" customHeight="1" spans="1:29">
      <c r="A40" s="11">
        <v>38</v>
      </c>
      <c r="B40" s="43"/>
      <c r="C40" s="43"/>
      <c r="D40" s="43"/>
      <c r="E40" s="43"/>
      <c r="F40" s="44"/>
      <c r="G40" s="45"/>
      <c r="H40" s="25" t="s">
        <v>191</v>
      </c>
      <c r="I40" s="19"/>
      <c r="J40" s="32"/>
      <c r="K40" s="32"/>
      <c r="L40" s="72" t="s">
        <v>189</v>
      </c>
      <c r="M40" s="59">
        <f ca="1" t="shared" si="5"/>
        <v>0.08</v>
      </c>
      <c r="N40" s="60">
        <v>0.08</v>
      </c>
      <c r="O40" s="60">
        <v>21.09</v>
      </c>
      <c r="P40" s="73">
        <f t="shared" si="4"/>
        <v>21.09</v>
      </c>
      <c r="Q40" s="67"/>
      <c r="R40" s="67"/>
      <c r="S40" s="32"/>
      <c r="T40" s="11">
        <f>J38/S38</f>
        <v>1</v>
      </c>
      <c r="U40" s="86" t="s">
        <v>192</v>
      </c>
      <c r="V40" s="11"/>
      <c r="W40" s="11"/>
      <c r="X40" s="33"/>
      <c r="Y40" s="19" t="s">
        <v>38</v>
      </c>
      <c r="Z40" s="32"/>
      <c r="AA40" s="107"/>
      <c r="AB40" s="102"/>
      <c r="AC40" s="103"/>
    </row>
    <row r="41" customHeight="1" spans="1:29">
      <c r="A41" s="11">
        <v>39</v>
      </c>
      <c r="B41" s="43"/>
      <c r="C41" s="43"/>
      <c r="D41" s="43"/>
      <c r="E41" s="43"/>
      <c r="F41" s="44"/>
      <c r="G41" s="45"/>
      <c r="H41" s="25" t="s">
        <v>193</v>
      </c>
      <c r="I41" s="19"/>
      <c r="J41" s="32"/>
      <c r="K41" s="32"/>
      <c r="L41" s="72" t="s">
        <v>194</v>
      </c>
      <c r="M41" s="59">
        <f ca="1" t="shared" si="5"/>
        <v>0.08</v>
      </c>
      <c r="N41" s="60">
        <v>0.08</v>
      </c>
      <c r="O41" s="60">
        <v>33.25</v>
      </c>
      <c r="P41" s="73">
        <f t="shared" si="4"/>
        <v>33.25</v>
      </c>
      <c r="Q41" s="67"/>
      <c r="R41" s="67"/>
      <c r="S41" s="32"/>
      <c r="T41" s="11">
        <f>J38/S38</f>
        <v>1</v>
      </c>
      <c r="U41" s="86" t="s">
        <v>195</v>
      </c>
      <c r="V41" s="11"/>
      <c r="W41" s="11"/>
      <c r="X41" s="33"/>
      <c r="Y41" s="19" t="s">
        <v>38</v>
      </c>
      <c r="Z41" s="32"/>
      <c r="AA41" s="107"/>
      <c r="AB41" s="102"/>
      <c r="AC41" s="103"/>
    </row>
    <row r="42" customHeight="1" spans="1:29">
      <c r="A42" s="11">
        <v>40</v>
      </c>
      <c r="B42" s="43"/>
      <c r="C42" s="43"/>
      <c r="D42" s="43"/>
      <c r="E42" s="43"/>
      <c r="F42" s="44"/>
      <c r="G42" s="45"/>
      <c r="H42" s="25" t="s">
        <v>193</v>
      </c>
      <c r="I42" s="19"/>
      <c r="J42" s="32"/>
      <c r="K42" s="32"/>
      <c r="L42" s="72" t="s">
        <v>194</v>
      </c>
      <c r="M42" s="59">
        <f ca="1" t="shared" si="5"/>
        <v>0.08</v>
      </c>
      <c r="N42" s="60">
        <v>0.08</v>
      </c>
      <c r="O42" s="60">
        <v>33.25</v>
      </c>
      <c r="P42" s="73">
        <f t="shared" si="4"/>
        <v>33.25</v>
      </c>
      <c r="Q42" s="67"/>
      <c r="R42" s="67"/>
      <c r="S42" s="32"/>
      <c r="T42" s="11">
        <f>J38/S38</f>
        <v>1</v>
      </c>
      <c r="U42" s="86" t="s">
        <v>196</v>
      </c>
      <c r="V42" s="11"/>
      <c r="W42" s="11"/>
      <c r="X42" s="33"/>
      <c r="Y42" s="19" t="s">
        <v>38</v>
      </c>
      <c r="Z42" s="32"/>
      <c r="AA42" s="107"/>
      <c r="AB42" s="102"/>
      <c r="AC42" s="103"/>
    </row>
    <row r="43" customHeight="1" spans="1:29">
      <c r="A43" s="11">
        <v>41</v>
      </c>
      <c r="B43" s="43"/>
      <c r="C43" s="43"/>
      <c r="D43" s="43"/>
      <c r="E43" s="43"/>
      <c r="F43" s="44"/>
      <c r="G43" s="45"/>
      <c r="H43" s="25" t="s">
        <v>193</v>
      </c>
      <c r="I43" s="19"/>
      <c r="J43" s="32"/>
      <c r="K43" s="32"/>
      <c r="L43" s="72" t="s">
        <v>194</v>
      </c>
      <c r="M43" s="59">
        <f ca="1" t="shared" si="5"/>
        <v>0.08</v>
      </c>
      <c r="N43" s="60">
        <v>0.08</v>
      </c>
      <c r="O43" s="60">
        <v>33.25</v>
      </c>
      <c r="P43" s="73">
        <f t="shared" si="4"/>
        <v>33.25</v>
      </c>
      <c r="Q43" s="67"/>
      <c r="R43" s="67"/>
      <c r="S43" s="32"/>
      <c r="T43" s="11">
        <f>J38/S38</f>
        <v>1</v>
      </c>
      <c r="U43" s="86" t="s">
        <v>197</v>
      </c>
      <c r="V43" s="11"/>
      <c r="W43" s="11"/>
      <c r="X43" s="33"/>
      <c r="Y43" s="19" t="s">
        <v>38</v>
      </c>
      <c r="Z43" s="32"/>
      <c r="AA43" s="107"/>
      <c r="AB43" s="102"/>
      <c r="AC43" s="103"/>
    </row>
    <row r="44" customHeight="1" spans="1:29">
      <c r="A44" s="11">
        <v>42</v>
      </c>
      <c r="B44" s="43"/>
      <c r="C44" s="43"/>
      <c r="D44" s="43"/>
      <c r="E44" s="43"/>
      <c r="F44" s="44"/>
      <c r="G44" s="45"/>
      <c r="H44" s="25" t="s">
        <v>193</v>
      </c>
      <c r="I44" s="19"/>
      <c r="J44" s="32"/>
      <c r="K44" s="32"/>
      <c r="L44" s="72" t="s">
        <v>194</v>
      </c>
      <c r="M44" s="59">
        <f ca="1" t="shared" si="5"/>
        <v>0.08</v>
      </c>
      <c r="N44" s="60">
        <v>0.08</v>
      </c>
      <c r="O44" s="60">
        <v>33.25</v>
      </c>
      <c r="P44" s="73">
        <f t="shared" si="4"/>
        <v>33.25</v>
      </c>
      <c r="Q44" s="67"/>
      <c r="R44" s="67"/>
      <c r="S44" s="32"/>
      <c r="T44" s="11">
        <f>J38/S38</f>
        <v>1</v>
      </c>
      <c r="U44" s="86" t="s">
        <v>198</v>
      </c>
      <c r="V44" s="11"/>
      <c r="W44" s="11"/>
      <c r="X44" s="33"/>
      <c r="Y44" s="19" t="s">
        <v>38</v>
      </c>
      <c r="Z44" s="32"/>
      <c r="AA44" s="107"/>
      <c r="AB44" s="102"/>
      <c r="AC44" s="103"/>
    </row>
    <row r="45" customHeight="1" spans="1:29">
      <c r="A45" s="11">
        <v>43</v>
      </c>
      <c r="B45" s="46"/>
      <c r="C45" s="46"/>
      <c r="D45" s="46"/>
      <c r="E45" s="46"/>
      <c r="F45" s="47"/>
      <c r="G45" s="48"/>
      <c r="H45" s="25" t="s">
        <v>199</v>
      </c>
      <c r="I45" s="19"/>
      <c r="J45" s="36"/>
      <c r="K45" s="36"/>
      <c r="L45" s="72" t="s">
        <v>200</v>
      </c>
      <c r="M45" s="59">
        <f ca="1" t="shared" si="5"/>
        <v>0.4</v>
      </c>
      <c r="N45" s="60">
        <v>0.04</v>
      </c>
      <c r="O45" s="60">
        <v>16.91</v>
      </c>
      <c r="P45" s="73">
        <f t="shared" si="4"/>
        <v>16.91</v>
      </c>
      <c r="Q45" s="62"/>
      <c r="R45" s="62"/>
      <c r="S45" s="36"/>
      <c r="T45" s="11">
        <f>J38/S38</f>
        <v>1</v>
      </c>
      <c r="U45" s="86" t="s">
        <v>201</v>
      </c>
      <c r="V45" s="11"/>
      <c r="W45" s="11"/>
      <c r="X45" s="37"/>
      <c r="Y45" s="19" t="s">
        <v>38</v>
      </c>
      <c r="Z45" s="36"/>
      <c r="AA45" s="109"/>
      <c r="AB45" s="102"/>
      <c r="AC45" s="103"/>
    </row>
    <row r="46" s="1" customFormat="1" customHeight="1" spans="1:29">
      <c r="A46" s="11">
        <v>44</v>
      </c>
      <c r="B46" s="46" t="s">
        <v>202</v>
      </c>
      <c r="C46" s="46" t="s">
        <v>203</v>
      </c>
      <c r="D46" s="46" t="s">
        <v>147</v>
      </c>
      <c r="E46" s="11" t="s">
        <v>83</v>
      </c>
      <c r="F46" s="20" t="s">
        <v>204</v>
      </c>
      <c r="G46" s="48" t="s">
        <v>205</v>
      </c>
      <c r="H46" s="25" t="s">
        <v>206</v>
      </c>
      <c r="I46" s="19" t="str">
        <f>VLOOKUP(B46,[1]CXCI2025012201!$B:$D,3,0)</f>
        <v>/</v>
      </c>
      <c r="J46" s="36">
        <v>10</v>
      </c>
      <c r="K46" s="36" t="s">
        <v>178</v>
      </c>
      <c r="L46" s="72" t="s">
        <v>207</v>
      </c>
      <c r="M46" s="59">
        <f ca="1" t="shared" si="5"/>
        <v>0.3</v>
      </c>
      <c r="N46" s="64">
        <f ca="1">M46*T46</f>
        <v>3</v>
      </c>
      <c r="O46" s="60">
        <v>37</v>
      </c>
      <c r="P46" s="73">
        <f t="shared" si="4"/>
        <v>370</v>
      </c>
      <c r="Q46" s="62">
        <v>270</v>
      </c>
      <c r="R46" s="62">
        <v>270</v>
      </c>
      <c r="S46" s="36">
        <v>1</v>
      </c>
      <c r="T46" s="11">
        <f>J46/S46</f>
        <v>10</v>
      </c>
      <c r="U46" s="86" t="s">
        <v>208</v>
      </c>
      <c r="V46" s="11"/>
      <c r="W46" s="11"/>
      <c r="X46" s="37" t="s">
        <v>37</v>
      </c>
      <c r="Y46" s="19" t="s">
        <v>38</v>
      </c>
      <c r="Z46" s="36">
        <v>3400</v>
      </c>
      <c r="AA46" s="109">
        <v>0.13</v>
      </c>
      <c r="AB46" s="103"/>
      <c r="AC46" s="103"/>
    </row>
    <row r="47" s="1" customFormat="1" customHeight="1" spans="1:29">
      <c r="A47" s="11">
        <v>45</v>
      </c>
      <c r="B47" s="46" t="s">
        <v>209</v>
      </c>
      <c r="C47" s="46" t="s">
        <v>203</v>
      </c>
      <c r="D47" s="46" t="s">
        <v>147</v>
      </c>
      <c r="E47" s="11" t="s">
        <v>83</v>
      </c>
      <c r="F47" s="20" t="s">
        <v>204</v>
      </c>
      <c r="G47" s="48" t="s">
        <v>205</v>
      </c>
      <c r="H47" s="25" t="s">
        <v>210</v>
      </c>
      <c r="I47" s="19" t="str">
        <f>VLOOKUP(B47,[1]CXCI2025012201!$B:$D,3,0)</f>
        <v>/</v>
      </c>
      <c r="J47" s="36">
        <v>10</v>
      </c>
      <c r="K47" s="36" t="s">
        <v>178</v>
      </c>
      <c r="L47" s="72" t="s">
        <v>211</v>
      </c>
      <c r="M47" s="59">
        <f ca="1" t="shared" si="5"/>
        <v>0.43</v>
      </c>
      <c r="N47" s="64">
        <f ca="1">M47*T47</f>
        <v>4.3</v>
      </c>
      <c r="O47" s="60">
        <v>54</v>
      </c>
      <c r="P47" s="73">
        <f t="shared" si="4"/>
        <v>540</v>
      </c>
      <c r="Q47" s="62">
        <v>440</v>
      </c>
      <c r="R47" s="62">
        <v>440</v>
      </c>
      <c r="S47" s="36">
        <v>1</v>
      </c>
      <c r="T47" s="11">
        <f>J47/S47</f>
        <v>10</v>
      </c>
      <c r="U47" s="86" t="s">
        <v>212</v>
      </c>
      <c r="V47" s="11"/>
      <c r="W47" s="11"/>
      <c r="X47" s="37" t="s">
        <v>37</v>
      </c>
      <c r="Y47" s="19" t="s">
        <v>38</v>
      </c>
      <c r="Z47" s="36">
        <v>5150</v>
      </c>
      <c r="AA47" s="109">
        <v>0.13</v>
      </c>
      <c r="AB47" s="103"/>
      <c r="AC47" s="103"/>
    </row>
    <row r="48" s="1" customFormat="1" customHeight="1" spans="1:29">
      <c r="A48" s="11">
        <v>46</v>
      </c>
      <c r="B48" s="46" t="s">
        <v>213</v>
      </c>
      <c r="C48" s="46" t="s">
        <v>214</v>
      </c>
      <c r="D48" s="19" t="s">
        <v>41</v>
      </c>
      <c r="E48" s="19" t="s">
        <v>31</v>
      </c>
      <c r="F48" s="49" t="s">
        <v>215</v>
      </c>
      <c r="G48" s="48" t="s">
        <v>216</v>
      </c>
      <c r="H48" s="25" t="s">
        <v>217</v>
      </c>
      <c r="I48" s="19" t="str">
        <f>VLOOKUP(B48,[1]CXCI2025012201!$B:$D,3,0)</f>
        <v>AEVF4</v>
      </c>
      <c r="J48" s="36">
        <v>1</v>
      </c>
      <c r="K48" s="36" t="s">
        <v>34</v>
      </c>
      <c r="L48" s="72" t="s">
        <v>218</v>
      </c>
      <c r="M48" s="59">
        <f ca="1" t="shared" si="5"/>
        <v>0.02</v>
      </c>
      <c r="N48" s="60">
        <f ca="1">M48*T48</f>
        <v>0.02</v>
      </c>
      <c r="O48" s="61">
        <v>15.16</v>
      </c>
      <c r="P48" s="62">
        <f t="shared" si="4"/>
        <v>15.16</v>
      </c>
      <c r="Q48" s="62">
        <v>15</v>
      </c>
      <c r="R48" s="62">
        <v>15</v>
      </c>
      <c r="S48" s="36">
        <v>1</v>
      </c>
      <c r="T48" s="36">
        <f>J48/S48</f>
        <v>1</v>
      </c>
      <c r="U48" s="86" t="s">
        <v>219</v>
      </c>
      <c r="V48" s="11"/>
      <c r="W48" s="11"/>
      <c r="X48" s="37" t="s">
        <v>37</v>
      </c>
      <c r="Y48" s="19" t="s">
        <v>38</v>
      </c>
      <c r="Z48" s="36">
        <v>935</v>
      </c>
      <c r="AA48" s="109">
        <v>0.13</v>
      </c>
      <c r="AB48" s="103"/>
      <c r="AC48" s="103"/>
    </row>
    <row r="49" s="1" customFormat="1" customHeight="1" spans="1:29">
      <c r="A49" s="11">
        <v>47</v>
      </c>
      <c r="B49" s="46" t="s">
        <v>220</v>
      </c>
      <c r="C49" s="46" t="s">
        <v>221</v>
      </c>
      <c r="D49" s="19" t="s">
        <v>41</v>
      </c>
      <c r="E49" s="19" t="s">
        <v>31</v>
      </c>
      <c r="F49" s="20" t="s">
        <v>222</v>
      </c>
      <c r="G49" s="48" t="s">
        <v>223</v>
      </c>
      <c r="H49" s="25" t="s">
        <v>224</v>
      </c>
      <c r="I49" s="19" t="str">
        <f>VLOOKUP(B49,[1]CXCI2025012201!$B:$D,3,0)</f>
        <v>/</v>
      </c>
      <c r="J49" s="36">
        <v>10</v>
      </c>
      <c r="K49" s="36" t="s">
        <v>34</v>
      </c>
      <c r="L49" s="76" t="s">
        <v>225</v>
      </c>
      <c r="M49" s="66">
        <f ca="1" t="shared" si="5"/>
        <v>0.02</v>
      </c>
      <c r="N49" s="64">
        <f ca="1">M49*T49</f>
        <v>0.02</v>
      </c>
      <c r="O49" s="65">
        <v>5</v>
      </c>
      <c r="P49" s="67">
        <f t="shared" si="4"/>
        <v>5</v>
      </c>
      <c r="Q49" s="62">
        <v>0.09</v>
      </c>
      <c r="R49" s="62">
        <v>0.09</v>
      </c>
      <c r="S49" s="36">
        <v>10</v>
      </c>
      <c r="T49" s="32">
        <f>J49/S49</f>
        <v>1</v>
      </c>
      <c r="U49" s="89" t="s">
        <v>226</v>
      </c>
      <c r="V49" s="11"/>
      <c r="W49" s="11"/>
      <c r="X49" s="37" t="s">
        <v>37</v>
      </c>
      <c r="Y49" s="19" t="s">
        <v>38</v>
      </c>
      <c r="Z49" s="36">
        <v>22</v>
      </c>
      <c r="AA49" s="109">
        <v>0.13</v>
      </c>
      <c r="AB49" s="103"/>
      <c r="AC49" s="103"/>
    </row>
    <row r="50" s="1" customFormat="1" customHeight="1" spans="1:29">
      <c r="A50" s="11">
        <v>48</v>
      </c>
      <c r="B50" s="46" t="s">
        <v>227</v>
      </c>
      <c r="C50" s="46" t="s">
        <v>221</v>
      </c>
      <c r="D50" s="19" t="s">
        <v>41</v>
      </c>
      <c r="E50" s="19" t="s">
        <v>31</v>
      </c>
      <c r="F50" s="49" t="s">
        <v>228</v>
      </c>
      <c r="G50" s="48" t="s">
        <v>75</v>
      </c>
      <c r="H50" s="25" t="s">
        <v>229</v>
      </c>
      <c r="I50" s="19" t="str">
        <f>VLOOKUP(B50,[1]CXCI2025012201!$B:$D,3,0)</f>
        <v>TG-205A-FU</v>
      </c>
      <c r="J50" s="36">
        <v>5</v>
      </c>
      <c r="K50" s="36" t="s">
        <v>34</v>
      </c>
      <c r="L50" s="77"/>
      <c r="M50" s="69"/>
      <c r="N50" s="65"/>
      <c r="O50" s="65"/>
      <c r="P50" s="67"/>
      <c r="Q50" s="62">
        <v>0.04</v>
      </c>
      <c r="R50" s="62">
        <v>0.04</v>
      </c>
      <c r="S50" s="36">
        <v>5</v>
      </c>
      <c r="T50" s="32"/>
      <c r="U50" s="90"/>
      <c r="V50" s="11"/>
      <c r="W50" s="11"/>
      <c r="X50" s="37" t="s">
        <v>37</v>
      </c>
      <c r="Y50" s="19" t="s">
        <v>38</v>
      </c>
      <c r="Z50" s="36">
        <v>350</v>
      </c>
      <c r="AA50" s="109">
        <v>0.13</v>
      </c>
      <c r="AB50" s="103"/>
      <c r="AC50" s="103"/>
    </row>
    <row r="51" s="1" customFormat="1" customHeight="1" spans="1:29">
      <c r="A51" s="11">
        <v>49</v>
      </c>
      <c r="B51" s="46" t="s">
        <v>230</v>
      </c>
      <c r="C51" s="46" t="s">
        <v>221</v>
      </c>
      <c r="D51" s="19" t="s">
        <v>41</v>
      </c>
      <c r="E51" s="19" t="s">
        <v>31</v>
      </c>
      <c r="F51" s="20" t="s">
        <v>231</v>
      </c>
      <c r="G51" s="48" t="s">
        <v>232</v>
      </c>
      <c r="H51" s="25" t="s">
        <v>233</v>
      </c>
      <c r="I51" s="19" t="str">
        <f>VLOOKUP(B51,[1]CXCI2025012201!$B:$D,3,0)</f>
        <v>LS1D-01033</v>
      </c>
      <c r="J51" s="36">
        <v>500</v>
      </c>
      <c r="K51" s="36" t="s">
        <v>34</v>
      </c>
      <c r="L51" s="77"/>
      <c r="M51" s="69"/>
      <c r="N51" s="65"/>
      <c r="O51" s="65"/>
      <c r="P51" s="67"/>
      <c r="Q51" s="62">
        <v>4.5</v>
      </c>
      <c r="R51" s="62">
        <v>4.5</v>
      </c>
      <c r="S51" s="36">
        <v>500</v>
      </c>
      <c r="T51" s="32"/>
      <c r="U51" s="90"/>
      <c r="V51" s="11"/>
      <c r="W51" s="11"/>
      <c r="X51" s="37" t="s">
        <v>37</v>
      </c>
      <c r="Y51" s="19" t="s">
        <v>38</v>
      </c>
      <c r="Z51" s="36">
        <v>8</v>
      </c>
      <c r="AA51" s="109">
        <v>0.13</v>
      </c>
      <c r="AB51" s="103"/>
      <c r="AC51" s="103"/>
    </row>
    <row r="52" s="1" customFormat="1" customHeight="1" spans="1:29">
      <c r="A52" s="11">
        <v>50</v>
      </c>
      <c r="B52" s="46" t="s">
        <v>234</v>
      </c>
      <c r="C52" s="46" t="s">
        <v>221</v>
      </c>
      <c r="D52" s="19" t="s">
        <v>41</v>
      </c>
      <c r="E52" s="19" t="s">
        <v>31</v>
      </c>
      <c r="F52" s="50" t="s">
        <v>235</v>
      </c>
      <c r="G52" s="48" t="s">
        <v>236</v>
      </c>
      <c r="H52" s="25" t="s">
        <v>236</v>
      </c>
      <c r="I52" s="19" t="str">
        <f>VLOOKUP(B52,[1]CXCI2025012201!$B:$D,3,0)</f>
        <v>/</v>
      </c>
      <c r="J52" s="36">
        <v>4</v>
      </c>
      <c r="K52" s="36" t="s">
        <v>34</v>
      </c>
      <c r="L52" s="77"/>
      <c r="M52" s="69"/>
      <c r="N52" s="65"/>
      <c r="O52" s="65"/>
      <c r="P52" s="67"/>
      <c r="Q52" s="62">
        <v>0.04</v>
      </c>
      <c r="R52" s="62">
        <v>0.04</v>
      </c>
      <c r="S52" s="36">
        <v>4</v>
      </c>
      <c r="T52" s="32"/>
      <c r="U52" s="90"/>
      <c r="V52" s="11"/>
      <c r="W52" s="11"/>
      <c r="X52" s="37" t="s">
        <v>37</v>
      </c>
      <c r="Y52" s="19" t="s">
        <v>38</v>
      </c>
      <c r="Z52" s="36">
        <v>110</v>
      </c>
      <c r="AA52" s="109">
        <v>0.13</v>
      </c>
      <c r="AB52" s="103"/>
      <c r="AC52" s="103"/>
    </row>
    <row r="53" s="1" customFormat="1" customHeight="1" spans="1:29">
      <c r="A53" s="11">
        <v>51</v>
      </c>
      <c r="B53" s="46" t="s">
        <v>237</v>
      </c>
      <c r="C53" s="46" t="s">
        <v>238</v>
      </c>
      <c r="D53" s="19" t="s">
        <v>41</v>
      </c>
      <c r="E53" s="19" t="s">
        <v>31</v>
      </c>
      <c r="F53" s="20" t="s">
        <v>239</v>
      </c>
      <c r="G53" s="48" t="s">
        <v>240</v>
      </c>
      <c r="H53" s="25" t="s">
        <v>241</v>
      </c>
      <c r="I53" s="19" t="str">
        <f>VLOOKUP(B53,[1]CXCI2025012201!$B:$D,3,0)</f>
        <v>/</v>
      </c>
      <c r="J53" s="36">
        <v>5</v>
      </c>
      <c r="K53" s="36" t="s">
        <v>34</v>
      </c>
      <c r="L53" s="77"/>
      <c r="M53" s="69"/>
      <c r="N53" s="65"/>
      <c r="O53" s="65"/>
      <c r="P53" s="67"/>
      <c r="Q53" s="62">
        <v>0.04</v>
      </c>
      <c r="R53" s="62">
        <v>0.04</v>
      </c>
      <c r="S53" s="36">
        <v>5</v>
      </c>
      <c r="T53" s="32"/>
      <c r="U53" s="90"/>
      <c r="V53" s="11"/>
      <c r="W53" s="11"/>
      <c r="X53" s="37" t="s">
        <v>37</v>
      </c>
      <c r="Y53" s="19" t="s">
        <v>38</v>
      </c>
      <c r="Z53" s="36">
        <v>186.45</v>
      </c>
      <c r="AA53" s="109">
        <v>0.13</v>
      </c>
      <c r="AB53" s="103"/>
      <c r="AC53" s="103"/>
    </row>
    <row r="54" s="1" customFormat="1" customHeight="1" spans="1:29">
      <c r="A54" s="11">
        <v>52</v>
      </c>
      <c r="B54" s="46" t="s">
        <v>242</v>
      </c>
      <c r="C54" s="46" t="s">
        <v>61</v>
      </c>
      <c r="D54" s="19" t="s">
        <v>41</v>
      </c>
      <c r="E54" s="19" t="s">
        <v>31</v>
      </c>
      <c r="F54" s="50" t="s">
        <v>243</v>
      </c>
      <c r="G54" s="48" t="s">
        <v>244</v>
      </c>
      <c r="H54" s="47" t="s">
        <v>244</v>
      </c>
      <c r="I54" s="19" t="str">
        <f>VLOOKUP(B54,[1]CXCI2025012201!$B:$D,3,0)</f>
        <v>KYB-M7027-001</v>
      </c>
      <c r="J54" s="36">
        <v>2</v>
      </c>
      <c r="K54" s="36" t="s">
        <v>34</v>
      </c>
      <c r="L54" s="77"/>
      <c r="M54" s="69"/>
      <c r="N54" s="65"/>
      <c r="O54" s="65"/>
      <c r="P54" s="67"/>
      <c r="Q54" s="62">
        <v>0.02</v>
      </c>
      <c r="R54" s="62">
        <v>0.02</v>
      </c>
      <c r="S54" s="36">
        <v>2</v>
      </c>
      <c r="T54" s="32"/>
      <c r="U54" s="90"/>
      <c r="V54" s="11"/>
      <c r="W54" s="11"/>
      <c r="X54" s="37" t="s">
        <v>37</v>
      </c>
      <c r="Y54" s="19" t="s">
        <v>38</v>
      </c>
      <c r="Z54" s="110">
        <v>4950</v>
      </c>
      <c r="AA54" s="109">
        <v>0.01</v>
      </c>
      <c r="AB54" s="103"/>
      <c r="AC54" s="103"/>
    </row>
    <row r="55" s="1" customFormat="1" customHeight="1" spans="1:29">
      <c r="A55" s="11">
        <v>53</v>
      </c>
      <c r="B55" s="46" t="s">
        <v>245</v>
      </c>
      <c r="C55" s="46" t="s">
        <v>214</v>
      </c>
      <c r="D55" s="19" t="s">
        <v>41</v>
      </c>
      <c r="E55" s="19" t="s">
        <v>31</v>
      </c>
      <c r="F55" s="20" t="s">
        <v>246</v>
      </c>
      <c r="G55" s="48" t="s">
        <v>247</v>
      </c>
      <c r="H55" s="25" t="s">
        <v>248</v>
      </c>
      <c r="I55" s="19" t="str">
        <f>VLOOKUP(B55,[1]CXCI2025012201!$B:$D,3,0)</f>
        <v>/</v>
      </c>
      <c r="J55" s="36">
        <v>10</v>
      </c>
      <c r="K55" s="36" t="s">
        <v>34</v>
      </c>
      <c r="L55" s="77"/>
      <c r="M55" s="69"/>
      <c r="N55" s="65"/>
      <c r="O55" s="65"/>
      <c r="P55" s="67"/>
      <c r="Q55" s="62">
        <v>0.09</v>
      </c>
      <c r="R55" s="62">
        <v>0.09</v>
      </c>
      <c r="S55" s="36">
        <v>10</v>
      </c>
      <c r="T55" s="32"/>
      <c r="U55" s="90"/>
      <c r="V55" s="11"/>
      <c r="W55" s="11"/>
      <c r="X55" s="37" t="s">
        <v>37</v>
      </c>
      <c r="Y55" s="19" t="s">
        <v>38</v>
      </c>
      <c r="Z55" s="36">
        <v>6.5</v>
      </c>
      <c r="AA55" s="109">
        <v>0.13</v>
      </c>
      <c r="AB55" s="103"/>
      <c r="AC55" s="103"/>
    </row>
    <row r="56" s="1" customFormat="1" customHeight="1" spans="1:29">
      <c r="A56" s="11">
        <v>54</v>
      </c>
      <c r="B56" s="46" t="s">
        <v>249</v>
      </c>
      <c r="C56" s="46" t="s">
        <v>214</v>
      </c>
      <c r="D56" s="19" t="s">
        <v>41</v>
      </c>
      <c r="E56" s="19" t="s">
        <v>31</v>
      </c>
      <c r="F56" s="20" t="s">
        <v>246</v>
      </c>
      <c r="G56" s="48" t="s">
        <v>247</v>
      </c>
      <c r="H56" s="25" t="s">
        <v>250</v>
      </c>
      <c r="I56" s="19" t="str">
        <f>VLOOKUP(B56,[1]CXCI2025012201!$B:$D,3,0)</f>
        <v>/</v>
      </c>
      <c r="J56" s="36">
        <v>10</v>
      </c>
      <c r="K56" s="36" t="s">
        <v>34</v>
      </c>
      <c r="L56" s="77"/>
      <c r="M56" s="69"/>
      <c r="N56" s="65"/>
      <c r="O56" s="65"/>
      <c r="P56" s="67"/>
      <c r="Q56" s="62">
        <v>0.09</v>
      </c>
      <c r="R56" s="62">
        <v>0.09</v>
      </c>
      <c r="S56" s="36">
        <v>10</v>
      </c>
      <c r="T56" s="32"/>
      <c r="U56" s="90"/>
      <c r="V56" s="11"/>
      <c r="W56" s="11"/>
      <c r="X56" s="37" t="s">
        <v>37</v>
      </c>
      <c r="Y56" s="19" t="s">
        <v>38</v>
      </c>
      <c r="Z56" s="36">
        <v>6.5</v>
      </c>
      <c r="AA56" s="109">
        <v>0.13</v>
      </c>
      <c r="AB56" s="103"/>
      <c r="AC56" s="103"/>
    </row>
    <row r="57" s="1" customFormat="1" customHeight="1" spans="1:29">
      <c r="A57" s="11">
        <v>55</v>
      </c>
      <c r="B57" s="46" t="s">
        <v>251</v>
      </c>
      <c r="C57" s="46" t="s">
        <v>214</v>
      </c>
      <c r="D57" s="19" t="s">
        <v>41</v>
      </c>
      <c r="E57" s="19" t="s">
        <v>31</v>
      </c>
      <c r="F57" s="49" t="s">
        <v>252</v>
      </c>
      <c r="G57" s="48" t="s">
        <v>253</v>
      </c>
      <c r="H57" s="25" t="s">
        <v>254</v>
      </c>
      <c r="I57" s="19" t="str">
        <f>VLOOKUP(B57,[1]CXCI2025012201!$B:$D,3,0)</f>
        <v>/</v>
      </c>
      <c r="J57" s="36">
        <v>2</v>
      </c>
      <c r="K57" s="36" t="s">
        <v>34</v>
      </c>
      <c r="L57" s="77"/>
      <c r="M57" s="69"/>
      <c r="N57" s="65"/>
      <c r="O57" s="65"/>
      <c r="P57" s="67"/>
      <c r="Q57" s="62">
        <v>0.02</v>
      </c>
      <c r="R57" s="62">
        <v>0.02</v>
      </c>
      <c r="S57" s="36">
        <v>2</v>
      </c>
      <c r="T57" s="32"/>
      <c r="U57" s="90"/>
      <c r="V57" s="11"/>
      <c r="W57" s="11"/>
      <c r="X57" s="37" t="s">
        <v>37</v>
      </c>
      <c r="Y57" s="19" t="s">
        <v>38</v>
      </c>
      <c r="Z57" s="36">
        <v>220</v>
      </c>
      <c r="AA57" s="109">
        <v>0.13</v>
      </c>
      <c r="AB57" s="103"/>
      <c r="AC57" s="103"/>
    </row>
    <row r="58" s="1" customFormat="1" customHeight="1" spans="1:29">
      <c r="A58" s="11">
        <v>56</v>
      </c>
      <c r="B58" s="46" t="s">
        <v>255</v>
      </c>
      <c r="C58" s="46" t="s">
        <v>214</v>
      </c>
      <c r="D58" s="19" t="s">
        <v>41</v>
      </c>
      <c r="E58" s="19" t="s">
        <v>31</v>
      </c>
      <c r="F58" s="49" t="s">
        <v>256</v>
      </c>
      <c r="G58" s="48" t="s">
        <v>253</v>
      </c>
      <c r="H58" s="25" t="s">
        <v>257</v>
      </c>
      <c r="I58" s="19" t="str">
        <f>VLOOKUP(B58,[1]CXCI2025012201!$B:$D,3,0)</f>
        <v>/</v>
      </c>
      <c r="J58" s="36">
        <v>2</v>
      </c>
      <c r="K58" s="36" t="s">
        <v>34</v>
      </c>
      <c r="L58" s="77"/>
      <c r="M58" s="69"/>
      <c r="N58" s="65"/>
      <c r="O58" s="65"/>
      <c r="P58" s="67"/>
      <c r="Q58" s="62">
        <v>0.02</v>
      </c>
      <c r="R58" s="62">
        <v>0.02</v>
      </c>
      <c r="S58" s="36">
        <v>2</v>
      </c>
      <c r="T58" s="32"/>
      <c r="U58" s="90"/>
      <c r="V58" s="11"/>
      <c r="W58" s="11"/>
      <c r="X58" s="37" t="s">
        <v>37</v>
      </c>
      <c r="Y58" s="19" t="s">
        <v>38</v>
      </c>
      <c r="Z58" s="36">
        <v>220</v>
      </c>
      <c r="AA58" s="109">
        <v>0.13</v>
      </c>
      <c r="AB58" s="103"/>
      <c r="AC58" s="103"/>
    </row>
    <row r="59" s="1" customFormat="1" customHeight="1" spans="1:29">
      <c r="A59" s="11">
        <v>57</v>
      </c>
      <c r="B59" s="46" t="s">
        <v>258</v>
      </c>
      <c r="C59" s="46" t="s">
        <v>214</v>
      </c>
      <c r="D59" s="19" t="s">
        <v>41</v>
      </c>
      <c r="E59" s="19" t="s">
        <v>31</v>
      </c>
      <c r="F59" s="49" t="s">
        <v>259</v>
      </c>
      <c r="G59" s="48" t="s">
        <v>253</v>
      </c>
      <c r="H59" s="25" t="s">
        <v>254</v>
      </c>
      <c r="I59" s="19" t="str">
        <f>VLOOKUP(B59,[1]CXCI2025012201!$B:$D,3,0)</f>
        <v>/</v>
      </c>
      <c r="J59" s="36">
        <v>2</v>
      </c>
      <c r="K59" s="36" t="s">
        <v>34</v>
      </c>
      <c r="L59" s="77"/>
      <c r="M59" s="69"/>
      <c r="N59" s="65"/>
      <c r="O59" s="65"/>
      <c r="P59" s="67"/>
      <c r="Q59" s="62">
        <v>0.02</v>
      </c>
      <c r="R59" s="62">
        <v>0.02</v>
      </c>
      <c r="S59" s="36">
        <v>2</v>
      </c>
      <c r="T59" s="32"/>
      <c r="U59" s="90"/>
      <c r="V59" s="11"/>
      <c r="W59" s="11"/>
      <c r="X59" s="37" t="s">
        <v>37</v>
      </c>
      <c r="Y59" s="19" t="s">
        <v>38</v>
      </c>
      <c r="Z59" s="36">
        <v>220</v>
      </c>
      <c r="AA59" s="109">
        <v>0.13</v>
      </c>
      <c r="AB59" s="103"/>
      <c r="AC59" s="103"/>
    </row>
    <row r="60" s="1" customFormat="1" customHeight="1" spans="1:29">
      <c r="A60" s="11">
        <v>58</v>
      </c>
      <c r="B60" s="46" t="s">
        <v>260</v>
      </c>
      <c r="C60" s="46" t="s">
        <v>214</v>
      </c>
      <c r="D60" s="19" t="s">
        <v>41</v>
      </c>
      <c r="E60" s="19" t="s">
        <v>31</v>
      </c>
      <c r="F60" s="49" t="s">
        <v>261</v>
      </c>
      <c r="G60" s="48" t="s">
        <v>253</v>
      </c>
      <c r="H60" s="25" t="s">
        <v>257</v>
      </c>
      <c r="I60" s="19" t="str">
        <f>VLOOKUP(B60,[1]CXCI2025012201!$B:$D,3,0)</f>
        <v>/</v>
      </c>
      <c r="J60" s="36">
        <v>2</v>
      </c>
      <c r="K60" s="36" t="s">
        <v>34</v>
      </c>
      <c r="L60" s="78"/>
      <c r="M60" s="68"/>
      <c r="N60" s="61"/>
      <c r="O60" s="61"/>
      <c r="P60" s="62"/>
      <c r="Q60" s="62">
        <v>0.02</v>
      </c>
      <c r="R60" s="62">
        <v>0.02</v>
      </c>
      <c r="S60" s="36">
        <v>2</v>
      </c>
      <c r="T60" s="36"/>
      <c r="U60" s="91"/>
      <c r="V60" s="11"/>
      <c r="W60" s="11"/>
      <c r="X60" s="37" t="s">
        <v>37</v>
      </c>
      <c r="Y60" s="19" t="s">
        <v>38</v>
      </c>
      <c r="Z60" s="36">
        <v>220</v>
      </c>
      <c r="AA60" s="109">
        <v>0.13</v>
      </c>
      <c r="AB60" s="103"/>
      <c r="AC60" s="103"/>
    </row>
    <row r="61" s="1" customFormat="1" customHeight="1" spans="1:29">
      <c r="A61" s="11">
        <v>59</v>
      </c>
      <c r="B61" s="46" t="s">
        <v>262</v>
      </c>
      <c r="C61" s="46" t="s">
        <v>214</v>
      </c>
      <c r="D61" s="19" t="s">
        <v>41</v>
      </c>
      <c r="E61" s="19" t="s">
        <v>31</v>
      </c>
      <c r="F61" s="49" t="s">
        <v>263</v>
      </c>
      <c r="G61" s="48" t="s">
        <v>264</v>
      </c>
      <c r="H61" s="25" t="s">
        <v>265</v>
      </c>
      <c r="I61" s="19" t="str">
        <f>VLOOKUP(B61,[1]CXCI2025012201!$B:$D,3,0)</f>
        <v>/</v>
      </c>
      <c r="J61" s="36">
        <v>2</v>
      </c>
      <c r="K61" s="36" t="s">
        <v>34</v>
      </c>
      <c r="L61" s="76" t="s">
        <v>266</v>
      </c>
      <c r="M61" s="66">
        <f ca="1">ROUND(EVALUATE(L61)*1000*0.000000001,2)</f>
        <v>0.05</v>
      </c>
      <c r="N61" s="64">
        <f ca="1">M61*T61</f>
        <v>0.05</v>
      </c>
      <c r="O61" s="65">
        <v>9</v>
      </c>
      <c r="P61" s="67">
        <f>O61*T61</f>
        <v>9</v>
      </c>
      <c r="Q61" s="62">
        <v>4.2</v>
      </c>
      <c r="R61" s="62">
        <v>4.2</v>
      </c>
      <c r="S61" s="36">
        <v>2</v>
      </c>
      <c r="T61" s="32">
        <f>J61/S61</f>
        <v>1</v>
      </c>
      <c r="U61" s="89" t="s">
        <v>267</v>
      </c>
      <c r="V61" s="11"/>
      <c r="W61" s="11"/>
      <c r="X61" s="37" t="s">
        <v>37</v>
      </c>
      <c r="Y61" s="19" t="s">
        <v>38</v>
      </c>
      <c r="Z61" s="36">
        <v>328</v>
      </c>
      <c r="AA61" s="109">
        <v>0.13</v>
      </c>
      <c r="AB61" s="103"/>
      <c r="AC61" s="103"/>
    </row>
    <row r="62" s="1" customFormat="1" customHeight="1" spans="1:29">
      <c r="A62" s="11">
        <v>60</v>
      </c>
      <c r="B62" s="46" t="s">
        <v>268</v>
      </c>
      <c r="C62" s="46" t="s">
        <v>214</v>
      </c>
      <c r="D62" s="19" t="s">
        <v>41</v>
      </c>
      <c r="E62" s="19" t="s">
        <v>31</v>
      </c>
      <c r="F62" s="49" t="s">
        <v>269</v>
      </c>
      <c r="G62" s="48" t="s">
        <v>264</v>
      </c>
      <c r="H62" s="25" t="s">
        <v>270</v>
      </c>
      <c r="I62" s="19" t="str">
        <f>VLOOKUP(B62,[1]CXCI2025012201!$B:$D,3,0)</f>
        <v>/</v>
      </c>
      <c r="J62" s="36">
        <v>2</v>
      </c>
      <c r="K62" s="36" t="s">
        <v>34</v>
      </c>
      <c r="L62" s="78"/>
      <c r="M62" s="68"/>
      <c r="N62" s="61"/>
      <c r="O62" s="61"/>
      <c r="P62" s="62"/>
      <c r="Q62" s="62">
        <v>4</v>
      </c>
      <c r="R62" s="62">
        <v>4</v>
      </c>
      <c r="S62" s="36">
        <v>2</v>
      </c>
      <c r="T62" s="36"/>
      <c r="U62" s="91"/>
      <c r="V62" s="11"/>
      <c r="W62" s="11"/>
      <c r="X62" s="37" t="s">
        <v>37</v>
      </c>
      <c r="Y62" s="19" t="s">
        <v>38</v>
      </c>
      <c r="Z62" s="36">
        <v>328</v>
      </c>
      <c r="AA62" s="109">
        <v>0.13</v>
      </c>
      <c r="AB62" s="103"/>
      <c r="AC62" s="103"/>
    </row>
    <row r="63" customHeight="1" spans="1:29">
      <c r="A63" s="11"/>
      <c r="B63" s="51"/>
      <c r="C63" s="51"/>
      <c r="D63" s="19"/>
      <c r="E63" s="19"/>
      <c r="F63" s="27"/>
      <c r="G63" s="25"/>
      <c r="H63" s="25"/>
      <c r="I63" s="79"/>
      <c r="J63" s="71">
        <f>SUM(J3:J62)</f>
        <v>9506</v>
      </c>
      <c r="K63" s="36"/>
      <c r="L63" s="72"/>
      <c r="M63" s="60"/>
      <c r="N63" s="71">
        <f ca="1">SUM(N3:N62)</f>
        <v>18.32</v>
      </c>
      <c r="O63" s="71"/>
      <c r="P63" s="71">
        <f>SUM(P3:P62)</f>
        <v>3374.84</v>
      </c>
      <c r="Q63" s="93"/>
      <c r="R63" s="71">
        <f>SUM(R3:R62)</f>
        <v>3156.66</v>
      </c>
      <c r="S63" s="72"/>
      <c r="T63" s="71">
        <f>SUM(T3:T62)</f>
        <v>168</v>
      </c>
      <c r="U63" s="94"/>
      <c r="V63" s="92"/>
      <c r="W63" s="92"/>
      <c r="X63" s="95"/>
      <c r="Y63" s="72"/>
      <c r="Z63" s="101"/>
      <c r="AA63" s="100"/>
      <c r="AB63" s="102"/>
      <c r="AC63" s="103"/>
    </row>
    <row r="64" customHeight="1" spans="1:27">
      <c r="A64" s="52"/>
      <c r="B64" s="53"/>
      <c r="C64" s="53"/>
      <c r="D64" s="54"/>
      <c r="E64" s="54"/>
      <c r="F64" s="55"/>
      <c r="G64" s="56"/>
      <c r="H64" s="56"/>
      <c r="I64" s="80"/>
      <c r="J64" s="81"/>
      <c r="K64" s="52"/>
      <c r="L64" s="82"/>
      <c r="M64" s="83"/>
      <c r="N64" s="83"/>
      <c r="O64" s="83"/>
      <c r="P64" s="84"/>
      <c r="Q64" s="84"/>
      <c r="R64" s="52"/>
      <c r="S64" s="52"/>
      <c r="T64" s="52"/>
      <c r="U64" s="96"/>
      <c r="V64" s="97"/>
      <c r="W64" s="97"/>
      <c r="X64" s="82"/>
      <c r="Y64" s="82"/>
      <c r="Z64" s="111"/>
      <c r="AA64" s="112"/>
    </row>
    <row r="65" customHeight="1" spans="1:27">
      <c r="A65" s="52"/>
      <c r="B65" s="52"/>
      <c r="C65" s="52"/>
      <c r="D65" s="52"/>
      <c r="E65" s="52"/>
      <c r="F65" s="113"/>
      <c r="G65" s="52"/>
      <c r="H65" s="52"/>
      <c r="I65" s="52"/>
      <c r="J65" s="2"/>
      <c r="P65" s="114"/>
      <c r="Q65" s="114"/>
      <c r="Z65" s="111"/>
      <c r="AA65" s="112"/>
    </row>
    <row r="66" customHeight="1" spans="26:27">
      <c r="Z66" s="111"/>
      <c r="AA66" s="112"/>
    </row>
    <row r="67" customHeight="1" spans="26:27">
      <c r="Z67" s="111"/>
      <c r="AA67" s="112"/>
    </row>
    <row r="68" customHeight="1" spans="26:27">
      <c r="Z68" s="111"/>
      <c r="AA68" s="112"/>
    </row>
    <row r="69" customHeight="1" spans="26:27">
      <c r="Z69" s="111"/>
      <c r="AA69" s="112"/>
    </row>
    <row r="70" customHeight="1" spans="26:27">
      <c r="Z70" s="111"/>
      <c r="AA70" s="112"/>
    </row>
    <row r="71" customHeight="1" spans="26:27">
      <c r="Z71" s="111"/>
      <c r="AA71" s="112"/>
    </row>
    <row r="72" customHeight="1" spans="26:27">
      <c r="Z72" s="111"/>
      <c r="AA72" s="112"/>
    </row>
    <row r="73" customHeight="1" spans="26:27">
      <c r="Z73" s="111"/>
      <c r="AA73" s="112"/>
    </row>
    <row r="74" customHeight="1" spans="26:27">
      <c r="Z74" s="111"/>
      <c r="AA74" s="112"/>
    </row>
    <row r="75" customHeight="1" spans="26:27">
      <c r="Z75" s="111"/>
      <c r="AA75" s="112"/>
    </row>
    <row r="76" customHeight="1" spans="26:27">
      <c r="Z76" s="111"/>
      <c r="AA76" s="112"/>
    </row>
    <row r="77" customHeight="1" spans="26:27">
      <c r="Z77" s="111"/>
      <c r="AA77" s="112"/>
    </row>
    <row r="78" customHeight="1" spans="26:27">
      <c r="Z78" s="111"/>
      <c r="AA78" s="112"/>
    </row>
    <row r="79" customHeight="1" spans="26:27">
      <c r="Z79" s="111"/>
      <c r="AA79" s="112"/>
    </row>
    <row r="80" customHeight="1" spans="26:27">
      <c r="Z80" s="111"/>
      <c r="AA80" s="112"/>
    </row>
  </sheetData>
  <mergeCells count="86">
    <mergeCell ref="A1:AA1"/>
    <mergeCell ref="B34:B36"/>
    <mergeCell ref="B38:B45"/>
    <mergeCell ref="C34:C36"/>
    <mergeCell ref="C38:C45"/>
    <mergeCell ref="D34:D36"/>
    <mergeCell ref="D38:D45"/>
    <mergeCell ref="E34:E36"/>
    <mergeCell ref="E38:E45"/>
    <mergeCell ref="F34:F36"/>
    <mergeCell ref="F38:F45"/>
    <mergeCell ref="G34:G36"/>
    <mergeCell ref="G38:G45"/>
    <mergeCell ref="J34:J36"/>
    <mergeCell ref="J38:J45"/>
    <mergeCell ref="K34:K36"/>
    <mergeCell ref="K38:K45"/>
    <mergeCell ref="L4:L6"/>
    <mergeCell ref="L8:L9"/>
    <mergeCell ref="L10:L12"/>
    <mergeCell ref="L14:L20"/>
    <mergeCell ref="L21:L29"/>
    <mergeCell ref="L32:L33"/>
    <mergeCell ref="L49:L60"/>
    <mergeCell ref="L61:L62"/>
    <mergeCell ref="M4:M6"/>
    <mergeCell ref="M8:M9"/>
    <mergeCell ref="M10:M12"/>
    <mergeCell ref="M14:M20"/>
    <mergeCell ref="M21:M29"/>
    <mergeCell ref="M32:M33"/>
    <mergeCell ref="M49:M60"/>
    <mergeCell ref="M61:M62"/>
    <mergeCell ref="N4:N6"/>
    <mergeCell ref="N8:N9"/>
    <mergeCell ref="N10:N12"/>
    <mergeCell ref="N14:N20"/>
    <mergeCell ref="N21:N29"/>
    <mergeCell ref="N32:N33"/>
    <mergeCell ref="N49:N60"/>
    <mergeCell ref="N61:N62"/>
    <mergeCell ref="O4:O6"/>
    <mergeCell ref="O8:O9"/>
    <mergeCell ref="O10:O12"/>
    <mergeCell ref="O14:O20"/>
    <mergeCell ref="O21:O29"/>
    <mergeCell ref="O32:O33"/>
    <mergeCell ref="O49:O60"/>
    <mergeCell ref="O61:O62"/>
    <mergeCell ref="P4:P6"/>
    <mergeCell ref="P8:P9"/>
    <mergeCell ref="P10:P12"/>
    <mergeCell ref="P14:P20"/>
    <mergeCell ref="P21:P29"/>
    <mergeCell ref="P32:P33"/>
    <mergeCell ref="P49:P60"/>
    <mergeCell ref="P61:P62"/>
    <mergeCell ref="Q34:Q36"/>
    <mergeCell ref="Q38:Q45"/>
    <mergeCell ref="R34:R36"/>
    <mergeCell ref="R38:R45"/>
    <mergeCell ref="S34:S36"/>
    <mergeCell ref="S38:S45"/>
    <mergeCell ref="T4:T6"/>
    <mergeCell ref="T8:T9"/>
    <mergeCell ref="T10:T12"/>
    <mergeCell ref="T14:T20"/>
    <mergeCell ref="T21:T29"/>
    <mergeCell ref="T32:T33"/>
    <mergeCell ref="T49:T60"/>
    <mergeCell ref="T61:T62"/>
    <mergeCell ref="U4:U6"/>
    <mergeCell ref="U8:U9"/>
    <mergeCell ref="U10:U12"/>
    <mergeCell ref="U14:U20"/>
    <mergeCell ref="U21:U29"/>
    <mergeCell ref="U32:U33"/>
    <mergeCell ref="U49:U60"/>
    <mergeCell ref="U61:U62"/>
    <mergeCell ref="X34:X36"/>
    <mergeCell ref="X38:X45"/>
    <mergeCell ref="Z34:Z36"/>
    <mergeCell ref="Z38:Z45"/>
    <mergeCell ref="AA34:AA36"/>
    <mergeCell ref="AA38:AA45"/>
    <mergeCell ref="AB34:AB36"/>
  </mergeCells>
  <conditionalFormatting sqref="B2:C2">
    <cfRule type="duplicateValues" dxfId="0" priority="1"/>
  </conditionalFormatting>
  <conditionalFormatting sqref="B6">
    <cfRule type="duplicateValues" dxfId="0" priority="3"/>
  </conditionalFormatting>
  <conditionalFormatting sqref="B7">
    <cfRule type="duplicateValues" dxfId="0" priority="4"/>
  </conditionalFormatting>
  <conditionalFormatting sqref="B66:C65521 B8:B29 B3:B5">
    <cfRule type="duplicateValues" dxfId="0" priority="73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YK</cp:lastModifiedBy>
  <dcterms:created xsi:type="dcterms:W3CDTF">2006-09-16T00:00:00Z</dcterms:created>
  <dcterms:modified xsi:type="dcterms:W3CDTF">2025-04-15T02:54:32Z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