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'装箱单模版-2025年更新'!$A$1:$AB$64</definedName>
    <definedName name="_xlnm.Print_Area" localSheetId="0">'装箱单模版-2025年更新'!$A$2:$Y$64</definedName>
    <definedName name="_xlnm.Print_Titles" localSheetId="0">'装箱单模版-2025年更新'!$2:$2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<sst xmlns="http://schemas.openxmlformats.org/spreadsheetml/2006/main" count="646" uniqueCount="298">
  <si>
    <t>采购装箱单 PL25001 2025年更新版本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</si>
  <si>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</si>
  <si>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</si>
  <si>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</si>
  <si>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</si>
  <si>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</si>
  <si>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</si>
  <si>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</si>
  <si>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NameEPR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</si>
  <si>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</si>
  <si>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</si>
  <si>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</si>
  <si>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</si>
  <si>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</si>
  <si>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</si>
  <si>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</si>
  <si>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</si>
  <si>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</si>
  <si>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</si>
  <si>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</si>
  <si>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</si>
  <si>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</si>
  <si>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</si>
  <si>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</si>
  <si>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</si>
  <si>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</si>
  <si>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CNY)()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</si>
  <si>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</si>
  <si>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</si>
  <si>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</si>
  <si>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</si>
  <si>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</si>
  <si>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</si>
  <si>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</si>
  <si>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</si>
  <si>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</si>
  <si>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</si>
  <si>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</si>
  <si>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</si>
  <si>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</si>
  <si>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</si>
  <si>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</si>
  <si>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</si>
  <si>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</si>
  <si>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</si>
  <si>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</si>
  <si>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</si>
  <si>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</si>
  <si>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</si>
  <si>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</si>
  <si>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</si>
  <si>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</si>
  <si>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</si>
  <si>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采购单价不含税</t>
  </si>
  <si>
    <t>开票税率</t>
  </si>
  <si>
    <t>C100.C05-032-04-00</t>
  </si>
  <si>
    <t>宸翔</t>
  </si>
  <si>
    <t>SMT工厂月度辅耗材</t>
  </si>
  <si>
    <t>Silvass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</si>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</sst>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 "/>
    <numFmt numFmtId="182" formatCode="m&quot;月&quot;d&quot;日&quot;;@"/>
  </numFmts>
  <fonts count="28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5">
    <xf numFmtId="176" fontId="0" fillId="0" borderId="0" xfId="0"/>
    <xf numFmtId="0" fontId="0" fillId="0" borderId="0" xfId="0" applyNumberFormat="1" applyFill="1" applyAlignment="1">
      <alignment vertical="center"/>
    </xf>
    <xf numFmtId="176" fontId="1" fillId="0" borderId="0" xfId="0" applyFont="1" applyAlignment="1">
      <alignment horizontal="center" vertical="center"/>
    </xf>
    <xf numFmtId="176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53" applyFont="1" applyFill="1" applyBorder="1" applyAlignment="1">
      <alignment horizontal="center" vertical="center" wrapText="1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 applyProtection="1">
      <alignment horizontal="center" vertical="center" wrapText="1"/>
      <protection locked="0"/>
    </xf>
    <xf numFmtId="181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4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176" fontId="1" fillId="2" borderId="3" xfId="0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2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Font="1" applyFill="1" applyAlignment="1">
      <alignment horizontal="center" vertical="center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3" fillId="4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4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1" fontId="1" fillId="2" borderId="0" xfId="0" applyNumberFormat="1" applyFont="1" applyFill="1" applyAlignment="1" applyProtection="1">
      <alignment horizontal="center" vertical="center" wrapText="1"/>
      <protection locked="0"/>
    </xf>
    <xf numFmtId="181" fontId="1" fillId="2" borderId="0" xfId="0" applyNumberFormat="1" applyFont="1" applyFill="1" applyAlignment="1">
      <alignment horizontal="center" vertical="center"/>
    </xf>
    <xf numFmtId="181" fontId="1" fillId="0" borderId="0" xfId="0" applyNumberFormat="1" applyFont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181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TTL: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1"/>
  <sheetViews>
    <sheetView tabSelected="1" zoomScale="85" zoomScaleNormal="85" topLeftCell="F1" workbookViewId="0">
      <pane ySplit="3" topLeftCell="A6" activePane="bottomLeft" state="frozen"/>
      <selection/>
      <selection pane="bottomLeft" activeCell="A1" sqref="A1:AA1"/>
    </sheetView>
  </sheetViews>
  <sheetFormatPr defaultColWidth="10.6272727272727" defaultRowHeight="30" customHeight="1"/>
  <cols>
    <col min="1" max="1" width="7.75454545454545" style="4" customWidth="1"/>
    <col min="2" max="2" width="23.1818181818182" style="5" customWidth="1"/>
    <col min="3" max="3" width="9.37272727272727" style="5" customWidth="1"/>
    <col min="4" max="4" width="10.6272727272727" style="4" customWidth="1"/>
    <col min="5" max="5" width="10.6272727272727" style="2" customWidth="1"/>
    <col min="6" max="6" width="21.8727272727273" style="6" customWidth="1"/>
    <col min="7" max="7" width="16.8727272727273" style="5" customWidth="1"/>
    <col min="8" max="8" width="20.7545454545455" style="5" customWidth="1"/>
    <col min="9" max="9" width="21.6272727272727" style="7" customWidth="1"/>
    <col min="10" max="11" width="10.6272727272727" style="4" customWidth="1"/>
    <col min="12" max="12" width="13.2545454545455" style="2" customWidth="1"/>
    <col min="13" max="15" width="10.6272727272727" style="8" customWidth="1"/>
    <col min="16" max="16" width="10.6272727272727" style="9" customWidth="1"/>
    <col min="17" max="17" width="10.6272727272727" style="10" customWidth="1"/>
    <col min="18" max="18" width="10.6272727272727" style="9" customWidth="1"/>
    <col min="19" max="20" width="10.6272727272727" style="10" customWidth="1"/>
    <col min="21" max="21" width="10.6272727272727" style="11" customWidth="1"/>
    <col min="22" max="25" width="10.6272727272727" style="2" customWidth="1"/>
    <col min="26" max="26" width="10.6272727272727" style="4" customWidth="1"/>
    <col min="27" max="27" width="10.6272727272727" style="12" customWidth="1"/>
    <col min="28" max="28" width="10.6272727272727" style="13" customWidth="1"/>
    <col min="29" max="29" width="10.6272727272727" style="2" customWidth="1"/>
    <col min="30" max="16384" width="10.6272727272727" style="2"/>
  </cols>
  <sheetData>
    <row r="1" customHeigh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9"/>
      <c r="Q1" s="4"/>
      <c r="R1" s="49"/>
      <c r="S1" s="4"/>
      <c r="T1" s="4"/>
      <c r="U1" s="4"/>
      <c r="V1" s="4"/>
      <c r="W1" s="4"/>
      <c r="X1" s="4"/>
      <c r="Y1" s="4"/>
      <c r="Z1" s="4"/>
      <c r="AA1" s="4"/>
    </row>
    <row r="2" s="1" customFormat="1" ht="14" spans="1:2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50" t="s">
        <v>16</v>
      </c>
      <c r="Q2" s="1" t="s">
        <v>17</v>
      </c>
      <c r="R2" s="50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="1" customFormat="1" ht="14" spans="1:27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50" t="s">
        <v>43</v>
      </c>
      <c r="Q3" s="1" t="s">
        <v>44</v>
      </c>
      <c r="R3" s="50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 t="s">
        <v>54</v>
      </c>
    </row>
    <row r="4" ht="24.95" customHeight="1" spans="1:27">
      <c r="A4" s="14">
        <v>1</v>
      </c>
      <c r="B4" s="15" t="s">
        <v>55</v>
      </c>
      <c r="C4" s="14" t="s">
        <v>56</v>
      </c>
      <c r="D4" s="14" t="s">
        <v>57</v>
      </c>
      <c r="E4" s="16" t="s">
        <v>58</v>
      </c>
      <c r="F4" s="17" t="s">
        <v>59</v>
      </c>
      <c r="G4" s="18" t="s">
        <v>60</v>
      </c>
      <c r="H4" s="15" t="s">
        <v>60</v>
      </c>
      <c r="I4" s="16" t="str">
        <f>VLOOKUP(B4,[1]CXCI2025012201!$B:$D,3,0)</f>
        <v>/</v>
      </c>
      <c r="J4" s="14">
        <v>500</v>
      </c>
      <c r="K4" s="14" t="s">
        <v>61</v>
      </c>
      <c r="L4" s="16" t="s">
        <v>62</v>
      </c>
      <c r="M4" s="51">
        <f ca="1" t="shared" ref="M4:M9" si="0">ROUND(EVALUATE(L4)*1000*0.000000001,2)</f>
        <v>0.01</v>
      </c>
      <c r="N4" s="52">
        <f ca="1">M4*T4</f>
        <v>0.01</v>
      </c>
      <c r="O4" s="53">
        <v>2.8</v>
      </c>
      <c r="P4" s="54">
        <f>O4*T4</f>
        <v>2.8</v>
      </c>
      <c r="Q4" s="76">
        <v>2.6</v>
      </c>
      <c r="R4" s="54">
        <v>2.6</v>
      </c>
      <c r="S4" s="33">
        <v>500</v>
      </c>
      <c r="T4" s="33">
        <f>J4/S4</f>
        <v>1</v>
      </c>
      <c r="U4" s="84" t="s">
        <v>63</v>
      </c>
      <c r="V4" s="16"/>
      <c r="W4" s="16"/>
      <c r="X4" s="16" t="s">
        <v>64</v>
      </c>
      <c r="Y4" s="16" t="s">
        <v>65</v>
      </c>
      <c r="Z4" s="14">
        <v>5</v>
      </c>
      <c r="AA4" s="93">
        <v>0.13</v>
      </c>
    </row>
    <row r="5" ht="24.95" customHeight="1" spans="1:27">
      <c r="A5" s="14">
        <v>2</v>
      </c>
      <c r="B5" s="15" t="s">
        <v>66</v>
      </c>
      <c r="C5" s="19" t="s">
        <v>67</v>
      </c>
      <c r="D5" s="14" t="s">
        <v>68</v>
      </c>
      <c r="E5" s="16" t="s">
        <v>58</v>
      </c>
      <c r="F5" s="17" t="s">
        <v>69</v>
      </c>
      <c r="G5" s="18" t="s">
        <v>70</v>
      </c>
      <c r="H5" s="15" t="s">
        <v>70</v>
      </c>
      <c r="I5" s="16" t="str">
        <f>VLOOKUP(B5,[1]CXCI2025012201!$B:$D,3,0)</f>
        <v>/</v>
      </c>
      <c r="J5" s="14">
        <v>3</v>
      </c>
      <c r="K5" s="14" t="s">
        <v>61</v>
      </c>
      <c r="L5" s="55" t="s">
        <v>71</v>
      </c>
      <c r="M5" s="56">
        <f ca="1" t="shared" si="0"/>
        <v>0.04</v>
      </c>
      <c r="N5" s="56">
        <f ca="1">M5*T5</f>
        <v>0.04</v>
      </c>
      <c r="O5" s="57">
        <v>2.04</v>
      </c>
      <c r="P5" s="58">
        <f t="shared" ref="P4:P5" si="1">O5*T5</f>
        <v>2.04</v>
      </c>
      <c r="Q5" s="76">
        <v>1.1</v>
      </c>
      <c r="R5" s="54">
        <v>1.1</v>
      </c>
      <c r="S5" s="14">
        <v>3</v>
      </c>
      <c r="T5" s="66">
        <f>J5/S5</f>
        <v>1</v>
      </c>
      <c r="U5" s="85" t="s">
        <v>72</v>
      </c>
      <c r="V5" s="16"/>
      <c r="W5" s="16"/>
      <c r="X5" s="16" t="s">
        <v>64</v>
      </c>
      <c r="Y5" s="16" t="s">
        <v>65</v>
      </c>
      <c r="Z5" s="14">
        <v>110</v>
      </c>
      <c r="AA5" s="93">
        <v>0.13</v>
      </c>
    </row>
    <row r="6" ht="24.95" customHeight="1" spans="1:27">
      <c r="A6" s="14">
        <v>3</v>
      </c>
      <c r="B6" s="15" t="s">
        <v>73</v>
      </c>
      <c r="C6" s="19" t="s">
        <v>67</v>
      </c>
      <c r="D6" s="14" t="s">
        <v>68</v>
      </c>
      <c r="E6" s="16" t="s">
        <v>58</v>
      </c>
      <c r="F6" s="17" t="s">
        <v>74</v>
      </c>
      <c r="G6" s="18" t="s">
        <v>75</v>
      </c>
      <c r="H6" s="15" t="s">
        <v>76</v>
      </c>
      <c r="I6" s="16" t="str">
        <f>VLOOKUP(B6,[1]CXCI2025012201!$B:$D,3,0)</f>
        <v>12-14</v>
      </c>
      <c r="J6" s="14">
        <v>2</v>
      </c>
      <c r="K6" s="14" t="s">
        <v>61</v>
      </c>
      <c r="L6" s="30"/>
      <c r="M6" s="57"/>
      <c r="N6" s="57"/>
      <c r="O6" s="57"/>
      <c r="P6" s="59"/>
      <c r="Q6" s="76">
        <v>0.5</v>
      </c>
      <c r="R6" s="54">
        <v>0.5</v>
      </c>
      <c r="S6" s="14">
        <v>2</v>
      </c>
      <c r="T6" s="29"/>
      <c r="U6" s="86"/>
      <c r="V6" s="16"/>
      <c r="W6" s="16"/>
      <c r="X6" s="16" t="s">
        <v>64</v>
      </c>
      <c r="Y6" s="16" t="s">
        <v>65</v>
      </c>
      <c r="Z6" s="14">
        <v>78</v>
      </c>
      <c r="AA6" s="93">
        <v>0.13</v>
      </c>
    </row>
    <row r="7" ht="24.95" customHeight="1" spans="1:27">
      <c r="A7" s="14">
        <v>4</v>
      </c>
      <c r="B7" s="15" t="s">
        <v>77</v>
      </c>
      <c r="C7" s="19" t="s">
        <v>67</v>
      </c>
      <c r="D7" s="14" t="s">
        <v>68</v>
      </c>
      <c r="E7" s="16" t="s">
        <v>58</v>
      </c>
      <c r="F7" s="17" t="s">
        <v>78</v>
      </c>
      <c r="G7" s="18" t="s">
        <v>75</v>
      </c>
      <c r="H7" s="15" t="s">
        <v>79</v>
      </c>
      <c r="I7" s="16" t="str">
        <f>VLOOKUP(B7,[1]CXCI2025012201!$B:$D,3,0)</f>
        <v>8-14</v>
      </c>
      <c r="J7" s="14">
        <v>1</v>
      </c>
      <c r="K7" s="14" t="s">
        <v>61</v>
      </c>
      <c r="L7" s="34"/>
      <c r="M7" s="53"/>
      <c r="N7" s="53"/>
      <c r="O7" s="53"/>
      <c r="P7" s="60"/>
      <c r="Q7" s="76">
        <v>0.2</v>
      </c>
      <c r="R7" s="54">
        <v>0.2</v>
      </c>
      <c r="S7" s="14">
        <v>1</v>
      </c>
      <c r="T7" s="33"/>
      <c r="U7" s="87"/>
      <c r="V7" s="16"/>
      <c r="W7" s="16"/>
      <c r="X7" s="16" t="s">
        <v>64</v>
      </c>
      <c r="Y7" s="16" t="s">
        <v>65</v>
      </c>
      <c r="Z7" s="14">
        <v>78</v>
      </c>
      <c r="AA7" s="93">
        <v>0.13</v>
      </c>
    </row>
    <row r="8" ht="24.95" customHeight="1" spans="1:27">
      <c r="A8" s="14">
        <v>5</v>
      </c>
      <c r="B8" s="15" t="s">
        <v>66</v>
      </c>
      <c r="C8" s="19" t="s">
        <v>67</v>
      </c>
      <c r="D8" s="14" t="s">
        <v>68</v>
      </c>
      <c r="E8" s="16" t="s">
        <v>58</v>
      </c>
      <c r="F8" s="17" t="s">
        <v>69</v>
      </c>
      <c r="G8" s="18" t="s">
        <v>70</v>
      </c>
      <c r="H8" s="15" t="s">
        <v>70</v>
      </c>
      <c r="I8" s="16" t="str">
        <f>VLOOKUP(B8,[1]CXCI2025012201!$B:$D,3,0)</f>
        <v>/</v>
      </c>
      <c r="J8" s="14">
        <v>3</v>
      </c>
      <c r="K8" s="14" t="s">
        <v>61</v>
      </c>
      <c r="L8" s="55" t="s">
        <v>71</v>
      </c>
      <c r="M8" s="51">
        <f ca="1" t="shared" si="0"/>
        <v>0.04</v>
      </c>
      <c r="N8" s="56">
        <f ca="1">M8*T8</f>
        <v>0.04</v>
      </c>
      <c r="O8" s="52">
        <v>1.88</v>
      </c>
      <c r="P8" s="61">
        <f>O8*T8</f>
        <v>1.88</v>
      </c>
      <c r="Q8" s="76">
        <v>1.55</v>
      </c>
      <c r="R8" s="54">
        <v>1.55</v>
      </c>
      <c r="S8" s="14">
        <v>3</v>
      </c>
      <c r="T8" s="14">
        <f>J8/S8</f>
        <v>1</v>
      </c>
      <c r="U8" s="85" t="s">
        <v>80</v>
      </c>
      <c r="V8" s="16"/>
      <c r="W8" s="16"/>
      <c r="X8" s="16" t="s">
        <v>64</v>
      </c>
      <c r="Y8" s="16" t="s">
        <v>65</v>
      </c>
      <c r="Z8" s="14">
        <v>110</v>
      </c>
      <c r="AA8" s="93">
        <v>0.13</v>
      </c>
    </row>
    <row r="9" ht="24.95" customHeight="1" spans="1:27">
      <c r="A9" s="14">
        <v>6</v>
      </c>
      <c r="B9" s="15" t="s">
        <v>81</v>
      </c>
      <c r="C9" s="19" t="s">
        <v>82</v>
      </c>
      <c r="D9" s="14" t="s">
        <v>68</v>
      </c>
      <c r="E9" s="16" t="s">
        <v>58</v>
      </c>
      <c r="F9" s="17" t="s">
        <v>83</v>
      </c>
      <c r="G9" s="18" t="s">
        <v>84</v>
      </c>
      <c r="H9" s="15" t="s">
        <v>84</v>
      </c>
      <c r="I9" s="16" t="str">
        <f>VLOOKUP(B9,[1]CXCI2025012201!$B:$D,3,0)</f>
        <v>QLDZ.0014</v>
      </c>
      <c r="J9" s="14">
        <v>100</v>
      </c>
      <c r="K9" s="14" t="s">
        <v>61</v>
      </c>
      <c r="L9" s="55" t="s">
        <v>85</v>
      </c>
      <c r="M9" s="62">
        <f ca="1" t="shared" si="0"/>
        <v>0.01</v>
      </c>
      <c r="N9" s="56">
        <f ca="1">M9*T9</f>
        <v>0.01</v>
      </c>
      <c r="O9" s="57">
        <v>4.3</v>
      </c>
      <c r="P9" s="63">
        <f>O9*T9</f>
        <v>4.3</v>
      </c>
      <c r="Q9" s="76">
        <v>2</v>
      </c>
      <c r="R9" s="54">
        <v>2</v>
      </c>
      <c r="S9" s="14">
        <v>100</v>
      </c>
      <c r="T9" s="29">
        <f>J9/S9</f>
        <v>1</v>
      </c>
      <c r="U9" s="85" t="s">
        <v>86</v>
      </c>
      <c r="V9" s="16"/>
      <c r="W9" s="16"/>
      <c r="X9" s="16" t="s">
        <v>64</v>
      </c>
      <c r="Y9" s="16" t="s">
        <v>65</v>
      </c>
      <c r="Z9" s="14">
        <v>22.6</v>
      </c>
      <c r="AA9" s="93">
        <v>0.13</v>
      </c>
    </row>
    <row r="10" ht="24.95" customHeight="1" spans="1:27">
      <c r="A10" s="14">
        <v>7</v>
      </c>
      <c r="B10" s="15" t="s">
        <v>87</v>
      </c>
      <c r="C10" s="19" t="s">
        <v>88</v>
      </c>
      <c r="D10" s="14" t="s">
        <v>57</v>
      </c>
      <c r="E10" s="16" t="s">
        <v>58</v>
      </c>
      <c r="F10" s="17" t="s">
        <v>89</v>
      </c>
      <c r="G10" s="18" t="s">
        <v>90</v>
      </c>
      <c r="H10" s="15" t="s">
        <v>91</v>
      </c>
      <c r="I10" s="16" t="str">
        <f>VLOOKUP(B10,[1]CXCI2025012201!$B:$D,3,0)</f>
        <v>N510059196AA</v>
      </c>
      <c r="J10" s="14">
        <v>137</v>
      </c>
      <c r="K10" s="14" t="s">
        <v>61</v>
      </c>
      <c r="L10" s="34"/>
      <c r="M10" s="64"/>
      <c r="N10" s="53"/>
      <c r="O10" s="53"/>
      <c r="P10" s="54"/>
      <c r="Q10" s="76">
        <v>2.1</v>
      </c>
      <c r="R10" s="54">
        <v>2.1</v>
      </c>
      <c r="S10" s="14">
        <v>137</v>
      </c>
      <c r="T10" s="33"/>
      <c r="U10" s="87"/>
      <c r="V10" s="16"/>
      <c r="W10" s="16"/>
      <c r="X10" s="34" t="s">
        <v>64</v>
      </c>
      <c r="Y10" s="16" t="s">
        <v>65</v>
      </c>
      <c r="Z10" s="14">
        <v>0.8</v>
      </c>
      <c r="AA10" s="93">
        <v>0.01</v>
      </c>
    </row>
    <row r="11" ht="24.95" customHeight="1" spans="1:27">
      <c r="A11" s="14">
        <v>8</v>
      </c>
      <c r="B11" s="15" t="s">
        <v>92</v>
      </c>
      <c r="C11" s="14" t="s">
        <v>93</v>
      </c>
      <c r="D11" s="14" t="s">
        <v>68</v>
      </c>
      <c r="E11" s="16" t="s">
        <v>58</v>
      </c>
      <c r="F11" s="17" t="s">
        <v>94</v>
      </c>
      <c r="G11" s="18" t="s">
        <v>95</v>
      </c>
      <c r="H11" s="15" t="s">
        <v>96</v>
      </c>
      <c r="I11" s="16" t="str">
        <f>VLOOKUP(B11,[1]CXCI2025012201!$B:$D,3,0)</f>
        <v>FA2P5N1W20360133</v>
      </c>
      <c r="J11" s="14">
        <v>1</v>
      </c>
      <c r="K11" s="14" t="s">
        <v>61</v>
      </c>
      <c r="L11" s="55" t="s">
        <v>97</v>
      </c>
      <c r="M11" s="62">
        <f ca="1">ROUND(EVALUATE(L11)*1000*0.000000001,2)</f>
        <v>0.02</v>
      </c>
      <c r="N11" s="56">
        <f ca="1">M11*T11</f>
        <v>0.02</v>
      </c>
      <c r="O11" s="57">
        <v>14</v>
      </c>
      <c r="P11" s="63">
        <f>O11*T11</f>
        <v>14</v>
      </c>
      <c r="Q11" s="76">
        <v>3</v>
      </c>
      <c r="R11" s="54">
        <v>3</v>
      </c>
      <c r="S11" s="14">
        <v>1</v>
      </c>
      <c r="T11" s="66">
        <f>J11/S11</f>
        <v>1</v>
      </c>
      <c r="U11" s="85" t="s">
        <v>98</v>
      </c>
      <c r="V11" s="16"/>
      <c r="W11" s="16"/>
      <c r="X11" s="16" t="s">
        <v>64</v>
      </c>
      <c r="Y11" s="16" t="s">
        <v>65</v>
      </c>
      <c r="Z11" s="14">
        <v>1140</v>
      </c>
      <c r="AA11" s="93">
        <v>0.13</v>
      </c>
    </row>
    <row r="12" s="2" customFormat="1" ht="24.95" customHeight="1" spans="1:27">
      <c r="A12" s="14">
        <v>9</v>
      </c>
      <c r="B12" s="15" t="s">
        <v>99</v>
      </c>
      <c r="C12" s="14" t="s">
        <v>100</v>
      </c>
      <c r="D12" s="14" t="s">
        <v>68</v>
      </c>
      <c r="E12" s="16" t="s">
        <v>58</v>
      </c>
      <c r="F12" s="17" t="s">
        <v>101</v>
      </c>
      <c r="G12" s="18" t="s">
        <v>102</v>
      </c>
      <c r="H12" s="15" t="s">
        <v>103</v>
      </c>
      <c r="I12" s="16" t="str">
        <f>VLOOKUP(B12,[1]CXCI2025012201!$B:$D,3,0)</f>
        <v>STM86118S</v>
      </c>
      <c r="J12" s="14">
        <v>1</v>
      </c>
      <c r="K12" s="14" t="s">
        <v>61</v>
      </c>
      <c r="L12" s="30"/>
      <c r="M12" s="65"/>
      <c r="N12" s="57"/>
      <c r="O12" s="57"/>
      <c r="P12" s="63"/>
      <c r="Q12" s="76">
        <v>5</v>
      </c>
      <c r="R12" s="54">
        <v>5</v>
      </c>
      <c r="S12" s="14">
        <v>1</v>
      </c>
      <c r="T12" s="29"/>
      <c r="U12" s="86"/>
      <c r="V12" s="16"/>
      <c r="W12" s="16"/>
      <c r="X12" s="16" t="s">
        <v>64</v>
      </c>
      <c r="Y12" s="16" t="s">
        <v>65</v>
      </c>
      <c r="Z12" s="14">
        <v>230</v>
      </c>
      <c r="AA12" s="93">
        <v>0.13</v>
      </c>
    </row>
    <row r="13" s="2" customFormat="1" ht="24.95" customHeight="1" spans="1:27">
      <c r="A13" s="14">
        <v>10</v>
      </c>
      <c r="B13" s="15" t="s">
        <v>104</v>
      </c>
      <c r="C13" s="14" t="s">
        <v>100</v>
      </c>
      <c r="D13" s="14" t="s">
        <v>68</v>
      </c>
      <c r="E13" s="16" t="s">
        <v>58</v>
      </c>
      <c r="F13" s="17" t="s">
        <v>105</v>
      </c>
      <c r="G13" s="18" t="s">
        <v>102</v>
      </c>
      <c r="H13" s="15" t="s">
        <v>106</v>
      </c>
      <c r="I13" s="16" t="str">
        <f>VLOOKUP(B13,[1]CXCI2025012201!$B:$D,3,0)</f>
        <v>STM8680</v>
      </c>
      <c r="J13" s="14">
        <v>3</v>
      </c>
      <c r="K13" s="14" t="s">
        <v>61</v>
      </c>
      <c r="L13" s="34"/>
      <c r="M13" s="64"/>
      <c r="N13" s="53"/>
      <c r="O13" s="53"/>
      <c r="P13" s="54"/>
      <c r="Q13" s="76">
        <v>5</v>
      </c>
      <c r="R13" s="54">
        <v>5</v>
      </c>
      <c r="S13" s="14">
        <v>3</v>
      </c>
      <c r="T13" s="33"/>
      <c r="U13" s="87"/>
      <c r="V13" s="16"/>
      <c r="W13" s="16"/>
      <c r="X13" s="16" t="s">
        <v>64</v>
      </c>
      <c r="Y13" s="16" t="s">
        <v>65</v>
      </c>
      <c r="Z13" s="14">
        <v>185</v>
      </c>
      <c r="AA13" s="93">
        <v>0.13</v>
      </c>
    </row>
    <row r="14" ht="24.95" customHeight="1" spans="1:27">
      <c r="A14" s="14">
        <v>11</v>
      </c>
      <c r="B14" s="15" t="s">
        <v>107</v>
      </c>
      <c r="C14" s="14" t="s">
        <v>108</v>
      </c>
      <c r="D14" s="14" t="s">
        <v>109</v>
      </c>
      <c r="E14" s="14" t="s">
        <v>110</v>
      </c>
      <c r="F14" s="17" t="s">
        <v>111</v>
      </c>
      <c r="G14" s="18" t="s">
        <v>112</v>
      </c>
      <c r="H14" s="15" t="s">
        <v>112</v>
      </c>
      <c r="I14" s="16" t="str">
        <f>VLOOKUP(B14,[1]CXCI2025012201!$B:$D,3,0)</f>
        <v>/</v>
      </c>
      <c r="J14" s="14">
        <v>5</v>
      </c>
      <c r="K14" s="14" t="s">
        <v>61</v>
      </c>
      <c r="L14" s="16" t="s">
        <v>113</v>
      </c>
      <c r="M14" s="51">
        <f ca="1">ROUND(EVALUATE(L14)*1000*0.000000001,2)</f>
        <v>0.01</v>
      </c>
      <c r="N14" s="52">
        <f ca="1">M14*T14</f>
        <v>0.01</v>
      </c>
      <c r="O14" s="53">
        <v>1.44</v>
      </c>
      <c r="P14" s="54">
        <f>O14*T14</f>
        <v>1.44</v>
      </c>
      <c r="Q14" s="76">
        <v>1.23</v>
      </c>
      <c r="R14" s="54">
        <v>1.23</v>
      </c>
      <c r="S14" s="33">
        <v>5</v>
      </c>
      <c r="T14" s="33">
        <f>J14/S14</f>
        <v>1</v>
      </c>
      <c r="U14" s="84" t="s">
        <v>114</v>
      </c>
      <c r="V14" s="16"/>
      <c r="W14" s="16"/>
      <c r="X14" s="16" t="s">
        <v>64</v>
      </c>
      <c r="Y14" s="16" t="s">
        <v>65</v>
      </c>
      <c r="Z14" s="14">
        <v>350</v>
      </c>
      <c r="AA14" s="93">
        <v>0.13</v>
      </c>
    </row>
    <row r="15" ht="24.95" customHeight="1" spans="1:27">
      <c r="A15" s="14">
        <v>12</v>
      </c>
      <c r="B15" s="15" t="s">
        <v>115</v>
      </c>
      <c r="C15" s="14" t="s">
        <v>116</v>
      </c>
      <c r="D15" s="14" t="s">
        <v>57</v>
      </c>
      <c r="E15" s="16" t="s">
        <v>58</v>
      </c>
      <c r="F15" s="17" t="s">
        <v>117</v>
      </c>
      <c r="G15" s="18" t="s">
        <v>118</v>
      </c>
      <c r="H15" s="15" t="s">
        <v>119</v>
      </c>
      <c r="I15" s="16" t="str">
        <f>VLOOKUP(B15,[1]CXCI2025012201!$B:$D,3,0)</f>
        <v>900M-T-sk</v>
      </c>
      <c r="J15" s="14">
        <v>30</v>
      </c>
      <c r="K15" s="14" t="s">
        <v>61</v>
      </c>
      <c r="L15" s="55" t="s">
        <v>120</v>
      </c>
      <c r="M15" s="56">
        <f ca="1">ROUND(EVALUATE(L15)*1000*0.000000001,2)</f>
        <v>0.01</v>
      </c>
      <c r="N15" s="56">
        <f ca="1">M15*T15</f>
        <v>0.01</v>
      </c>
      <c r="O15" s="66">
        <v>7.55</v>
      </c>
      <c r="P15" s="67">
        <f>O15*T15</f>
        <v>7.55</v>
      </c>
      <c r="Q15" s="76">
        <v>0.15</v>
      </c>
      <c r="R15" s="54">
        <v>0.15</v>
      </c>
      <c r="S15" s="14">
        <v>30</v>
      </c>
      <c r="T15" s="29">
        <f>J15/S15</f>
        <v>1</v>
      </c>
      <c r="U15" s="85" t="s">
        <v>121</v>
      </c>
      <c r="V15" s="16"/>
      <c r="W15" s="16"/>
      <c r="X15" s="34" t="s">
        <v>64</v>
      </c>
      <c r="Y15" s="16" t="s">
        <v>65</v>
      </c>
      <c r="Z15" s="14">
        <v>5</v>
      </c>
      <c r="AA15" s="93">
        <v>0.01</v>
      </c>
    </row>
    <row r="16" ht="24.95" customHeight="1" spans="1:27">
      <c r="A16" s="14">
        <v>13</v>
      </c>
      <c r="B16" s="15" t="s">
        <v>122</v>
      </c>
      <c r="C16" s="14" t="s">
        <v>116</v>
      </c>
      <c r="D16" s="14" t="s">
        <v>109</v>
      </c>
      <c r="E16" s="14" t="s">
        <v>110</v>
      </c>
      <c r="F16" s="17" t="s">
        <v>123</v>
      </c>
      <c r="G16" s="18" t="s">
        <v>118</v>
      </c>
      <c r="H16" s="15" t="s">
        <v>118</v>
      </c>
      <c r="I16" s="16" t="str">
        <f>VLOOKUP(B16,[1]CXCI2025012201!$B:$D,3,0)</f>
        <v>900M-T-B</v>
      </c>
      <c r="J16" s="14">
        <v>500</v>
      </c>
      <c r="K16" s="14" t="s">
        <v>61</v>
      </c>
      <c r="L16" s="30"/>
      <c r="M16" s="57"/>
      <c r="N16" s="57"/>
      <c r="O16" s="29"/>
      <c r="P16" s="68">
        <f t="shared" ref="P16:P22" si="2">O16*T16</f>
        <v>0</v>
      </c>
      <c r="Q16" s="76">
        <v>2.5</v>
      </c>
      <c r="R16" s="54">
        <v>2.5</v>
      </c>
      <c r="S16" s="14">
        <v>500</v>
      </c>
      <c r="T16" s="29"/>
      <c r="U16" s="86"/>
      <c r="V16" s="16"/>
      <c r="W16" s="16"/>
      <c r="X16" s="16" t="s">
        <v>64</v>
      </c>
      <c r="Y16" s="16" t="s">
        <v>65</v>
      </c>
      <c r="Z16" s="14">
        <v>5</v>
      </c>
      <c r="AA16" s="93">
        <v>0.01</v>
      </c>
    </row>
    <row r="17" ht="24.95" customHeight="1" spans="1:27">
      <c r="A17" s="14">
        <v>14</v>
      </c>
      <c r="B17" s="15" t="s">
        <v>124</v>
      </c>
      <c r="C17" s="14" t="s">
        <v>116</v>
      </c>
      <c r="D17" s="14" t="s">
        <v>109</v>
      </c>
      <c r="E17" s="14" t="s">
        <v>110</v>
      </c>
      <c r="F17" s="17" t="s">
        <v>125</v>
      </c>
      <c r="G17" s="18" t="s">
        <v>118</v>
      </c>
      <c r="H17" s="15" t="s">
        <v>118</v>
      </c>
      <c r="I17" s="16" t="str">
        <f>VLOOKUP(B17,[1]CXCI2025012201!$B:$D,3,0)</f>
        <v>900M-T-4C</v>
      </c>
      <c r="J17" s="14">
        <v>400</v>
      </c>
      <c r="K17" s="14" t="s">
        <v>61</v>
      </c>
      <c r="L17" s="30"/>
      <c r="M17" s="57"/>
      <c r="N17" s="57"/>
      <c r="O17" s="29"/>
      <c r="P17" s="68">
        <f t="shared" si="2"/>
        <v>0</v>
      </c>
      <c r="Q17" s="76">
        <v>2</v>
      </c>
      <c r="R17" s="54">
        <v>2</v>
      </c>
      <c r="S17" s="14">
        <v>400</v>
      </c>
      <c r="T17" s="29"/>
      <c r="U17" s="86"/>
      <c r="V17" s="16"/>
      <c r="W17" s="16"/>
      <c r="X17" s="16" t="s">
        <v>64</v>
      </c>
      <c r="Y17" s="16" t="s">
        <v>65</v>
      </c>
      <c r="Z17" s="14">
        <v>5</v>
      </c>
      <c r="AA17" s="93">
        <v>0.01</v>
      </c>
    </row>
    <row r="18" ht="24.95" customHeight="1" spans="1:27">
      <c r="A18" s="14">
        <v>15</v>
      </c>
      <c r="B18" s="15" t="s">
        <v>126</v>
      </c>
      <c r="C18" s="14" t="s">
        <v>116</v>
      </c>
      <c r="D18" s="14" t="s">
        <v>109</v>
      </c>
      <c r="E18" s="14" t="s">
        <v>110</v>
      </c>
      <c r="F18" s="17" t="s">
        <v>127</v>
      </c>
      <c r="G18" s="18" t="s">
        <v>118</v>
      </c>
      <c r="H18" s="15" t="s">
        <v>128</v>
      </c>
      <c r="I18" s="16" t="str">
        <f>VLOOKUP(B18,[1]CXCI2025012201!$B:$D,3,0)</f>
        <v>900M-T-2C</v>
      </c>
      <c r="J18" s="14">
        <v>40</v>
      </c>
      <c r="K18" s="14" t="s">
        <v>61</v>
      </c>
      <c r="L18" s="30"/>
      <c r="M18" s="57"/>
      <c r="N18" s="57"/>
      <c r="O18" s="29"/>
      <c r="P18" s="68">
        <f t="shared" si="2"/>
        <v>0</v>
      </c>
      <c r="Q18" s="76">
        <v>0.2</v>
      </c>
      <c r="R18" s="54">
        <v>0.2</v>
      </c>
      <c r="S18" s="14">
        <v>40</v>
      </c>
      <c r="T18" s="29"/>
      <c r="U18" s="86"/>
      <c r="V18" s="16"/>
      <c r="W18" s="16"/>
      <c r="X18" s="16" t="s">
        <v>64</v>
      </c>
      <c r="Y18" s="16" t="s">
        <v>65</v>
      </c>
      <c r="Z18" s="14">
        <v>5</v>
      </c>
      <c r="AA18" s="93">
        <v>0.01</v>
      </c>
    </row>
    <row r="19" ht="24.95" customHeight="1" spans="1:27">
      <c r="A19" s="14">
        <v>16</v>
      </c>
      <c r="B19" s="15" t="s">
        <v>129</v>
      </c>
      <c r="C19" s="14" t="s">
        <v>116</v>
      </c>
      <c r="D19" s="14" t="s">
        <v>109</v>
      </c>
      <c r="E19" s="14" t="s">
        <v>110</v>
      </c>
      <c r="F19" s="17" t="s">
        <v>125</v>
      </c>
      <c r="G19" s="18" t="s">
        <v>118</v>
      </c>
      <c r="H19" s="15" t="s">
        <v>130</v>
      </c>
      <c r="I19" s="16" t="str">
        <f>VLOOKUP(B19,[1]CXCI2025012201!$B:$D,3,0)</f>
        <v>900-T-1.2D</v>
      </c>
      <c r="J19" s="14">
        <v>40</v>
      </c>
      <c r="K19" s="14" t="s">
        <v>61</v>
      </c>
      <c r="L19" s="30"/>
      <c r="M19" s="57"/>
      <c r="N19" s="57"/>
      <c r="O19" s="29"/>
      <c r="P19" s="68">
        <f t="shared" si="2"/>
        <v>0</v>
      </c>
      <c r="Q19" s="76">
        <v>0.2</v>
      </c>
      <c r="R19" s="54">
        <v>0.2</v>
      </c>
      <c r="S19" s="14">
        <v>40</v>
      </c>
      <c r="T19" s="29"/>
      <c r="U19" s="86"/>
      <c r="V19" s="16"/>
      <c r="W19" s="16"/>
      <c r="X19" s="16" t="s">
        <v>64</v>
      </c>
      <c r="Y19" s="16" t="s">
        <v>65</v>
      </c>
      <c r="Z19" s="14">
        <v>3</v>
      </c>
      <c r="AA19" s="93">
        <v>0.01</v>
      </c>
    </row>
    <row r="20" ht="24.95" customHeight="1" spans="1:27">
      <c r="A20" s="14">
        <v>17</v>
      </c>
      <c r="B20" s="15" t="s">
        <v>131</v>
      </c>
      <c r="C20" s="14" t="s">
        <v>116</v>
      </c>
      <c r="D20" s="14" t="s">
        <v>109</v>
      </c>
      <c r="E20" s="14" t="s">
        <v>110</v>
      </c>
      <c r="F20" s="17" t="s">
        <v>132</v>
      </c>
      <c r="G20" s="18" t="s">
        <v>133</v>
      </c>
      <c r="H20" s="15" t="s">
        <v>133</v>
      </c>
      <c r="I20" s="16" t="str">
        <f>VLOOKUP(B20,[1]CXCI2025012201!$B:$D,3,0)</f>
        <v>WRNT-013</v>
      </c>
      <c r="J20" s="14">
        <v>140</v>
      </c>
      <c r="K20" s="14" t="s">
        <v>61</v>
      </c>
      <c r="L20" s="30"/>
      <c r="M20" s="57"/>
      <c r="N20" s="57"/>
      <c r="O20" s="29"/>
      <c r="P20" s="68">
        <f t="shared" si="2"/>
        <v>0</v>
      </c>
      <c r="Q20" s="76">
        <v>0.7</v>
      </c>
      <c r="R20" s="54">
        <v>0.7</v>
      </c>
      <c r="S20" s="14">
        <v>140</v>
      </c>
      <c r="T20" s="29"/>
      <c r="U20" s="86"/>
      <c r="V20" s="16"/>
      <c r="W20" s="16"/>
      <c r="X20" s="16" t="s">
        <v>64</v>
      </c>
      <c r="Y20" s="16" t="s">
        <v>65</v>
      </c>
      <c r="Z20" s="14">
        <v>1.2</v>
      </c>
      <c r="AA20" s="93">
        <v>0.01</v>
      </c>
    </row>
    <row r="21" ht="24.95" customHeight="1" spans="1:28">
      <c r="A21" s="14">
        <v>18</v>
      </c>
      <c r="B21" s="15" t="s">
        <v>134</v>
      </c>
      <c r="C21" s="14" t="s">
        <v>116</v>
      </c>
      <c r="D21" s="14" t="s">
        <v>109</v>
      </c>
      <c r="E21" s="14" t="s">
        <v>110</v>
      </c>
      <c r="F21" s="17" t="s">
        <v>135</v>
      </c>
      <c r="G21" s="18" t="s">
        <v>136</v>
      </c>
      <c r="H21" s="15" t="s">
        <v>136</v>
      </c>
      <c r="I21" s="16" t="str">
        <f>VLOOKUP(B21,[1]CXCI2025012201!$B:$D,3,0)</f>
        <v>/</v>
      </c>
      <c r="J21" s="14">
        <v>250</v>
      </c>
      <c r="K21" s="14" t="s">
        <v>61</v>
      </c>
      <c r="L21" s="34"/>
      <c r="M21" s="57"/>
      <c r="N21" s="53"/>
      <c r="O21" s="33"/>
      <c r="P21" s="69">
        <f t="shared" si="2"/>
        <v>0</v>
      </c>
      <c r="Q21" s="76">
        <v>1.25</v>
      </c>
      <c r="R21" s="54">
        <v>1.25</v>
      </c>
      <c r="S21" s="14">
        <v>250</v>
      </c>
      <c r="T21" s="33"/>
      <c r="U21" s="87"/>
      <c r="V21" s="16"/>
      <c r="W21" s="16"/>
      <c r="X21" s="16" t="s">
        <v>64</v>
      </c>
      <c r="Y21" s="16" t="s">
        <v>65</v>
      </c>
      <c r="Z21" s="14">
        <v>0.99</v>
      </c>
      <c r="AA21" s="93">
        <v>0.01</v>
      </c>
      <c r="AB21" s="13" t="s">
        <v>137</v>
      </c>
    </row>
    <row r="22" ht="24.95" customHeight="1" spans="1:27">
      <c r="A22" s="14">
        <v>19</v>
      </c>
      <c r="B22" s="15" t="s">
        <v>138</v>
      </c>
      <c r="C22" s="14" t="s">
        <v>139</v>
      </c>
      <c r="D22" s="14" t="s">
        <v>109</v>
      </c>
      <c r="E22" s="14" t="s">
        <v>110</v>
      </c>
      <c r="F22" s="17" t="s">
        <v>140</v>
      </c>
      <c r="G22" s="18" t="s">
        <v>141</v>
      </c>
      <c r="H22" s="15" t="s">
        <v>141</v>
      </c>
      <c r="I22" s="16" t="str">
        <f>VLOOKUP(B22,[1]CXCI2025012201!$B:$D,3,0)</f>
        <v>/</v>
      </c>
      <c r="J22" s="14">
        <v>388</v>
      </c>
      <c r="K22" s="14" t="s">
        <v>61</v>
      </c>
      <c r="L22" s="55" t="s">
        <v>142</v>
      </c>
      <c r="M22" s="66">
        <f ca="1">ROUND(EVALUATE(L22)*1000*0.000000001,2)</f>
        <v>0.02</v>
      </c>
      <c r="N22" s="66">
        <f ca="1">M22*T22</f>
        <v>0.02</v>
      </c>
      <c r="O22" s="66">
        <v>20</v>
      </c>
      <c r="P22" s="67">
        <f t="shared" si="2"/>
        <v>20</v>
      </c>
      <c r="Q22" s="76">
        <v>3.49</v>
      </c>
      <c r="R22" s="54">
        <v>3.49</v>
      </c>
      <c r="S22" s="14">
        <v>388</v>
      </c>
      <c r="T22" s="29">
        <f>J22/S22</f>
        <v>1</v>
      </c>
      <c r="U22" s="85" t="s">
        <v>143</v>
      </c>
      <c r="V22" s="16"/>
      <c r="W22" s="16"/>
      <c r="X22" s="16" t="s">
        <v>64</v>
      </c>
      <c r="Y22" s="16" t="s">
        <v>65</v>
      </c>
      <c r="Z22" s="14">
        <v>1.32</v>
      </c>
      <c r="AA22" s="93">
        <v>0.13</v>
      </c>
    </row>
    <row r="23" ht="24.95" customHeight="1" spans="1:27">
      <c r="A23" s="14">
        <v>20</v>
      </c>
      <c r="B23" s="15" t="s">
        <v>144</v>
      </c>
      <c r="C23" s="14" t="s">
        <v>139</v>
      </c>
      <c r="D23" s="14" t="s">
        <v>109</v>
      </c>
      <c r="E23" s="14" t="s">
        <v>110</v>
      </c>
      <c r="F23" s="17" t="s">
        <v>140</v>
      </c>
      <c r="G23" s="18" t="s">
        <v>141</v>
      </c>
      <c r="H23" s="15" t="s">
        <v>141</v>
      </c>
      <c r="I23" s="16" t="str">
        <f>VLOOKUP(B23,[1]CXCI2025012201!$B:$D,3,0)</f>
        <v>/</v>
      </c>
      <c r="J23" s="14">
        <v>457</v>
      </c>
      <c r="K23" s="14" t="s">
        <v>61</v>
      </c>
      <c r="L23" s="30"/>
      <c r="M23" s="29"/>
      <c r="N23" s="29"/>
      <c r="O23" s="29"/>
      <c r="P23" s="68"/>
      <c r="Q23" s="76">
        <v>4.11</v>
      </c>
      <c r="R23" s="54">
        <v>4.11</v>
      </c>
      <c r="S23" s="14">
        <v>457</v>
      </c>
      <c r="T23" s="29"/>
      <c r="U23" s="86"/>
      <c r="V23" s="16"/>
      <c r="W23" s="16"/>
      <c r="X23" s="16" t="s">
        <v>64</v>
      </c>
      <c r="Y23" s="16" t="s">
        <v>65</v>
      </c>
      <c r="Z23" s="14">
        <v>1.32</v>
      </c>
      <c r="AA23" s="93">
        <v>0.13</v>
      </c>
    </row>
    <row r="24" ht="24.95" customHeight="1" spans="1:27">
      <c r="A24" s="14">
        <v>21</v>
      </c>
      <c r="B24" s="15" t="s">
        <v>145</v>
      </c>
      <c r="C24" s="14" t="s">
        <v>139</v>
      </c>
      <c r="D24" s="14" t="s">
        <v>109</v>
      </c>
      <c r="E24" s="14" t="s">
        <v>110</v>
      </c>
      <c r="F24" s="17" t="s">
        <v>140</v>
      </c>
      <c r="G24" s="18" t="s">
        <v>141</v>
      </c>
      <c r="H24" s="15" t="s">
        <v>141</v>
      </c>
      <c r="I24" s="16" t="str">
        <f>VLOOKUP(B24,[1]CXCI2025012201!$B:$D,3,0)</f>
        <v>/</v>
      </c>
      <c r="J24" s="14">
        <v>458</v>
      </c>
      <c r="K24" s="14" t="s">
        <v>61</v>
      </c>
      <c r="L24" s="30"/>
      <c r="M24" s="29"/>
      <c r="N24" s="29"/>
      <c r="O24" s="29"/>
      <c r="P24" s="68"/>
      <c r="Q24" s="76">
        <v>4.12</v>
      </c>
      <c r="R24" s="54">
        <v>4.12</v>
      </c>
      <c r="S24" s="14">
        <v>458</v>
      </c>
      <c r="T24" s="29"/>
      <c r="U24" s="86"/>
      <c r="V24" s="16"/>
      <c r="W24" s="16"/>
      <c r="X24" s="16" t="s">
        <v>64</v>
      </c>
      <c r="Y24" s="16" t="s">
        <v>65</v>
      </c>
      <c r="Z24" s="14">
        <v>1.32</v>
      </c>
      <c r="AA24" s="93">
        <v>0.13</v>
      </c>
    </row>
    <row r="25" ht="24.95" customHeight="1" spans="1:27">
      <c r="A25" s="14">
        <v>22</v>
      </c>
      <c r="B25" s="15" t="s">
        <v>146</v>
      </c>
      <c r="C25" s="14" t="s">
        <v>139</v>
      </c>
      <c r="D25" s="14" t="s">
        <v>109</v>
      </c>
      <c r="E25" s="14" t="s">
        <v>110</v>
      </c>
      <c r="F25" s="17" t="s">
        <v>140</v>
      </c>
      <c r="G25" s="18" t="s">
        <v>141</v>
      </c>
      <c r="H25" s="15" t="s">
        <v>141</v>
      </c>
      <c r="I25" s="16" t="str">
        <f>VLOOKUP(B25,[1]CXCI2025012201!$B:$D,3,0)</f>
        <v>/</v>
      </c>
      <c r="J25" s="14">
        <v>287</v>
      </c>
      <c r="K25" s="14" t="s">
        <v>61</v>
      </c>
      <c r="L25" s="30"/>
      <c r="M25" s="29"/>
      <c r="N25" s="29"/>
      <c r="O25" s="29"/>
      <c r="P25" s="68"/>
      <c r="Q25" s="76">
        <v>2.58</v>
      </c>
      <c r="R25" s="54">
        <v>2.58</v>
      </c>
      <c r="S25" s="14">
        <v>287</v>
      </c>
      <c r="T25" s="29"/>
      <c r="U25" s="86"/>
      <c r="V25" s="16"/>
      <c r="W25" s="16"/>
      <c r="X25" s="16" t="s">
        <v>64</v>
      </c>
      <c r="Y25" s="16" t="s">
        <v>65</v>
      </c>
      <c r="Z25" s="14">
        <v>1.32</v>
      </c>
      <c r="AA25" s="93">
        <v>0.13</v>
      </c>
    </row>
    <row r="26" ht="24.95" customHeight="1" spans="1:27">
      <c r="A26" s="14">
        <v>23</v>
      </c>
      <c r="B26" s="15" t="s">
        <v>147</v>
      </c>
      <c r="C26" s="14" t="s">
        <v>139</v>
      </c>
      <c r="D26" s="14" t="s">
        <v>109</v>
      </c>
      <c r="E26" s="14" t="s">
        <v>110</v>
      </c>
      <c r="F26" s="17" t="s">
        <v>148</v>
      </c>
      <c r="G26" s="18" t="s">
        <v>141</v>
      </c>
      <c r="H26" s="15" t="s">
        <v>149</v>
      </c>
      <c r="I26" s="16" t="str">
        <f>VLOOKUP(B26,[1]CXCI2025012201!$B:$D,3,0)</f>
        <v>/</v>
      </c>
      <c r="J26" s="14">
        <v>40</v>
      </c>
      <c r="K26" s="14" t="s">
        <v>61</v>
      </c>
      <c r="L26" s="30"/>
      <c r="M26" s="29"/>
      <c r="N26" s="29"/>
      <c r="O26" s="29"/>
      <c r="P26" s="68"/>
      <c r="Q26" s="76">
        <v>0.36</v>
      </c>
      <c r="R26" s="54">
        <v>0.36</v>
      </c>
      <c r="S26" s="14">
        <v>40</v>
      </c>
      <c r="T26" s="29"/>
      <c r="U26" s="86"/>
      <c r="V26" s="16"/>
      <c r="W26" s="16"/>
      <c r="X26" s="16" t="s">
        <v>64</v>
      </c>
      <c r="Y26" s="16" t="s">
        <v>65</v>
      </c>
      <c r="Z26" s="14">
        <v>1.32</v>
      </c>
      <c r="AA26" s="93">
        <v>0.13</v>
      </c>
    </row>
    <row r="27" ht="24.95" customHeight="1" spans="1:27">
      <c r="A27" s="14">
        <v>24</v>
      </c>
      <c r="B27" s="15" t="s">
        <v>150</v>
      </c>
      <c r="C27" s="14" t="s">
        <v>139</v>
      </c>
      <c r="D27" s="14" t="s">
        <v>109</v>
      </c>
      <c r="E27" s="14" t="s">
        <v>110</v>
      </c>
      <c r="F27" s="17" t="s">
        <v>151</v>
      </c>
      <c r="G27" s="18" t="s">
        <v>141</v>
      </c>
      <c r="H27" s="15" t="s">
        <v>149</v>
      </c>
      <c r="I27" s="16" t="str">
        <f>VLOOKUP(B27,[1]CXCI2025012201!$B:$D,3,0)</f>
        <v>/</v>
      </c>
      <c r="J27" s="14">
        <v>60</v>
      </c>
      <c r="K27" s="14" t="s">
        <v>61</v>
      </c>
      <c r="L27" s="30"/>
      <c r="M27" s="29"/>
      <c r="N27" s="29"/>
      <c r="O27" s="29"/>
      <c r="P27" s="68"/>
      <c r="Q27" s="76">
        <v>0.54</v>
      </c>
      <c r="R27" s="54">
        <v>0.54</v>
      </c>
      <c r="S27" s="14">
        <v>60</v>
      </c>
      <c r="T27" s="29"/>
      <c r="U27" s="86"/>
      <c r="V27" s="16"/>
      <c r="W27" s="16"/>
      <c r="X27" s="16" t="s">
        <v>64</v>
      </c>
      <c r="Y27" s="16" t="s">
        <v>65</v>
      </c>
      <c r="Z27" s="14">
        <v>1.32</v>
      </c>
      <c r="AA27" s="93">
        <v>0.13</v>
      </c>
    </row>
    <row r="28" ht="24.95" customHeight="1" spans="1:27">
      <c r="A28" s="14">
        <v>25</v>
      </c>
      <c r="B28" s="15" t="s">
        <v>152</v>
      </c>
      <c r="C28" s="14" t="s">
        <v>139</v>
      </c>
      <c r="D28" s="14" t="s">
        <v>109</v>
      </c>
      <c r="E28" s="14" t="s">
        <v>110</v>
      </c>
      <c r="F28" s="17" t="s">
        <v>153</v>
      </c>
      <c r="G28" s="18" t="s">
        <v>141</v>
      </c>
      <c r="H28" s="15" t="s">
        <v>149</v>
      </c>
      <c r="I28" s="16" t="str">
        <f>VLOOKUP(B28,[1]CXCI2025012201!$B:$D,3,0)</f>
        <v>/</v>
      </c>
      <c r="J28" s="14">
        <v>50</v>
      </c>
      <c r="K28" s="14" t="s">
        <v>61</v>
      </c>
      <c r="L28" s="30"/>
      <c r="M28" s="29"/>
      <c r="N28" s="29"/>
      <c r="O28" s="29"/>
      <c r="P28" s="68"/>
      <c r="Q28" s="76">
        <v>0.45</v>
      </c>
      <c r="R28" s="54">
        <v>0.45</v>
      </c>
      <c r="S28" s="14">
        <v>50</v>
      </c>
      <c r="T28" s="29"/>
      <c r="U28" s="86"/>
      <c r="V28" s="16"/>
      <c r="W28" s="16"/>
      <c r="X28" s="16" t="s">
        <v>64</v>
      </c>
      <c r="Y28" s="16" t="s">
        <v>65</v>
      </c>
      <c r="Z28" s="14">
        <v>1.32</v>
      </c>
      <c r="AA28" s="93">
        <v>0.13</v>
      </c>
    </row>
    <row r="29" ht="24.95" customHeight="1" spans="1:27">
      <c r="A29" s="14">
        <v>26</v>
      </c>
      <c r="B29" s="15" t="s">
        <v>154</v>
      </c>
      <c r="C29" s="14" t="s">
        <v>139</v>
      </c>
      <c r="D29" s="14" t="s">
        <v>109</v>
      </c>
      <c r="E29" s="14" t="s">
        <v>110</v>
      </c>
      <c r="F29" s="17" t="s">
        <v>155</v>
      </c>
      <c r="G29" s="18" t="s">
        <v>141</v>
      </c>
      <c r="H29" s="15" t="s">
        <v>141</v>
      </c>
      <c r="I29" s="16" t="str">
        <f>VLOOKUP(B29,[1]CXCI2025012201!$B:$D,3,0)</f>
        <v>/</v>
      </c>
      <c r="J29" s="14">
        <v>50</v>
      </c>
      <c r="K29" s="14" t="s">
        <v>61</v>
      </c>
      <c r="L29" s="30"/>
      <c r="M29" s="29"/>
      <c r="N29" s="29"/>
      <c r="O29" s="29"/>
      <c r="P29" s="68"/>
      <c r="Q29" s="76">
        <v>0.45</v>
      </c>
      <c r="R29" s="54">
        <v>0.45</v>
      </c>
      <c r="S29" s="14">
        <v>50</v>
      </c>
      <c r="T29" s="29"/>
      <c r="U29" s="86"/>
      <c r="V29" s="16"/>
      <c r="W29" s="16"/>
      <c r="X29" s="16" t="s">
        <v>64</v>
      </c>
      <c r="Y29" s="16" t="s">
        <v>65</v>
      </c>
      <c r="Z29" s="14">
        <v>1.32</v>
      </c>
      <c r="AA29" s="93">
        <v>0.13</v>
      </c>
    </row>
    <row r="30" ht="24.95" customHeight="1" spans="1:27">
      <c r="A30" s="14">
        <v>27</v>
      </c>
      <c r="B30" s="15" t="s">
        <v>156</v>
      </c>
      <c r="C30" s="14" t="s">
        <v>139</v>
      </c>
      <c r="D30" s="14" t="s">
        <v>109</v>
      </c>
      <c r="E30" s="14" t="s">
        <v>110</v>
      </c>
      <c r="F30" s="17" t="s">
        <v>157</v>
      </c>
      <c r="G30" s="18" t="s">
        <v>141</v>
      </c>
      <c r="H30" s="15" t="s">
        <v>141</v>
      </c>
      <c r="I30" s="16" t="str">
        <f>VLOOKUP(B30,[1]CXCI2025012201!$B:$D,3,0)</f>
        <v>/</v>
      </c>
      <c r="J30" s="14">
        <v>110</v>
      </c>
      <c r="K30" s="14" t="s">
        <v>61</v>
      </c>
      <c r="L30" s="34"/>
      <c r="M30" s="33"/>
      <c r="N30" s="33"/>
      <c r="O30" s="33"/>
      <c r="P30" s="69"/>
      <c r="Q30" s="76">
        <v>0.99</v>
      </c>
      <c r="R30" s="54">
        <v>0.99</v>
      </c>
      <c r="S30" s="14">
        <v>110</v>
      </c>
      <c r="T30" s="33"/>
      <c r="U30" s="87"/>
      <c r="V30" s="16"/>
      <c r="W30" s="16"/>
      <c r="X30" s="16" t="s">
        <v>64</v>
      </c>
      <c r="Y30" s="16" t="s">
        <v>65</v>
      </c>
      <c r="Z30" s="14">
        <v>1.32</v>
      </c>
      <c r="AA30" s="93">
        <v>0.13</v>
      </c>
    </row>
    <row r="31" customHeight="1" spans="1:29">
      <c r="A31" s="14">
        <v>28</v>
      </c>
      <c r="B31" s="20" t="s">
        <v>158</v>
      </c>
      <c r="C31" s="14" t="s">
        <v>159</v>
      </c>
      <c r="D31" s="14" t="s">
        <v>57</v>
      </c>
      <c r="E31" s="16" t="s">
        <v>58</v>
      </c>
      <c r="F31" s="17" t="s">
        <v>160</v>
      </c>
      <c r="G31" s="21" t="s">
        <v>161</v>
      </c>
      <c r="H31" s="22" t="s">
        <v>161</v>
      </c>
      <c r="I31" s="16" t="str">
        <f>VLOOKUP(B31,[1]CXCI2025012201!$B:$D,3,0)</f>
        <v>/</v>
      </c>
      <c r="J31" s="70">
        <v>2040</v>
      </c>
      <c r="K31" s="33" t="s">
        <v>162</v>
      </c>
      <c r="L31" s="71" t="s">
        <v>163</v>
      </c>
      <c r="M31" s="51">
        <f ca="1">ROUND(EVALUATE(L31)*1000*0.000000001,2)</f>
        <v>0.09</v>
      </c>
      <c r="N31" s="71">
        <f ca="1">M31*T31</f>
        <v>6.12</v>
      </c>
      <c r="O31" s="71" t="s">
        <v>164</v>
      </c>
      <c r="P31" s="72">
        <f>O31*T31</f>
        <v>1204.28</v>
      </c>
      <c r="Q31" s="76">
        <v>1200</v>
      </c>
      <c r="R31" s="54">
        <v>1200</v>
      </c>
      <c r="S31" s="81" t="s">
        <v>165</v>
      </c>
      <c r="T31" s="14">
        <f>J31/S31</f>
        <v>68</v>
      </c>
      <c r="U31" s="84" t="s">
        <v>166</v>
      </c>
      <c r="V31" s="88"/>
      <c r="W31" s="88"/>
      <c r="X31" s="34" t="s">
        <v>64</v>
      </c>
      <c r="Y31" s="16" t="s">
        <v>65</v>
      </c>
      <c r="Z31" s="94">
        <v>14.8</v>
      </c>
      <c r="AA31" s="93">
        <v>0.13</v>
      </c>
      <c r="AB31" s="95"/>
      <c r="AC31" s="96"/>
    </row>
    <row r="32" customHeight="1" spans="1:29">
      <c r="A32" s="14">
        <v>29</v>
      </c>
      <c r="B32" s="20" t="s">
        <v>167</v>
      </c>
      <c r="C32" s="14" t="s">
        <v>159</v>
      </c>
      <c r="D32" s="14" t="s">
        <v>57</v>
      </c>
      <c r="E32" s="16" t="s">
        <v>58</v>
      </c>
      <c r="F32" s="17" t="s">
        <v>168</v>
      </c>
      <c r="G32" s="21" t="s">
        <v>161</v>
      </c>
      <c r="H32" s="22" t="s">
        <v>161</v>
      </c>
      <c r="I32" s="16" t="str">
        <f>VLOOKUP(B32,[1]CXCI2025012201!$B:$D,3,0)</f>
        <v>/</v>
      </c>
      <c r="J32" s="70">
        <v>2800</v>
      </c>
      <c r="K32" s="33" t="s">
        <v>162</v>
      </c>
      <c r="L32" s="71" t="s">
        <v>169</v>
      </c>
      <c r="M32" s="51">
        <f ca="1">ROUND(EVALUATE(L32)*1000*0.000000001,2)</f>
        <v>0.07</v>
      </c>
      <c r="N32" s="56">
        <f ca="1">M32*T32</f>
        <v>3.92</v>
      </c>
      <c r="O32" s="52">
        <v>15.5</v>
      </c>
      <c r="P32" s="72">
        <f>O32*T32</f>
        <v>868</v>
      </c>
      <c r="Q32" s="76">
        <v>866</v>
      </c>
      <c r="R32" s="54">
        <v>866</v>
      </c>
      <c r="S32" s="81" t="s">
        <v>170</v>
      </c>
      <c r="T32" s="14">
        <f>J32/S32</f>
        <v>56</v>
      </c>
      <c r="U32" s="84" t="s">
        <v>171</v>
      </c>
      <c r="V32" s="88"/>
      <c r="W32" s="88"/>
      <c r="X32" s="34" t="s">
        <v>64</v>
      </c>
      <c r="Y32" s="16" t="s">
        <v>65</v>
      </c>
      <c r="Z32" s="94">
        <v>7.3</v>
      </c>
      <c r="AA32" s="93">
        <v>0.13</v>
      </c>
      <c r="AB32" s="95"/>
      <c r="AC32" s="96"/>
    </row>
    <row r="33" s="2" customFormat="1" customHeight="1" spans="1:29">
      <c r="A33" s="14">
        <v>30</v>
      </c>
      <c r="B33" s="23" t="s">
        <v>172</v>
      </c>
      <c r="C33" s="14" t="s">
        <v>173</v>
      </c>
      <c r="D33" s="14" t="s">
        <v>174</v>
      </c>
      <c r="E33" s="16" t="s">
        <v>58</v>
      </c>
      <c r="F33" s="24" t="s">
        <v>175</v>
      </c>
      <c r="G33" s="21" t="s">
        <v>176</v>
      </c>
      <c r="H33" s="22" t="s">
        <v>177</v>
      </c>
      <c r="I33" s="16" t="str">
        <f>VLOOKUP(B33,[1]CXCI2025012201!$B:$D,3,0)</f>
        <v>AT-TSSOP20-CMS</v>
      </c>
      <c r="J33" s="73">
        <v>2</v>
      </c>
      <c r="K33" s="14" t="s">
        <v>61</v>
      </c>
      <c r="L33" s="71" t="s">
        <v>178</v>
      </c>
      <c r="M33" s="52">
        <f ca="1">ROUND(EVALUATE(L33)*1000*0.000000001,2)</f>
        <v>0.01</v>
      </c>
      <c r="N33" s="56">
        <f ca="1">M33*T33</f>
        <v>0.01</v>
      </c>
      <c r="O33" s="57">
        <v>1</v>
      </c>
      <c r="P33" s="63">
        <f>O33*T33</f>
        <v>1</v>
      </c>
      <c r="Q33" s="76">
        <v>0.3</v>
      </c>
      <c r="R33" s="54">
        <v>0.3</v>
      </c>
      <c r="S33" s="14">
        <v>2</v>
      </c>
      <c r="T33" s="66">
        <f>J33/S33</f>
        <v>1</v>
      </c>
      <c r="U33" s="85" t="s">
        <v>179</v>
      </c>
      <c r="V33" s="88"/>
      <c r="W33" s="88"/>
      <c r="X33" s="34" t="s">
        <v>64</v>
      </c>
      <c r="Y33" s="16" t="s">
        <v>65</v>
      </c>
      <c r="Z33" s="94">
        <v>580</v>
      </c>
      <c r="AA33" s="93">
        <v>0.13</v>
      </c>
      <c r="AB33" s="96"/>
      <c r="AC33" s="96"/>
    </row>
    <row r="34" s="2" customFormat="1" customHeight="1" spans="1:29">
      <c r="A34" s="14">
        <v>31</v>
      </c>
      <c r="B34" s="25" t="s">
        <v>180</v>
      </c>
      <c r="C34" s="14" t="s">
        <v>181</v>
      </c>
      <c r="D34" s="14" t="s">
        <v>68</v>
      </c>
      <c r="E34" s="16" t="s">
        <v>58</v>
      </c>
      <c r="F34" s="24" t="s">
        <v>182</v>
      </c>
      <c r="G34" s="26" t="s">
        <v>183</v>
      </c>
      <c r="H34" s="27" t="s">
        <v>183</v>
      </c>
      <c r="I34" s="16" t="str">
        <f>VLOOKUP(B34,[1]CXCI2025012201!$B:$D,3,0)</f>
        <v>KLV-M913A-A10</v>
      </c>
      <c r="J34" s="73">
        <v>5</v>
      </c>
      <c r="K34" s="14" t="s">
        <v>61</v>
      </c>
      <c r="L34" s="71"/>
      <c r="M34" s="52"/>
      <c r="N34" s="57"/>
      <c r="O34" s="57"/>
      <c r="P34" s="63"/>
      <c r="Q34" s="76">
        <v>0.6</v>
      </c>
      <c r="R34" s="54">
        <v>0.6</v>
      </c>
      <c r="S34" s="14">
        <v>5</v>
      </c>
      <c r="T34" s="29"/>
      <c r="U34" s="86"/>
      <c r="V34" s="88"/>
      <c r="W34" s="88"/>
      <c r="X34" s="34" t="s">
        <v>64</v>
      </c>
      <c r="Y34" s="16" t="s">
        <v>65</v>
      </c>
      <c r="Z34" s="97">
        <v>80</v>
      </c>
      <c r="AA34" s="98">
        <v>0.13</v>
      </c>
      <c r="AB34" s="96"/>
      <c r="AC34" s="96"/>
    </row>
    <row r="35" customHeight="1" spans="1:29">
      <c r="A35" s="14">
        <v>32</v>
      </c>
      <c r="B35" s="28" t="s">
        <v>184</v>
      </c>
      <c r="C35" s="29" t="s">
        <v>185</v>
      </c>
      <c r="D35" s="29" t="s">
        <v>186</v>
      </c>
      <c r="E35" s="30" t="s">
        <v>58</v>
      </c>
      <c r="F35" s="31" t="s">
        <v>187</v>
      </c>
      <c r="G35" s="32" t="s">
        <v>188</v>
      </c>
      <c r="H35" s="22" t="s">
        <v>189</v>
      </c>
      <c r="I35" s="16" t="str">
        <f>VLOOKUP(B35,[1]CXCI2025012201!$B:$D,3,0)</f>
        <v>/</v>
      </c>
      <c r="J35" s="74">
        <v>3</v>
      </c>
      <c r="K35" s="14" t="s">
        <v>190</v>
      </c>
      <c r="L35" s="71" t="s">
        <v>191</v>
      </c>
      <c r="M35" s="51">
        <f ca="1">ROUND(EVALUATE(L35)*1000*0.000000001,2)</f>
        <v>0.06</v>
      </c>
      <c r="N35" s="56">
        <f ca="1" t="shared" ref="N35:N39" si="3">M35*T35</f>
        <v>0.06</v>
      </c>
      <c r="O35" s="52">
        <v>34.24</v>
      </c>
      <c r="P35" s="75">
        <v>66.1</v>
      </c>
      <c r="Q35" s="75">
        <f>SUM(P35:P37)</f>
        <v>66.1</v>
      </c>
      <c r="R35" s="63">
        <v>64.2</v>
      </c>
      <c r="S35" s="79" t="s">
        <v>192</v>
      </c>
      <c r="T35" s="14">
        <f>J35/S35</f>
        <v>1</v>
      </c>
      <c r="U35" s="84" t="s">
        <v>193</v>
      </c>
      <c r="V35" s="88"/>
      <c r="W35" s="88"/>
      <c r="X35" s="30" t="s">
        <v>64</v>
      </c>
      <c r="Y35" s="16" t="s">
        <v>65</v>
      </c>
      <c r="Z35" s="97">
        <v>1160</v>
      </c>
      <c r="AA35" s="98">
        <v>0.13</v>
      </c>
      <c r="AB35" s="95" t="s">
        <v>194</v>
      </c>
      <c r="AC35" s="96"/>
    </row>
    <row r="36" customHeight="1" spans="1:29">
      <c r="A36" s="14">
        <v>33</v>
      </c>
      <c r="B36" s="28"/>
      <c r="C36" s="29"/>
      <c r="D36" s="29"/>
      <c r="E36" s="30"/>
      <c r="F36" s="31"/>
      <c r="G36" s="32"/>
      <c r="H36" s="22" t="s">
        <v>195</v>
      </c>
      <c r="I36" s="16"/>
      <c r="J36" s="74"/>
      <c r="K36" s="14"/>
      <c r="L36" s="71" t="s">
        <v>196</v>
      </c>
      <c r="M36" s="51">
        <f ca="1">ROUND(EVALUATE(L36)*1000*0.000000001,2)</f>
        <v>0.03</v>
      </c>
      <c r="N36" s="56">
        <f ca="1" t="shared" si="3"/>
        <v>0.03</v>
      </c>
      <c r="O36" s="53">
        <v>18.4</v>
      </c>
      <c r="P36" s="75"/>
      <c r="Q36" s="75">
        <v>205</v>
      </c>
      <c r="R36" s="63"/>
      <c r="S36" s="80"/>
      <c r="T36" s="14">
        <f>J35/S35</f>
        <v>1</v>
      </c>
      <c r="U36" s="84" t="s">
        <v>197</v>
      </c>
      <c r="V36" s="88"/>
      <c r="W36" s="88"/>
      <c r="X36" s="30"/>
      <c r="Y36" s="16" t="s">
        <v>65</v>
      </c>
      <c r="Z36" s="99"/>
      <c r="AA36" s="100"/>
      <c r="AB36" s="95"/>
      <c r="AC36" s="96"/>
    </row>
    <row r="37" customHeight="1" spans="1:29">
      <c r="A37" s="14">
        <v>34</v>
      </c>
      <c r="B37" s="20"/>
      <c r="C37" s="33"/>
      <c r="D37" s="33"/>
      <c r="E37" s="34"/>
      <c r="F37" s="24"/>
      <c r="G37" s="21"/>
      <c r="H37" s="22" t="s">
        <v>198</v>
      </c>
      <c r="I37" s="16"/>
      <c r="J37" s="74"/>
      <c r="K37" s="14"/>
      <c r="L37" s="71" t="s">
        <v>199</v>
      </c>
      <c r="M37" s="51">
        <f ca="1">ROUND(EVALUATE(L37)*1000*0.000000001,2)</f>
        <v>0.05</v>
      </c>
      <c r="N37" s="56">
        <f ca="1" t="shared" si="3"/>
        <v>0.05</v>
      </c>
      <c r="O37" s="53">
        <v>13.38</v>
      </c>
      <c r="P37" s="76"/>
      <c r="Q37" s="76">
        <v>270</v>
      </c>
      <c r="R37" s="54"/>
      <c r="S37" s="81"/>
      <c r="T37" s="14">
        <f>J35/S35</f>
        <v>1</v>
      </c>
      <c r="U37" s="84" t="s">
        <v>200</v>
      </c>
      <c r="V37" s="88"/>
      <c r="W37" s="88"/>
      <c r="X37" s="34"/>
      <c r="Y37" s="16" t="s">
        <v>65</v>
      </c>
      <c r="Z37" s="101"/>
      <c r="AA37" s="102"/>
      <c r="AB37" s="95"/>
      <c r="AC37" s="96"/>
    </row>
    <row r="38" customHeight="1" spans="1:29">
      <c r="A38" s="14">
        <v>35</v>
      </c>
      <c r="B38" s="35" t="s">
        <v>201</v>
      </c>
      <c r="C38" s="14" t="s">
        <v>185</v>
      </c>
      <c r="D38" s="14" t="s">
        <v>186</v>
      </c>
      <c r="E38" s="16" t="s">
        <v>58</v>
      </c>
      <c r="F38" s="36" t="s">
        <v>202</v>
      </c>
      <c r="G38" s="26" t="s">
        <v>203</v>
      </c>
      <c r="H38" s="27" t="s">
        <v>204</v>
      </c>
      <c r="I38" s="16" t="str">
        <f>VLOOKUP(B38,[1]CXCI2025012201!$B:$D,3,0)</f>
        <v>/</v>
      </c>
      <c r="J38" s="74">
        <v>12</v>
      </c>
      <c r="K38" s="14" t="s">
        <v>205</v>
      </c>
      <c r="L38" s="71" t="s">
        <v>206</v>
      </c>
      <c r="M38" s="51">
        <f ca="1" t="shared" ref="M38:M50" si="4">ROUND(EVALUATE(L38)*1000*0.000000001,2)</f>
        <v>0.05</v>
      </c>
      <c r="N38" s="52">
        <f ca="1" t="shared" si="3"/>
        <v>0.05</v>
      </c>
      <c r="O38" s="52">
        <v>34.91</v>
      </c>
      <c r="P38" s="72">
        <f>O38*T38</f>
        <v>34.91</v>
      </c>
      <c r="Q38" s="76">
        <v>34</v>
      </c>
      <c r="R38" s="54">
        <v>34</v>
      </c>
      <c r="S38" s="71" t="s">
        <v>207</v>
      </c>
      <c r="T38" s="14">
        <v>1</v>
      </c>
      <c r="U38" s="84" t="s">
        <v>208</v>
      </c>
      <c r="V38" s="14"/>
      <c r="W38" s="14"/>
      <c r="X38" s="16" t="s">
        <v>64</v>
      </c>
      <c r="Y38" s="16" t="s">
        <v>65</v>
      </c>
      <c r="Z38" s="94">
        <v>1300</v>
      </c>
      <c r="AA38" s="93">
        <v>0.13</v>
      </c>
      <c r="AB38" s="95"/>
      <c r="AC38" s="96"/>
    </row>
    <row r="39" s="3" customFormat="1" ht="26.1" customHeight="1" spans="1:28">
      <c r="A39" s="37">
        <v>36</v>
      </c>
      <c r="B39" s="38" t="s">
        <v>209</v>
      </c>
      <c r="C39" s="38" t="s">
        <v>185</v>
      </c>
      <c r="D39" s="38" t="s">
        <v>186</v>
      </c>
      <c r="E39" s="38" t="s">
        <v>58</v>
      </c>
      <c r="F39" s="38" t="s">
        <v>210</v>
      </c>
      <c r="G39" s="38" t="s">
        <v>211</v>
      </c>
      <c r="H39" s="39" t="s">
        <v>212</v>
      </c>
      <c r="I39" s="77" t="str">
        <f>VLOOKUP(B39,[1]CXCI2025012201!$B:$D,3,0)</f>
        <v>/</v>
      </c>
      <c r="J39" s="67">
        <v>9</v>
      </c>
      <c r="K39" s="67" t="s">
        <v>190</v>
      </c>
      <c r="L39" s="78" t="s">
        <v>213</v>
      </c>
      <c r="M39" s="61">
        <f ca="1" t="shared" si="4"/>
        <v>0.01</v>
      </c>
      <c r="N39" s="61">
        <f ca="1" t="shared" si="3"/>
        <v>0.01</v>
      </c>
      <c r="O39" s="61">
        <v>10.63</v>
      </c>
      <c r="P39" s="72">
        <v>206</v>
      </c>
      <c r="Q39" s="63"/>
      <c r="R39" s="63">
        <v>205</v>
      </c>
      <c r="S39" s="68">
        <v>9</v>
      </c>
      <c r="T39" s="37">
        <f>J39/S39</f>
        <v>1</v>
      </c>
      <c r="U39" s="78" t="s">
        <v>214</v>
      </c>
      <c r="V39" s="77"/>
      <c r="W39" s="77"/>
      <c r="X39" s="89" t="s">
        <v>64</v>
      </c>
      <c r="Y39" s="77" t="s">
        <v>65</v>
      </c>
      <c r="Z39" s="67">
        <v>300</v>
      </c>
      <c r="AA39" s="103">
        <v>0.13</v>
      </c>
      <c r="AB39" s="104"/>
    </row>
    <row r="40" customHeight="1" spans="1:29">
      <c r="A40" s="14">
        <v>37</v>
      </c>
      <c r="B40" s="40"/>
      <c r="C40" s="40"/>
      <c r="D40" s="40"/>
      <c r="E40" s="40"/>
      <c r="F40" s="41"/>
      <c r="G40" s="42"/>
      <c r="H40" s="22" t="s">
        <v>215</v>
      </c>
      <c r="I40" s="16"/>
      <c r="J40" s="29"/>
      <c r="K40" s="29"/>
      <c r="L40" s="71" t="s">
        <v>216</v>
      </c>
      <c r="M40" s="51">
        <f ca="1" t="shared" si="4"/>
        <v>0.08</v>
      </c>
      <c r="N40" s="52">
        <v>0.08</v>
      </c>
      <c r="O40" s="52">
        <v>25.83</v>
      </c>
      <c r="P40" s="72">
        <v>206</v>
      </c>
      <c r="Q40" s="75"/>
      <c r="R40" s="63"/>
      <c r="S40" s="29"/>
      <c r="T40" s="14">
        <f>J39/S39</f>
        <v>1</v>
      </c>
      <c r="U40" s="84" t="s">
        <v>217</v>
      </c>
      <c r="V40" s="14"/>
      <c r="W40" s="14"/>
      <c r="X40" s="30"/>
      <c r="Y40" s="16" t="s">
        <v>65</v>
      </c>
      <c r="Z40" s="29"/>
      <c r="AA40" s="100"/>
      <c r="AB40" s="95"/>
      <c r="AC40" s="96"/>
    </row>
    <row r="41" customHeight="1" spans="1:29">
      <c r="A41" s="14">
        <v>38</v>
      </c>
      <c r="B41" s="40"/>
      <c r="C41" s="40"/>
      <c r="D41" s="40"/>
      <c r="E41" s="40"/>
      <c r="F41" s="41"/>
      <c r="G41" s="42"/>
      <c r="H41" s="22" t="s">
        <v>218</v>
      </c>
      <c r="I41" s="16"/>
      <c r="J41" s="29"/>
      <c r="K41" s="29"/>
      <c r="L41" s="71" t="s">
        <v>216</v>
      </c>
      <c r="M41" s="51">
        <f ca="1" t="shared" si="4"/>
        <v>0.08</v>
      </c>
      <c r="N41" s="52">
        <v>0.08</v>
      </c>
      <c r="O41" s="52">
        <v>21.09</v>
      </c>
      <c r="P41" s="72">
        <v>206</v>
      </c>
      <c r="Q41" s="75"/>
      <c r="R41" s="63"/>
      <c r="S41" s="29"/>
      <c r="T41" s="14">
        <f>J39/S39</f>
        <v>1</v>
      </c>
      <c r="U41" s="84" t="s">
        <v>219</v>
      </c>
      <c r="V41" s="14"/>
      <c r="W41" s="14"/>
      <c r="X41" s="30"/>
      <c r="Y41" s="16" t="s">
        <v>65</v>
      </c>
      <c r="Z41" s="29"/>
      <c r="AA41" s="100"/>
      <c r="AB41" s="95"/>
      <c r="AC41" s="96"/>
    </row>
    <row r="42" customHeight="1" spans="1:29">
      <c r="A42" s="14">
        <v>39</v>
      </c>
      <c r="B42" s="40"/>
      <c r="C42" s="40"/>
      <c r="D42" s="40"/>
      <c r="E42" s="40"/>
      <c r="F42" s="41"/>
      <c r="G42" s="42"/>
      <c r="H42" s="22" t="s">
        <v>220</v>
      </c>
      <c r="I42" s="16"/>
      <c r="J42" s="29"/>
      <c r="K42" s="29"/>
      <c r="L42" s="71" t="s">
        <v>221</v>
      </c>
      <c r="M42" s="51">
        <f ca="1" t="shared" si="4"/>
        <v>0.08</v>
      </c>
      <c r="N42" s="52">
        <v>0.08</v>
      </c>
      <c r="O42" s="52">
        <v>33.25</v>
      </c>
      <c r="P42" s="72">
        <v>206</v>
      </c>
      <c r="Q42" s="75"/>
      <c r="R42" s="63"/>
      <c r="S42" s="29"/>
      <c r="T42" s="14">
        <f>J39/S39</f>
        <v>1</v>
      </c>
      <c r="U42" s="84" t="s">
        <v>222</v>
      </c>
      <c r="V42" s="14"/>
      <c r="W42" s="14"/>
      <c r="X42" s="30"/>
      <c r="Y42" s="16" t="s">
        <v>65</v>
      </c>
      <c r="Z42" s="29"/>
      <c r="AA42" s="100"/>
      <c r="AB42" s="95"/>
      <c r="AC42" s="96"/>
    </row>
    <row r="43" customHeight="1" spans="1:29">
      <c r="A43" s="14">
        <v>40</v>
      </c>
      <c r="B43" s="40"/>
      <c r="C43" s="40"/>
      <c r="D43" s="40"/>
      <c r="E43" s="40"/>
      <c r="F43" s="41"/>
      <c r="G43" s="42"/>
      <c r="H43" s="22" t="s">
        <v>220</v>
      </c>
      <c r="I43" s="16"/>
      <c r="J43" s="29"/>
      <c r="K43" s="29"/>
      <c r="L43" s="71" t="s">
        <v>221</v>
      </c>
      <c r="M43" s="51">
        <f ca="1" t="shared" si="4"/>
        <v>0.08</v>
      </c>
      <c r="N43" s="52">
        <v>0.08</v>
      </c>
      <c r="O43" s="52">
        <v>33.25</v>
      </c>
      <c r="P43" s="72">
        <v>206</v>
      </c>
      <c r="Q43" s="75"/>
      <c r="R43" s="63"/>
      <c r="S43" s="29"/>
      <c r="T43" s="14">
        <f>J39/S39</f>
        <v>1</v>
      </c>
      <c r="U43" s="84" t="s">
        <v>223</v>
      </c>
      <c r="V43" s="14"/>
      <c r="W43" s="14"/>
      <c r="X43" s="30"/>
      <c r="Y43" s="16" t="s">
        <v>65</v>
      </c>
      <c r="Z43" s="29"/>
      <c r="AA43" s="100"/>
      <c r="AB43" s="95"/>
      <c r="AC43" s="96"/>
    </row>
    <row r="44" customHeight="1" spans="1:29">
      <c r="A44" s="14">
        <v>41</v>
      </c>
      <c r="B44" s="40"/>
      <c r="C44" s="40"/>
      <c r="D44" s="40"/>
      <c r="E44" s="40"/>
      <c r="F44" s="41"/>
      <c r="G44" s="42"/>
      <c r="H44" s="22" t="s">
        <v>220</v>
      </c>
      <c r="I44" s="16"/>
      <c r="J44" s="29"/>
      <c r="K44" s="29"/>
      <c r="L44" s="71" t="s">
        <v>221</v>
      </c>
      <c r="M44" s="51">
        <f ca="1" t="shared" si="4"/>
        <v>0.08</v>
      </c>
      <c r="N44" s="52">
        <v>0.08</v>
      </c>
      <c r="O44" s="52">
        <v>33.25</v>
      </c>
      <c r="P44" s="72">
        <v>206</v>
      </c>
      <c r="Q44" s="75"/>
      <c r="R44" s="63"/>
      <c r="S44" s="29"/>
      <c r="T44" s="14">
        <f>J39/S39</f>
        <v>1</v>
      </c>
      <c r="U44" s="84" t="s">
        <v>224</v>
      </c>
      <c r="V44" s="14"/>
      <c r="W44" s="14"/>
      <c r="X44" s="30"/>
      <c r="Y44" s="16" t="s">
        <v>65</v>
      </c>
      <c r="Z44" s="29"/>
      <c r="AA44" s="100"/>
      <c r="AB44" s="95"/>
      <c r="AC44" s="96"/>
    </row>
    <row r="45" customHeight="1" spans="1:29">
      <c r="A45" s="14">
        <v>42</v>
      </c>
      <c r="B45" s="40"/>
      <c r="C45" s="40"/>
      <c r="D45" s="40"/>
      <c r="E45" s="40"/>
      <c r="F45" s="41"/>
      <c r="G45" s="42"/>
      <c r="H45" s="22" t="s">
        <v>220</v>
      </c>
      <c r="I45" s="16"/>
      <c r="J45" s="29"/>
      <c r="K45" s="29"/>
      <c r="L45" s="71" t="s">
        <v>221</v>
      </c>
      <c r="M45" s="51">
        <f ca="1" t="shared" si="4"/>
        <v>0.08</v>
      </c>
      <c r="N45" s="52">
        <v>0.08</v>
      </c>
      <c r="O45" s="52">
        <v>33.25</v>
      </c>
      <c r="P45" s="72">
        <v>206</v>
      </c>
      <c r="Q45" s="75"/>
      <c r="R45" s="63"/>
      <c r="S45" s="29"/>
      <c r="T45" s="14">
        <f>J39/S39</f>
        <v>1</v>
      </c>
      <c r="U45" s="84" t="s">
        <v>225</v>
      </c>
      <c r="V45" s="14"/>
      <c r="W45" s="14"/>
      <c r="X45" s="30"/>
      <c r="Y45" s="16" t="s">
        <v>65</v>
      </c>
      <c r="Z45" s="29"/>
      <c r="AA45" s="100"/>
      <c r="AB45" s="95"/>
      <c r="AC45" s="96"/>
    </row>
    <row r="46" customHeight="1" spans="1:29">
      <c r="A46" s="14">
        <v>43</v>
      </c>
      <c r="B46" s="43"/>
      <c r="C46" s="43"/>
      <c r="D46" s="43"/>
      <c r="E46" s="43"/>
      <c r="F46" s="44"/>
      <c r="G46" s="45"/>
      <c r="H46" s="22" t="s">
        <v>226</v>
      </c>
      <c r="I46" s="16"/>
      <c r="J46" s="33"/>
      <c r="K46" s="33"/>
      <c r="L46" s="71" t="s">
        <v>227</v>
      </c>
      <c r="M46" s="51">
        <f ca="1" t="shared" si="4"/>
        <v>0.4</v>
      </c>
      <c r="N46" s="52">
        <v>0.04</v>
      </c>
      <c r="O46" s="52">
        <v>16.91</v>
      </c>
      <c r="P46" s="72">
        <v>206</v>
      </c>
      <c r="Q46" s="76"/>
      <c r="R46" s="54"/>
      <c r="S46" s="33"/>
      <c r="T46" s="14">
        <f>J39/S39</f>
        <v>1</v>
      </c>
      <c r="U46" s="84" t="s">
        <v>228</v>
      </c>
      <c r="V46" s="14"/>
      <c r="W46" s="14"/>
      <c r="X46" s="34"/>
      <c r="Y46" s="16" t="s">
        <v>65</v>
      </c>
      <c r="Z46" s="33"/>
      <c r="AA46" s="102"/>
      <c r="AB46" s="95"/>
      <c r="AC46" s="96"/>
    </row>
    <row r="47" s="2" customFormat="1" customHeight="1" spans="1:29">
      <c r="A47" s="14">
        <v>44</v>
      </c>
      <c r="B47" s="43" t="s">
        <v>229</v>
      </c>
      <c r="C47" s="43" t="s">
        <v>230</v>
      </c>
      <c r="D47" s="43" t="s">
        <v>174</v>
      </c>
      <c r="E47" s="14" t="s">
        <v>110</v>
      </c>
      <c r="F47" s="17" t="s">
        <v>231</v>
      </c>
      <c r="G47" s="45" t="s">
        <v>232</v>
      </c>
      <c r="H47" s="22" t="s">
        <v>233</v>
      </c>
      <c r="I47" s="16" t="str">
        <f>VLOOKUP(B47,[1]CXCI2025012201!$B:$D,3,0)</f>
        <v>/</v>
      </c>
      <c r="J47" s="33">
        <v>10</v>
      </c>
      <c r="K47" s="33" t="s">
        <v>205</v>
      </c>
      <c r="L47" s="71" t="s">
        <v>234</v>
      </c>
      <c r="M47" s="51">
        <f ca="1" t="shared" si="4"/>
        <v>0.3</v>
      </c>
      <c r="N47" s="56">
        <f ca="1">M47*T47</f>
        <v>3</v>
      </c>
      <c r="O47" s="52">
        <v>37</v>
      </c>
      <c r="P47" s="72">
        <f>O47*T47</f>
        <v>370</v>
      </c>
      <c r="Q47" s="76">
        <v>270</v>
      </c>
      <c r="R47" s="54">
        <v>270</v>
      </c>
      <c r="S47" s="33">
        <v>1</v>
      </c>
      <c r="T47" s="14">
        <f>J47/S47</f>
        <v>10</v>
      </c>
      <c r="U47" s="84" t="s">
        <v>235</v>
      </c>
      <c r="V47" s="14"/>
      <c r="W47" s="14"/>
      <c r="X47" s="34" t="s">
        <v>64</v>
      </c>
      <c r="Y47" s="16" t="s">
        <v>65</v>
      </c>
      <c r="Z47" s="33">
        <v>3400</v>
      </c>
      <c r="AA47" s="102">
        <v>0.13</v>
      </c>
      <c r="AB47" s="96"/>
      <c r="AC47" s="96"/>
    </row>
    <row r="48" s="2" customFormat="1" customHeight="1" spans="1:29">
      <c r="A48" s="14">
        <v>45</v>
      </c>
      <c r="B48" s="43" t="s">
        <v>236</v>
      </c>
      <c r="C48" s="43" t="s">
        <v>230</v>
      </c>
      <c r="D48" s="43" t="s">
        <v>174</v>
      </c>
      <c r="E48" s="14" t="s">
        <v>110</v>
      </c>
      <c r="F48" s="17" t="s">
        <v>231</v>
      </c>
      <c r="G48" s="45" t="s">
        <v>232</v>
      </c>
      <c r="H48" s="22" t="s">
        <v>237</v>
      </c>
      <c r="I48" s="16" t="str">
        <f>VLOOKUP(B48,[1]CXCI2025012201!$B:$D,3,0)</f>
        <v>/</v>
      </c>
      <c r="J48" s="33">
        <v>10</v>
      </c>
      <c r="K48" s="33" t="s">
        <v>205</v>
      </c>
      <c r="L48" s="71" t="s">
        <v>238</v>
      </c>
      <c r="M48" s="51">
        <f ca="1" t="shared" si="4"/>
        <v>0.43</v>
      </c>
      <c r="N48" s="56">
        <f ca="1">M48*T48</f>
        <v>4.3</v>
      </c>
      <c r="O48" s="52">
        <v>54</v>
      </c>
      <c r="P48" s="72">
        <f>O48*T48</f>
        <v>540</v>
      </c>
      <c r="Q48" s="76">
        <v>440</v>
      </c>
      <c r="R48" s="54">
        <v>440</v>
      </c>
      <c r="S48" s="33">
        <v>1</v>
      </c>
      <c r="T48" s="14">
        <f>J48/S48</f>
        <v>10</v>
      </c>
      <c r="U48" s="84" t="s">
        <v>239</v>
      </c>
      <c r="V48" s="14"/>
      <c r="W48" s="14"/>
      <c r="X48" s="34" t="s">
        <v>64</v>
      </c>
      <c r="Y48" s="16" t="s">
        <v>65</v>
      </c>
      <c r="Z48" s="33">
        <v>5150</v>
      </c>
      <c r="AA48" s="102">
        <v>0.13</v>
      </c>
      <c r="AB48" s="96"/>
      <c r="AC48" s="96"/>
    </row>
    <row r="49" s="2" customFormat="1" customHeight="1" spans="1:29">
      <c r="A49" s="14">
        <v>46</v>
      </c>
      <c r="B49" s="43" t="s">
        <v>240</v>
      </c>
      <c r="C49" s="43" t="s">
        <v>241</v>
      </c>
      <c r="D49" s="16" t="s">
        <v>68</v>
      </c>
      <c r="E49" s="16" t="s">
        <v>58</v>
      </c>
      <c r="F49" s="46" t="s">
        <v>242</v>
      </c>
      <c r="G49" s="45" t="s">
        <v>243</v>
      </c>
      <c r="H49" s="22" t="s">
        <v>244</v>
      </c>
      <c r="I49" s="16" t="str">
        <f>VLOOKUP(B49,[1]CXCI2025012201!$B:$D,3,0)</f>
        <v>AEVF4</v>
      </c>
      <c r="J49" s="33">
        <v>1</v>
      </c>
      <c r="K49" s="33" t="s">
        <v>61</v>
      </c>
      <c r="L49" s="71" t="s">
        <v>245</v>
      </c>
      <c r="M49" s="51">
        <f ca="1" t="shared" si="4"/>
        <v>0.02</v>
      </c>
      <c r="N49" s="52">
        <f ca="1">M49*T49</f>
        <v>0.02</v>
      </c>
      <c r="O49" s="53">
        <v>15.16</v>
      </c>
      <c r="P49" s="54">
        <f>O49*T49</f>
        <v>15.16</v>
      </c>
      <c r="Q49" s="76">
        <v>15</v>
      </c>
      <c r="R49" s="54">
        <v>15</v>
      </c>
      <c r="S49" s="33">
        <v>1</v>
      </c>
      <c r="T49" s="33">
        <f>J49/S49</f>
        <v>1</v>
      </c>
      <c r="U49" s="84" t="s">
        <v>246</v>
      </c>
      <c r="V49" s="14"/>
      <c r="W49" s="14"/>
      <c r="X49" s="34" t="s">
        <v>64</v>
      </c>
      <c r="Y49" s="16" t="s">
        <v>65</v>
      </c>
      <c r="Z49" s="33">
        <v>935</v>
      </c>
      <c r="AA49" s="102">
        <v>0.13</v>
      </c>
      <c r="AB49" s="96"/>
      <c r="AC49" s="96"/>
    </row>
    <row r="50" s="2" customFormat="1" customHeight="1" spans="1:29">
      <c r="A50" s="14">
        <v>47</v>
      </c>
      <c r="B50" s="43" t="s">
        <v>247</v>
      </c>
      <c r="C50" s="43" t="s">
        <v>248</v>
      </c>
      <c r="D50" s="16" t="s">
        <v>68</v>
      </c>
      <c r="E50" s="16" t="s">
        <v>58</v>
      </c>
      <c r="F50" s="17" t="s">
        <v>249</v>
      </c>
      <c r="G50" s="45" t="s">
        <v>250</v>
      </c>
      <c r="H50" s="22" t="s">
        <v>251</v>
      </c>
      <c r="I50" s="16" t="str">
        <f>VLOOKUP(B50,[1]CXCI2025012201!$B:$D,3,0)</f>
        <v>/</v>
      </c>
      <c r="J50" s="33">
        <v>10</v>
      </c>
      <c r="K50" s="33" t="s">
        <v>61</v>
      </c>
      <c r="L50" s="79" t="s">
        <v>252</v>
      </c>
      <c r="M50" s="62">
        <f ca="1" t="shared" si="4"/>
        <v>0.02</v>
      </c>
      <c r="N50" s="56">
        <f ca="1">M50*T50</f>
        <v>0.02</v>
      </c>
      <c r="O50" s="57">
        <v>5</v>
      </c>
      <c r="P50" s="63">
        <f>O50*T50</f>
        <v>5</v>
      </c>
      <c r="Q50" s="76">
        <v>0.09</v>
      </c>
      <c r="R50" s="54">
        <v>0.09</v>
      </c>
      <c r="S50" s="33">
        <v>10</v>
      </c>
      <c r="T50" s="29">
        <f>J50/S50</f>
        <v>1</v>
      </c>
      <c r="U50" s="85" t="s">
        <v>253</v>
      </c>
      <c r="V50" s="14"/>
      <c r="W50" s="14"/>
      <c r="X50" s="34" t="s">
        <v>64</v>
      </c>
      <c r="Y50" s="16" t="s">
        <v>65</v>
      </c>
      <c r="Z50" s="33">
        <v>22</v>
      </c>
      <c r="AA50" s="102">
        <v>0.13</v>
      </c>
      <c r="AB50" s="96"/>
      <c r="AC50" s="96"/>
    </row>
    <row r="51" s="2" customFormat="1" customHeight="1" spans="1:29">
      <c r="A51" s="14">
        <v>48</v>
      </c>
      <c r="B51" s="43" t="s">
        <v>254</v>
      </c>
      <c r="C51" s="43" t="s">
        <v>248</v>
      </c>
      <c r="D51" s="16" t="s">
        <v>68</v>
      </c>
      <c r="E51" s="16" t="s">
        <v>58</v>
      </c>
      <c r="F51" s="46" t="s">
        <v>255</v>
      </c>
      <c r="G51" s="45" t="s">
        <v>102</v>
      </c>
      <c r="H51" s="22" t="s">
        <v>256</v>
      </c>
      <c r="I51" s="16" t="str">
        <f>VLOOKUP(B51,[1]CXCI2025012201!$B:$D,3,0)</f>
        <v>TG-205A-FU</v>
      </c>
      <c r="J51" s="33">
        <v>5</v>
      </c>
      <c r="K51" s="33" t="s">
        <v>61</v>
      </c>
      <c r="L51" s="80"/>
      <c r="M51" s="65"/>
      <c r="N51" s="57"/>
      <c r="O51" s="57"/>
      <c r="P51" s="63"/>
      <c r="Q51" s="76">
        <v>0.04</v>
      </c>
      <c r="R51" s="54">
        <v>0.04</v>
      </c>
      <c r="S51" s="33">
        <v>5</v>
      </c>
      <c r="T51" s="29"/>
      <c r="U51" s="86"/>
      <c r="V51" s="14"/>
      <c r="W51" s="14"/>
      <c r="X51" s="34" t="s">
        <v>64</v>
      </c>
      <c r="Y51" s="16" t="s">
        <v>65</v>
      </c>
      <c r="Z51" s="33">
        <v>350</v>
      </c>
      <c r="AA51" s="102">
        <v>0.13</v>
      </c>
      <c r="AB51" s="96"/>
      <c r="AC51" s="96"/>
    </row>
    <row r="52" s="2" customFormat="1" customHeight="1" spans="1:29">
      <c r="A52" s="14">
        <v>49</v>
      </c>
      <c r="B52" s="43" t="s">
        <v>257</v>
      </c>
      <c r="C52" s="43" t="s">
        <v>248</v>
      </c>
      <c r="D52" s="16" t="s">
        <v>68</v>
      </c>
      <c r="E52" s="16" t="s">
        <v>58</v>
      </c>
      <c r="F52" s="17" t="s">
        <v>258</v>
      </c>
      <c r="G52" s="45" t="s">
        <v>259</v>
      </c>
      <c r="H52" s="22" t="s">
        <v>260</v>
      </c>
      <c r="I52" s="16" t="str">
        <f>VLOOKUP(B52,[1]CXCI2025012201!$B:$D,3,0)</f>
        <v>LS1D-01033</v>
      </c>
      <c r="J52" s="33">
        <v>500</v>
      </c>
      <c r="K52" s="33" t="s">
        <v>61</v>
      </c>
      <c r="L52" s="80"/>
      <c r="M52" s="65"/>
      <c r="N52" s="57"/>
      <c r="O52" s="57"/>
      <c r="P52" s="63"/>
      <c r="Q52" s="76">
        <v>4.5</v>
      </c>
      <c r="R52" s="54">
        <v>4.5</v>
      </c>
      <c r="S52" s="33">
        <v>500</v>
      </c>
      <c r="T52" s="29"/>
      <c r="U52" s="86"/>
      <c r="V52" s="14"/>
      <c r="W52" s="14"/>
      <c r="X52" s="34" t="s">
        <v>64</v>
      </c>
      <c r="Y52" s="16" t="s">
        <v>65</v>
      </c>
      <c r="Z52" s="33">
        <v>8</v>
      </c>
      <c r="AA52" s="102">
        <v>0.13</v>
      </c>
      <c r="AB52" s="96"/>
      <c r="AC52" s="96"/>
    </row>
    <row r="53" s="2" customFormat="1" customHeight="1" spans="1:29">
      <c r="A53" s="14">
        <v>50</v>
      </c>
      <c r="B53" s="43" t="s">
        <v>261</v>
      </c>
      <c r="C53" s="43" t="s">
        <v>248</v>
      </c>
      <c r="D53" s="16" t="s">
        <v>68</v>
      </c>
      <c r="E53" s="16" t="s">
        <v>58</v>
      </c>
      <c r="F53" s="47" t="s">
        <v>262</v>
      </c>
      <c r="G53" s="45" t="s">
        <v>263</v>
      </c>
      <c r="H53" s="22" t="s">
        <v>263</v>
      </c>
      <c r="I53" s="16" t="str">
        <f>VLOOKUP(B53,[1]CXCI2025012201!$B:$D,3,0)</f>
        <v>/</v>
      </c>
      <c r="J53" s="33">
        <v>4</v>
      </c>
      <c r="K53" s="33" t="s">
        <v>61</v>
      </c>
      <c r="L53" s="80"/>
      <c r="M53" s="65"/>
      <c r="N53" s="57"/>
      <c r="O53" s="57"/>
      <c r="P53" s="63"/>
      <c r="Q53" s="76">
        <v>0.04</v>
      </c>
      <c r="R53" s="54">
        <v>0.04</v>
      </c>
      <c r="S53" s="33">
        <v>4</v>
      </c>
      <c r="T53" s="29"/>
      <c r="U53" s="86"/>
      <c r="V53" s="14"/>
      <c r="W53" s="14"/>
      <c r="X53" s="34" t="s">
        <v>64</v>
      </c>
      <c r="Y53" s="16" t="s">
        <v>65</v>
      </c>
      <c r="Z53" s="33">
        <v>110</v>
      </c>
      <c r="AA53" s="102">
        <v>0.13</v>
      </c>
      <c r="AB53" s="96"/>
      <c r="AC53" s="96"/>
    </row>
    <row r="54" s="2" customFormat="1" customHeight="1" spans="1:29">
      <c r="A54" s="14">
        <v>51</v>
      </c>
      <c r="B54" s="43" t="s">
        <v>264</v>
      </c>
      <c r="C54" s="43" t="s">
        <v>265</v>
      </c>
      <c r="D54" s="16" t="s">
        <v>68</v>
      </c>
      <c r="E54" s="16" t="s">
        <v>58</v>
      </c>
      <c r="F54" s="17" t="s">
        <v>266</v>
      </c>
      <c r="G54" s="45" t="s">
        <v>267</v>
      </c>
      <c r="H54" s="22" t="s">
        <v>268</v>
      </c>
      <c r="I54" s="16" t="str">
        <f>VLOOKUP(B54,[1]CXCI2025012201!$B:$D,3,0)</f>
        <v>/</v>
      </c>
      <c r="J54" s="33">
        <v>5</v>
      </c>
      <c r="K54" s="33" t="s">
        <v>61</v>
      </c>
      <c r="L54" s="80"/>
      <c r="M54" s="65"/>
      <c r="N54" s="57"/>
      <c r="O54" s="57"/>
      <c r="P54" s="63"/>
      <c r="Q54" s="76">
        <v>0.04</v>
      </c>
      <c r="R54" s="54">
        <v>0.04</v>
      </c>
      <c r="S54" s="33">
        <v>5</v>
      </c>
      <c r="T54" s="29"/>
      <c r="U54" s="86"/>
      <c r="V54" s="14"/>
      <c r="W54" s="14"/>
      <c r="X54" s="34" t="s">
        <v>64</v>
      </c>
      <c r="Y54" s="16" t="s">
        <v>65</v>
      </c>
      <c r="Z54" s="33">
        <v>186.45</v>
      </c>
      <c r="AA54" s="102">
        <v>0.13</v>
      </c>
      <c r="AB54" s="96"/>
      <c r="AC54" s="96"/>
    </row>
    <row r="55" s="2" customFormat="1" customHeight="1" spans="1:29">
      <c r="A55" s="14">
        <v>52</v>
      </c>
      <c r="B55" s="43" t="s">
        <v>269</v>
      </c>
      <c r="C55" s="43" t="s">
        <v>88</v>
      </c>
      <c r="D55" s="16" t="s">
        <v>68</v>
      </c>
      <c r="E55" s="16" t="s">
        <v>58</v>
      </c>
      <c r="F55" s="47" t="s">
        <v>270</v>
      </c>
      <c r="G55" s="45" t="s">
        <v>271</v>
      </c>
      <c r="H55" s="44" t="s">
        <v>271</v>
      </c>
      <c r="I55" s="16" t="str">
        <f>VLOOKUP(B55,[1]CXCI2025012201!$B:$D,3,0)</f>
        <v>KYB-M7027-001</v>
      </c>
      <c r="J55" s="33">
        <v>2</v>
      </c>
      <c r="K55" s="33" t="s">
        <v>61</v>
      </c>
      <c r="L55" s="80"/>
      <c r="M55" s="65"/>
      <c r="N55" s="57"/>
      <c r="O55" s="57"/>
      <c r="P55" s="63"/>
      <c r="Q55" s="76">
        <v>0.02</v>
      </c>
      <c r="R55" s="54">
        <v>0.02</v>
      </c>
      <c r="S55" s="33">
        <v>2</v>
      </c>
      <c r="T55" s="29"/>
      <c r="U55" s="86"/>
      <c r="V55" s="14"/>
      <c r="W55" s="14"/>
      <c r="X55" s="34" t="s">
        <v>64</v>
      </c>
      <c r="Y55" s="16" t="s">
        <v>65</v>
      </c>
      <c r="Z55" s="105">
        <v>4950</v>
      </c>
      <c r="AA55" s="102">
        <v>0.01</v>
      </c>
      <c r="AB55" s="96"/>
      <c r="AC55" s="96"/>
    </row>
    <row r="56" s="2" customFormat="1" customHeight="1" spans="1:29">
      <c r="A56" s="14">
        <v>53</v>
      </c>
      <c r="B56" s="43" t="s">
        <v>272</v>
      </c>
      <c r="C56" s="43" t="s">
        <v>241</v>
      </c>
      <c r="D56" s="16" t="s">
        <v>68</v>
      </c>
      <c r="E56" s="16" t="s">
        <v>58</v>
      </c>
      <c r="F56" s="17" t="s">
        <v>273</v>
      </c>
      <c r="G56" s="45" t="s">
        <v>274</v>
      </c>
      <c r="H56" s="22" t="s">
        <v>275</v>
      </c>
      <c r="I56" s="16" t="str">
        <f>VLOOKUP(B56,[1]CXCI2025012201!$B:$D,3,0)</f>
        <v>/</v>
      </c>
      <c r="J56" s="33">
        <v>10</v>
      </c>
      <c r="K56" s="33" t="s">
        <v>61</v>
      </c>
      <c r="L56" s="80"/>
      <c r="M56" s="65"/>
      <c r="N56" s="57"/>
      <c r="O56" s="57"/>
      <c r="P56" s="63"/>
      <c r="Q56" s="76">
        <v>0.09</v>
      </c>
      <c r="R56" s="54">
        <v>0.09</v>
      </c>
      <c r="S56" s="33">
        <v>10</v>
      </c>
      <c r="T56" s="29"/>
      <c r="U56" s="86"/>
      <c r="V56" s="14"/>
      <c r="W56" s="14"/>
      <c r="X56" s="34" t="s">
        <v>64</v>
      </c>
      <c r="Y56" s="16" t="s">
        <v>65</v>
      </c>
      <c r="Z56" s="33">
        <v>6.5</v>
      </c>
      <c r="AA56" s="102">
        <v>0.13</v>
      </c>
      <c r="AB56" s="96"/>
      <c r="AC56" s="96"/>
    </row>
    <row r="57" s="2" customFormat="1" customHeight="1" spans="1:29">
      <c r="A57" s="14">
        <v>54</v>
      </c>
      <c r="B57" s="43" t="s">
        <v>276</v>
      </c>
      <c r="C57" s="43" t="s">
        <v>241</v>
      </c>
      <c r="D57" s="16" t="s">
        <v>68</v>
      </c>
      <c r="E57" s="16" t="s">
        <v>58</v>
      </c>
      <c r="F57" s="17" t="s">
        <v>273</v>
      </c>
      <c r="G57" s="45" t="s">
        <v>274</v>
      </c>
      <c r="H57" s="22" t="s">
        <v>277</v>
      </c>
      <c r="I57" s="16" t="str">
        <f>VLOOKUP(B57,[1]CXCI2025012201!$B:$D,3,0)</f>
        <v>/</v>
      </c>
      <c r="J57" s="33">
        <v>10</v>
      </c>
      <c r="K57" s="33" t="s">
        <v>61</v>
      </c>
      <c r="L57" s="80"/>
      <c r="M57" s="65"/>
      <c r="N57" s="57"/>
      <c r="O57" s="57"/>
      <c r="P57" s="63"/>
      <c r="Q57" s="76">
        <v>0.09</v>
      </c>
      <c r="R57" s="54">
        <v>0.09</v>
      </c>
      <c r="S57" s="33">
        <v>10</v>
      </c>
      <c r="T57" s="29"/>
      <c r="U57" s="86"/>
      <c r="V57" s="14"/>
      <c r="W57" s="14"/>
      <c r="X57" s="34" t="s">
        <v>64</v>
      </c>
      <c r="Y57" s="16" t="s">
        <v>65</v>
      </c>
      <c r="Z57" s="33">
        <v>6.5</v>
      </c>
      <c r="AA57" s="102">
        <v>0.13</v>
      </c>
      <c r="AB57" s="96"/>
      <c r="AC57" s="96"/>
    </row>
    <row r="58" s="2" customFormat="1" customHeight="1" spans="1:29">
      <c r="A58" s="14">
        <v>55</v>
      </c>
      <c r="B58" s="43" t="s">
        <v>278</v>
      </c>
      <c r="C58" s="43" t="s">
        <v>241</v>
      </c>
      <c r="D58" s="16" t="s">
        <v>68</v>
      </c>
      <c r="E58" s="16" t="s">
        <v>58</v>
      </c>
      <c r="F58" s="46" t="s">
        <v>279</v>
      </c>
      <c r="G58" s="45" t="s">
        <v>280</v>
      </c>
      <c r="H58" s="22" t="s">
        <v>281</v>
      </c>
      <c r="I58" s="16" t="str">
        <f>VLOOKUP(B58,[1]CXCI2025012201!$B:$D,3,0)</f>
        <v>/</v>
      </c>
      <c r="J58" s="33">
        <v>2</v>
      </c>
      <c r="K58" s="33" t="s">
        <v>61</v>
      </c>
      <c r="L58" s="80"/>
      <c r="M58" s="65"/>
      <c r="N58" s="57"/>
      <c r="O58" s="57"/>
      <c r="P58" s="63"/>
      <c r="Q58" s="76">
        <v>0.02</v>
      </c>
      <c r="R58" s="54">
        <v>0.02</v>
      </c>
      <c r="S58" s="33">
        <v>2</v>
      </c>
      <c r="T58" s="29"/>
      <c r="U58" s="86"/>
      <c r="V58" s="14"/>
      <c r="W58" s="14"/>
      <c r="X58" s="34" t="s">
        <v>64</v>
      </c>
      <c r="Y58" s="16" t="s">
        <v>65</v>
      </c>
      <c r="Z58" s="33">
        <v>220</v>
      </c>
      <c r="AA58" s="102">
        <v>0.13</v>
      </c>
      <c r="AB58" s="96"/>
      <c r="AC58" s="96"/>
    </row>
    <row r="59" s="2" customFormat="1" customHeight="1" spans="1:29">
      <c r="A59" s="14">
        <v>56</v>
      </c>
      <c r="B59" s="43" t="s">
        <v>282</v>
      </c>
      <c r="C59" s="43" t="s">
        <v>241</v>
      </c>
      <c r="D59" s="16" t="s">
        <v>68</v>
      </c>
      <c r="E59" s="16" t="s">
        <v>58</v>
      </c>
      <c r="F59" s="46" t="s">
        <v>283</v>
      </c>
      <c r="G59" s="45" t="s">
        <v>280</v>
      </c>
      <c r="H59" s="22" t="s">
        <v>284</v>
      </c>
      <c r="I59" s="16" t="str">
        <f>VLOOKUP(B59,[1]CXCI2025012201!$B:$D,3,0)</f>
        <v>/</v>
      </c>
      <c r="J59" s="33">
        <v>2</v>
      </c>
      <c r="K59" s="33" t="s">
        <v>61</v>
      </c>
      <c r="L59" s="80"/>
      <c r="M59" s="65"/>
      <c r="N59" s="57"/>
      <c r="O59" s="57"/>
      <c r="P59" s="63"/>
      <c r="Q59" s="76">
        <v>0.02</v>
      </c>
      <c r="R59" s="54">
        <v>0.02</v>
      </c>
      <c r="S59" s="33">
        <v>2</v>
      </c>
      <c r="T59" s="29"/>
      <c r="U59" s="86"/>
      <c r="V59" s="14"/>
      <c r="W59" s="14"/>
      <c r="X59" s="34" t="s">
        <v>64</v>
      </c>
      <c r="Y59" s="16" t="s">
        <v>65</v>
      </c>
      <c r="Z59" s="33">
        <v>220</v>
      </c>
      <c r="AA59" s="102">
        <v>0.13</v>
      </c>
      <c r="AB59" s="96"/>
      <c r="AC59" s="96"/>
    </row>
    <row r="60" s="2" customFormat="1" customHeight="1" spans="1:29">
      <c r="A60" s="14">
        <v>57</v>
      </c>
      <c r="B60" s="43" t="s">
        <v>285</v>
      </c>
      <c r="C60" s="43" t="s">
        <v>241</v>
      </c>
      <c r="D60" s="16" t="s">
        <v>68</v>
      </c>
      <c r="E60" s="16" t="s">
        <v>58</v>
      </c>
      <c r="F60" s="46" t="s">
        <v>286</v>
      </c>
      <c r="G60" s="45" t="s">
        <v>280</v>
      </c>
      <c r="H60" s="22" t="s">
        <v>281</v>
      </c>
      <c r="I60" s="16" t="str">
        <f>VLOOKUP(B60,[1]CXCI2025012201!$B:$D,3,0)</f>
        <v>/</v>
      </c>
      <c r="J60" s="33">
        <v>2</v>
      </c>
      <c r="K60" s="33" t="s">
        <v>61</v>
      </c>
      <c r="L60" s="80"/>
      <c r="M60" s="65"/>
      <c r="N60" s="57"/>
      <c r="O60" s="57"/>
      <c r="P60" s="63"/>
      <c r="Q60" s="76">
        <v>0.02</v>
      </c>
      <c r="R60" s="54">
        <v>0.02</v>
      </c>
      <c r="S60" s="33">
        <v>2</v>
      </c>
      <c r="T60" s="29"/>
      <c r="U60" s="86"/>
      <c r="V60" s="14"/>
      <c r="W60" s="14"/>
      <c r="X60" s="34" t="s">
        <v>64</v>
      </c>
      <c r="Y60" s="16" t="s">
        <v>65</v>
      </c>
      <c r="Z60" s="33">
        <v>220</v>
      </c>
      <c r="AA60" s="102">
        <v>0.13</v>
      </c>
      <c r="AB60" s="96"/>
      <c r="AC60" s="96"/>
    </row>
    <row r="61" s="2" customFormat="1" customHeight="1" spans="1:29">
      <c r="A61" s="14">
        <v>58</v>
      </c>
      <c r="B61" s="43" t="s">
        <v>287</v>
      </c>
      <c r="C61" s="43" t="s">
        <v>241</v>
      </c>
      <c r="D61" s="16" t="s">
        <v>68</v>
      </c>
      <c r="E61" s="16" t="s">
        <v>58</v>
      </c>
      <c r="F61" s="46" t="s">
        <v>288</v>
      </c>
      <c r="G61" s="45" t="s">
        <v>280</v>
      </c>
      <c r="H61" s="22" t="s">
        <v>284</v>
      </c>
      <c r="I61" s="16" t="str">
        <f>VLOOKUP(B61,[1]CXCI2025012201!$B:$D,3,0)</f>
        <v>/</v>
      </c>
      <c r="J61" s="33">
        <v>2</v>
      </c>
      <c r="K61" s="33" t="s">
        <v>61</v>
      </c>
      <c r="L61" s="81"/>
      <c r="M61" s="64"/>
      <c r="N61" s="53"/>
      <c r="O61" s="53"/>
      <c r="P61" s="54"/>
      <c r="Q61" s="76">
        <v>0.02</v>
      </c>
      <c r="R61" s="54">
        <v>0.02</v>
      </c>
      <c r="S61" s="33">
        <v>2</v>
      </c>
      <c r="T61" s="33"/>
      <c r="U61" s="87"/>
      <c r="V61" s="14"/>
      <c r="W61" s="14"/>
      <c r="X61" s="34" t="s">
        <v>64</v>
      </c>
      <c r="Y61" s="16" t="s">
        <v>65</v>
      </c>
      <c r="Z61" s="33">
        <v>220</v>
      </c>
      <c r="AA61" s="102">
        <v>0.13</v>
      </c>
      <c r="AB61" s="96"/>
      <c r="AC61" s="96"/>
    </row>
    <row r="62" s="2" customFormat="1" customHeight="1" spans="1:29">
      <c r="A62" s="14">
        <v>59</v>
      </c>
      <c r="B62" s="43" t="s">
        <v>289</v>
      </c>
      <c r="C62" s="43" t="s">
        <v>241</v>
      </c>
      <c r="D62" s="16" t="s">
        <v>68</v>
      </c>
      <c r="E62" s="16" t="s">
        <v>58</v>
      </c>
      <c r="F62" s="46" t="s">
        <v>290</v>
      </c>
      <c r="G62" s="45" t="s">
        <v>291</v>
      </c>
      <c r="H62" s="22" t="s">
        <v>292</v>
      </c>
      <c r="I62" s="16" t="str">
        <f>VLOOKUP(B62,[1]CXCI2025012201!$B:$D,3,0)</f>
        <v>/</v>
      </c>
      <c r="J62" s="33">
        <v>2</v>
      </c>
      <c r="K62" s="33" t="s">
        <v>61</v>
      </c>
      <c r="L62" s="79" t="s">
        <v>293</v>
      </c>
      <c r="M62" s="62">
        <f ca="1">ROUND(EVALUATE(L62)*1000*0.000000001,2)</f>
        <v>0.05</v>
      </c>
      <c r="N62" s="56">
        <f ca="1">M62*T62</f>
        <v>0.05</v>
      </c>
      <c r="O62" s="57">
        <v>9</v>
      </c>
      <c r="P62" s="63">
        <f>O62*T62</f>
        <v>9</v>
      </c>
      <c r="Q62" s="76">
        <v>4.2</v>
      </c>
      <c r="R62" s="54">
        <v>4.2</v>
      </c>
      <c r="S62" s="33">
        <v>2</v>
      </c>
      <c r="T62" s="29">
        <f>J62/S62</f>
        <v>1</v>
      </c>
      <c r="U62" s="85" t="s">
        <v>294</v>
      </c>
      <c r="V62" s="14"/>
      <c r="W62" s="14"/>
      <c r="X62" s="34" t="s">
        <v>64</v>
      </c>
      <c r="Y62" s="16" t="s">
        <v>65</v>
      </c>
      <c r="Z62" s="33">
        <v>328</v>
      </c>
      <c r="AA62" s="102">
        <v>0.13</v>
      </c>
      <c r="AB62" s="96"/>
      <c r="AC62" s="96"/>
    </row>
    <row r="63" s="2" customFormat="1" customHeight="1" spans="1:29">
      <c r="A63" s="14">
        <v>60</v>
      </c>
      <c r="B63" s="43" t="s">
        <v>295</v>
      </c>
      <c r="C63" s="43" t="s">
        <v>241</v>
      </c>
      <c r="D63" s="16" t="s">
        <v>68</v>
      </c>
      <c r="E63" s="16" t="s">
        <v>58</v>
      </c>
      <c r="F63" s="46" t="s">
        <v>296</v>
      </c>
      <c r="G63" s="45" t="s">
        <v>291</v>
      </c>
      <c r="H63" s="22" t="s">
        <v>297</v>
      </c>
      <c r="I63" s="16" t="str">
        <f>VLOOKUP(B63,[1]CXCI2025012201!$B:$D,3,0)</f>
        <v>/</v>
      </c>
      <c r="J63" s="33">
        <v>2</v>
      </c>
      <c r="K63" s="33" t="s">
        <v>61</v>
      </c>
      <c r="L63" s="81"/>
      <c r="M63" s="64"/>
      <c r="N63" s="53"/>
      <c r="O63" s="53"/>
      <c r="P63" s="54"/>
      <c r="Q63" s="76">
        <v>4</v>
      </c>
      <c r="R63" s="54">
        <v>4</v>
      </c>
      <c r="S63" s="33">
        <v>2</v>
      </c>
      <c r="T63" s="33"/>
      <c r="U63" s="87"/>
      <c r="V63" s="14"/>
      <c r="W63" s="14"/>
      <c r="X63" s="34" t="s">
        <v>64</v>
      </c>
      <c r="Y63" s="16" t="s">
        <v>65</v>
      </c>
      <c r="Z63" s="33">
        <v>328</v>
      </c>
      <c r="AA63" s="102">
        <v>0.13</v>
      </c>
      <c r="AB63" s="96"/>
      <c r="AC63" s="96"/>
    </row>
    <row r="64" customHeight="1" spans="1:29">
      <c r="A64" s="14"/>
      <c r="B64" s="48"/>
      <c r="C64" s="48"/>
      <c r="D64" s="16"/>
      <c r="E64" s="16"/>
      <c r="F64" s="24"/>
      <c r="G64" s="22"/>
      <c r="H64" s="22"/>
      <c r="I64" s="82"/>
      <c r="J64" s="70">
        <f>SUM(J4:J63)</f>
        <v>9506</v>
      </c>
      <c r="K64" s="33"/>
      <c r="L64" s="71"/>
      <c r="M64" s="52"/>
      <c r="N64" s="70">
        <f ca="1">SUM(N4:N63)</f>
        <v>18.32</v>
      </c>
      <c r="O64" s="70"/>
      <c r="P64" s="83">
        <f>SUM(P4:P63)</f>
        <v>4815.46</v>
      </c>
      <c r="Q64" s="90"/>
      <c r="R64" s="83">
        <f>SUM(R4:R63)</f>
        <v>3156.66</v>
      </c>
      <c r="S64" s="71"/>
      <c r="T64" s="70">
        <f>SUM(T4:T63)</f>
        <v>168</v>
      </c>
      <c r="U64" s="91"/>
      <c r="V64" s="88"/>
      <c r="W64" s="88"/>
      <c r="X64" s="92"/>
      <c r="Y64" s="71"/>
      <c r="Z64" s="94"/>
      <c r="AA64" s="93"/>
      <c r="AB64" s="95"/>
      <c r="AC64" s="96"/>
    </row>
    <row r="65" customHeight="1" spans="1:27">
      <c r="A65" s="106"/>
      <c r="B65" s="107"/>
      <c r="C65" s="107"/>
      <c r="D65" s="108"/>
      <c r="E65" s="108"/>
      <c r="F65" s="109"/>
      <c r="G65" s="110"/>
      <c r="H65" s="110"/>
      <c r="I65" s="112"/>
      <c r="J65" s="113"/>
      <c r="K65" s="106"/>
      <c r="L65" s="114"/>
      <c r="M65" s="115"/>
      <c r="N65" s="115"/>
      <c r="O65" s="115"/>
      <c r="P65" s="116"/>
      <c r="Q65" s="118"/>
      <c r="R65" s="119"/>
      <c r="S65" s="106"/>
      <c r="T65" s="106"/>
      <c r="U65" s="120"/>
      <c r="V65" s="121"/>
      <c r="W65" s="121"/>
      <c r="X65" s="114"/>
      <c r="Y65" s="114"/>
      <c r="Z65" s="123"/>
      <c r="AA65" s="124"/>
    </row>
    <row r="66" customHeight="1" spans="1:27">
      <c r="A66" s="106"/>
      <c r="B66" s="106"/>
      <c r="C66" s="106"/>
      <c r="D66" s="106"/>
      <c r="E66" s="106"/>
      <c r="F66" s="111"/>
      <c r="G66" s="106"/>
      <c r="H66" s="106"/>
      <c r="I66" s="106"/>
      <c r="J66" s="4"/>
      <c r="P66" s="117"/>
      <c r="Q66" s="122"/>
      <c r="Z66" s="123"/>
      <c r="AA66" s="124"/>
    </row>
    <row r="67" customHeight="1" spans="26:27">
      <c r="Z67" s="123"/>
      <c r="AA67" s="124"/>
    </row>
    <row r="68" customHeight="1" spans="26:27">
      <c r="Z68" s="123"/>
      <c r="AA68" s="124"/>
    </row>
    <row r="69" customHeight="1" spans="26:27">
      <c r="Z69" s="123"/>
      <c r="AA69" s="124"/>
    </row>
    <row r="70" customHeight="1" spans="26:27">
      <c r="Z70" s="123"/>
      <c r="AA70" s="124"/>
    </row>
    <row r="71" customHeight="1" spans="26:27">
      <c r="Z71" s="123"/>
      <c r="AA71" s="124"/>
    </row>
    <row r="72" customHeight="1" spans="26:27">
      <c r="Z72" s="123"/>
      <c r="AA72" s="124"/>
    </row>
    <row r="73" customHeight="1" spans="26:27">
      <c r="Z73" s="123"/>
      <c r="AA73" s="124"/>
    </row>
    <row r="74" customHeight="1" spans="26:27">
      <c r="Z74" s="123"/>
      <c r="AA74" s="124"/>
    </row>
    <row r="75" customHeight="1" spans="26:27">
      <c r="Z75" s="123"/>
      <c r="AA75" s="124"/>
    </row>
    <row r="76" customHeight="1" spans="26:27">
      <c r="Z76" s="123"/>
      <c r="AA76" s="124"/>
    </row>
    <row r="77" customHeight="1" spans="26:27">
      <c r="Z77" s="123"/>
      <c r="AA77" s="124"/>
    </row>
    <row r="78" customHeight="1" spans="26:27">
      <c r="Z78" s="123"/>
      <c r="AA78" s="124"/>
    </row>
    <row r="79" customHeight="1" spans="26:27">
      <c r="Z79" s="123"/>
      <c r="AA79" s="124"/>
    </row>
    <row r="80" customHeight="1" spans="26:27">
      <c r="Z80" s="123"/>
      <c r="AA80" s="124"/>
    </row>
    <row r="81" customHeight="1" spans="26:27">
      <c r="Z81" s="123"/>
      <c r="AA81" s="124"/>
    </row>
  </sheetData>
  <mergeCells count="87">
    <mergeCell ref="A1:AA1"/>
    <mergeCell ref="B35:B37"/>
    <mergeCell ref="B39:B46"/>
    <mergeCell ref="C35:C37"/>
    <mergeCell ref="C39:C46"/>
    <mergeCell ref="D35:D37"/>
    <mergeCell ref="D39:D46"/>
    <mergeCell ref="E35:E37"/>
    <mergeCell ref="E39:E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  <mergeCell ref="AB35:AB37"/>
  </mergeCells>
  <conditionalFormatting sqref="B2:C2">
    <cfRule type="duplicateValues" dxfId="0" priority="2"/>
  </conditionalFormatting>
  <conditionalFormatting sqref="B3:C3">
    <cfRule type="duplicateValues" dxfId="0" priority="1"/>
  </conditionalFormatting>
  <conditionalFormatting sqref="B7">
    <cfRule type="duplicateValues" dxfId="0" priority="4"/>
  </conditionalFormatting>
  <conditionalFormatting sqref="B8">
    <cfRule type="duplicateValues" dxfId="0" priority="5"/>
  </conditionalFormatting>
  <conditionalFormatting sqref="B67:C65522 B4:B6 B9:B30">
    <cfRule type="duplicateValues" dxfId="0" priority="74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2025-04-22T06:00:04Z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