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'装箱单模版-2025年更新'!$A$3:$AC$19</definedName>
    <definedName name="_xlnm.Print_Area" localSheetId="0">'装箱单模版-2025年更新'!$A$3:$Y$19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  <comment ref="Z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3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<sst xmlns="http://schemas.openxmlformats.org/spreadsheetml/2006/main" count="171" uniqueCount="127">
  <si>
    <t>采购装箱单</t>
  </si>
  <si>
    <t>采购装箱单编号：</t>
  </si>
  <si>
    <t>CXCI2025012201</t>
  </si>
  <si>
    <t>（版本: V2025-01）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</si>
  <si>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</si>
  <si>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</si>
  <si>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</si>
  <si>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</si>
  <si>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</si>
  <si>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</si>
  <si>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</si>
  <si>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</si>
  <si>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</si>
  <si>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</si>
  <si>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</si>
  <si>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</si>
  <si>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</si>
  <si>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</si>
  <si>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</si>
  <si>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</si>
  <si>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</si>
  <si>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</si>
  <si>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</si>
  <si>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</si>
  <si>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</si>
  <si>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</si>
  <si>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</si>
  <si>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</si>
  <si>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</si>
  <si>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</si>
  <si>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</si>
  <si>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</si>
  <si>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</si>
  <si>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</si>
  <si>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</si>
  <si>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</si>
  <si>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</si>
  <si>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</si>
  <si>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</si>
  <si>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</si>
  <si>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</si>
  <si>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</si>
  <si>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</si>
  <si>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</si>
  <si>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</si>
  <si>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</si>
  <si>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</si>
  <si>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</si>
  <si>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</si>
  <si>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</si>
  <si>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</si>
  <si>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</si>
  <si>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</si>
  <si>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</si>
  <si>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</si>
  <si>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</si>
  <si>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</si>
  <si>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</si>
  <si>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C100.C06-006-01-00</t>
  </si>
  <si>
    <t>国威</t>
  </si>
  <si>
    <t>SMT工厂月度辅耗材</t>
  </si>
  <si>
    <t>Silvassa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</si>
  <si>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</si>
  <si>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</si>
  <si>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</si>
  <si>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</si>
  <si>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</si>
  <si>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</si>
  <si>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</si>
  <si>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一般贸易</t>
  </si>
  <si>
    <t>世博创想数字科技（深圳）有限公司</t>
  </si>
  <si>
    <t>C100.C06-006-02-00</t>
  </si>
  <si>
    <t>Wipping paper-400mm*10m</t>
  </si>
  <si>
    <t>54*40*33</t>
  </si>
  <si>
    <t>50</t>
  </si>
  <si>
    <t>F77-F132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</si>
  <si>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</si>
  <si>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</si>
  <si>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</si>
  <si>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</si>
  <si>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</si>
  <si>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</si>
  <si>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</si>
  <si>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</si>
  <si>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</si>
  <si>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</si>
  <si>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</si>
  <si>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</si>
  <si>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</si>
  <si>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</si>
  <si>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</si>
  <si>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</si>
  <si>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</si>
  <si>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</si>
  <si>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</si>
  <si>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</si>
  <si>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</si>
  <si>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</si>
  <si>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</si>
  <si>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</si>
  <si>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</si>
  <si>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</si>
  <si>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</si>
  <si>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</si>
  <si>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</si>
  <si>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</si>
  <si>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</si>
  <si>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</si>
  <si>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</si>
  <si>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</si>
  <si>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</si>
  <si>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</si>
  <si>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</si>
  <si>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</si>
  <si>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</si>
  <si>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TP-LINK</t>
  </si>
  <si>
    <t>Daman</t>
  </si>
  <si>
    <t>Shielding box</t>
  </si>
  <si>
    <t>屏蔽箱</t>
  </si>
  <si>
    <t>单层屏蔽箱</t>
  </si>
  <si>
    <t>台</t>
  </si>
  <si>
    <t>70*70*62</t>
  </si>
  <si>
    <t>F146-F155</t>
  </si>
  <si>
    <t>E100.E17-004-01-00</t>
  </si>
  <si>
    <t>双层屏蔽箱</t>
  </si>
  <si>
    <t>80*75*72</t>
  </si>
  <si>
    <t>F156-F165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</si>
</sst>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29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7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1">
    <xf numFmtId="176" fontId="0" fillId="0" borderId="0" xfId="0"/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 wrapText="1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178" fontId="1" fillId="0" borderId="2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3" applyFont="1" applyBorder="1" applyAlignment="1">
      <alignment horizontal="center" vertical="center" wrapText="1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2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182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182" fontId="1" fillId="0" borderId="4" xfId="0" applyNumberFormat="1" applyFont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182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>
      <alignment horizontal="center" vertical="center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183" fontId="2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esktop\&#27979;&#35797;&#25991;&#26723;\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Total:</v>
          </cell>
        </row>
        <row r="62">
          <cell r="C62" t="str">
            <v>SAY USD TWENTY-NINE THOUSAND EIGHT HUNDRED AND FORTY-SEVEN AND POINT THIRTY-EIGHT ONLY.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36"/>
  <sheetViews>
    <sheetView tabSelected="1" zoomScale="85" zoomScaleNormal="85" workbookViewId="0">
      <pane xSplit="1" topLeftCell="C1" activePane="topRight" state="frozen"/>
      <selection/>
      <selection pane="topRight" activeCell="R17" sqref="A1:AB19"/>
    </sheetView>
  </sheetViews>
  <sheetFormatPr defaultColWidth="10.6272727272727" defaultRowHeight="30" customHeight="1"/>
  <cols>
    <col min="1" max="1" width="5.23636363636364" style="2" customWidth="1"/>
    <col min="2" max="2" width="23.1818181818182" style="3" customWidth="1"/>
    <col min="3" max="3" width="9.37272727272727" style="3" customWidth="1"/>
    <col min="4" max="4" width="10.6272727272727" style="2" customWidth="1"/>
    <col min="5" max="5" width="11.3272727272727" style="1" customWidth="1"/>
    <col min="6" max="6" width="21.8727272727273" style="4" customWidth="1"/>
    <col min="7" max="7" width="16.8727272727273" style="3" customWidth="1"/>
    <col min="8" max="8" width="20.7545454545455" style="3" customWidth="1"/>
    <col min="9" max="9" width="21.6272727272727" style="5" customWidth="1"/>
    <col min="10" max="11" width="10.6272727272727" style="2" customWidth="1"/>
    <col min="12" max="12" width="13.2545454545455" style="1" customWidth="1"/>
    <col min="13" max="15" width="10.6272727272727" style="6" customWidth="1"/>
    <col min="16" max="17" width="10.6272727272727" style="7" customWidth="1"/>
    <col min="18" max="18" width="9.3" style="7" customWidth="1"/>
    <col min="19" max="20" width="10.6272727272727" style="7" customWidth="1"/>
    <col min="21" max="21" width="10.6272727272727" style="8" customWidth="1"/>
    <col min="22" max="25" width="10.6272727272727" style="1" customWidth="1"/>
    <col min="26" max="26" width="8.44545454545455" style="2" customWidth="1"/>
    <col min="27" max="27" width="8.44545454545455" style="9" customWidth="1"/>
    <col min="28" max="28" width="10.6272727272727" style="10" customWidth="1"/>
    <col min="29" max="29" width="10.6272727272727" style="1" customWidth="1"/>
    <col min="30" max="16384" width="10.6272727272727" style="1"/>
  </cols>
  <sheetData>
    <row r="1" ht="16.5" spans="1:27">
      <c r="A1" s="11" t="s">
        <v>0</v>
      </c>
      <c r="B1" s="12"/>
      <c r="C1" s="12"/>
      <c r="D1" s="13" t="s">
        <v>1</v>
      </c>
      <c r="E1" s="14" t="s">
        <v>2</v>
      </c>
      <c r="G1" s="12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34.5" spans="1:27">
      <c r="A2" s="15" t="s">
        <v>4</v>
      </c>
      <c r="B2" s="16" t="s">
        <v>5</v>
      </c>
      <c r="C2" s="16" t="s">
        <v>6</v>
      </c>
      <c r="D2" s="15" t="s">
        <v>7</v>
      </c>
      <c r="E2" s="17" t="s">
        <v>8</v>
      </c>
      <c r="F2" s="18" t="s">
        <v>9</v>
      </c>
      <c r="G2" s="19" t="s">
        <v>10</v>
      </c>
      <c r="H2" s="19" t="s">
        <v>11</v>
      </c>
      <c r="I2" s="21" t="s">
        <v>12</v>
      </c>
      <c r="J2" s="15" t="s">
        <v>13</v>
      </c>
      <c r="K2" s="15" t="s">
        <v>14</v>
      </c>
      <c r="L2" s="17" t="s">
        <v>15</v>
      </c>
      <c r="M2" s="49" t="s">
        <v>16</v>
      </c>
      <c r="N2" s="49" t="s">
        <v>17</v>
      </c>
      <c r="O2" s="49" t="s">
        <v>18</v>
      </c>
      <c r="P2" s="50" t="s">
        <v>19</v>
      </c>
      <c r="Q2" s="50" t="s">
        <v>20</v>
      </c>
      <c r="R2" s="75" t="s">
        <v>21</v>
      </c>
      <c r="S2" s="50" t="s">
        <v>22</v>
      </c>
      <c r="T2" s="50" t="s">
        <v>23</v>
      </c>
      <c r="U2" s="76" t="s">
        <v>24</v>
      </c>
      <c r="V2" s="17" t="s">
        <v>25</v>
      </c>
      <c r="W2" s="17" t="s">
        <v>26</v>
      </c>
      <c r="X2" s="77" t="s">
        <v>27</v>
      </c>
      <c r="Y2" s="17" t="s">
        <v>28</v>
      </c>
      <c r="Z2" s="87" t="s">
        <v>29</v>
      </c>
      <c r="AA2" s="88" t="s">
        <v>30</v>
      </c>
    </row>
    <row r="3" ht="23" spans="1:27">
      <c r="A3" s="15" t="s">
        <v>31</v>
      </c>
      <c r="B3" s="16" t="s">
        <v>32</v>
      </c>
      <c r="C3" s="16" t="s">
        <v>33</v>
      </c>
      <c r="D3" s="15" t="s">
        <v>34</v>
      </c>
      <c r="E3" s="17" t="s">
        <v>35</v>
      </c>
      <c r="F3" s="18" t="s">
        <v>36</v>
      </c>
      <c r="G3" s="19" t="s">
        <v>37</v>
      </c>
      <c r="H3" s="19" t="s">
        <v>38</v>
      </c>
      <c r="I3" s="21" t="s">
        <v>39</v>
      </c>
      <c r="J3" s="15" t="s">
        <v>40</v>
      </c>
      <c r="K3" s="15" t="s">
        <v>41</v>
      </c>
      <c r="L3" s="17" t="s">
        <v>42</v>
      </c>
      <c r="M3" s="49" t="s">
        <v>43</v>
      </c>
      <c r="N3" s="49" t="s">
        <v>44</v>
      </c>
      <c r="O3" s="49" t="s">
        <v>45</v>
      </c>
      <c r="P3" s="50" t="s">
        <v>46</v>
      </c>
      <c r="Q3" s="50" t="s">
        <v>47</v>
      </c>
      <c r="R3" s="75" t="s">
        <v>48</v>
      </c>
      <c r="S3" s="50" t="s">
        <v>49</v>
      </c>
      <c r="T3" s="50" t="s">
        <v>50</v>
      </c>
      <c r="U3" s="76" t="s">
        <v>51</v>
      </c>
      <c r="V3" s="17" t="s">
        <v>52</v>
      </c>
      <c r="W3" s="17" t="s">
        <v>53</v>
      </c>
      <c r="X3" s="77" t="s">
        <v>54</v>
      </c>
      <c r="Y3" s="17" t="s">
        <v>55</v>
      </c>
      <c r="Z3" s="87" t="s">
        <v>56</v>
      </c>
      <c r="AA3" s="88" t="s">
        <v>57</v>
      </c>
    </row>
    <row r="4" customHeight="1" spans="1:29">
      <c r="A4" s="15">
        <v>28</v>
      </c>
      <c r="B4" s="20" t="s">
        <v>58</v>
      </c>
      <c r="C4" s="15" t="s">
        <v>59</v>
      </c>
      <c r="D4" s="15" t="s">
        <v>60</v>
      </c>
      <c r="E4" s="21" t="s">
        <v>61</v>
      </c>
      <c r="F4" s="18" t="s">
        <v>62</v>
      </c>
      <c r="G4" s="22" t="s">
        <v>63</v>
      </c>
      <c r="H4" s="23" t="s">
        <v>63</v>
      </c>
      <c r="I4" s="21" t="str">
        <f>VLOOKUP(B4,[1]CXCI2025012201!$B:$D,3,0)</f>
        <v>/</v>
      </c>
      <c r="J4" s="51">
        <v>2040</v>
      </c>
      <c r="K4" s="29" t="s">
        <v>64</v>
      </c>
      <c r="L4" s="52" t="s">
        <v>65</v>
      </c>
      <c r="M4" s="53">
        <f ca="1">ROUND(EVALUATE(L4)*1000*0.000000001,2)</f>
        <v>0.09</v>
      </c>
      <c r="N4" s="52">
        <f ca="1" t="shared" ref="N4:N9" si="0">M4*T4</f>
        <v>6.12</v>
      </c>
      <c r="O4" s="54" t="s">
        <v>66</v>
      </c>
      <c r="P4" s="55">
        <f>O4*T4</f>
        <v>1204.28</v>
      </c>
      <c r="Q4" s="67">
        <v>1200</v>
      </c>
      <c r="R4" s="63">
        <v>1200</v>
      </c>
      <c r="S4" s="78" t="s">
        <v>67</v>
      </c>
      <c r="T4" s="15">
        <f>J4/S4</f>
        <v>68</v>
      </c>
      <c r="U4" s="76" t="s">
        <v>68</v>
      </c>
      <c r="V4" s="79"/>
      <c r="W4" s="79"/>
      <c r="X4" s="30" t="s">
        <v>69</v>
      </c>
      <c r="Y4" s="21" t="s">
        <v>70</v>
      </c>
      <c r="Z4" s="89">
        <v>14.8</v>
      </c>
      <c r="AA4" s="90">
        <v>0.13</v>
      </c>
      <c r="AB4" s="91"/>
      <c r="AC4" s="92"/>
    </row>
    <row r="5" customHeight="1" spans="1:29">
      <c r="A5" s="15">
        <v>29</v>
      </c>
      <c r="B5" s="20" t="s">
        <v>71</v>
      </c>
      <c r="C5" s="15" t="s">
        <v>59</v>
      </c>
      <c r="D5" s="15" t="s">
        <v>60</v>
      </c>
      <c r="E5" s="21" t="s">
        <v>61</v>
      </c>
      <c r="F5" s="18" t="s">
        <v>72</v>
      </c>
      <c r="G5" s="22" t="s">
        <v>63</v>
      </c>
      <c r="H5" s="23" t="s">
        <v>63</v>
      </c>
      <c r="I5" s="21" t="str">
        <f>VLOOKUP(B5,[1]CXCI2025012201!$B:$D,3,0)</f>
        <v>/</v>
      </c>
      <c r="J5" s="51">
        <v>2800</v>
      </c>
      <c r="K5" s="29" t="s">
        <v>64</v>
      </c>
      <c r="L5" s="52" t="s">
        <v>73</v>
      </c>
      <c r="M5" s="53">
        <f ca="1">ROUND(EVALUATE(L5)*1000*0.000000001,2)</f>
        <v>0.07</v>
      </c>
      <c r="N5" s="56">
        <f ca="1" t="shared" si="0"/>
        <v>3.92</v>
      </c>
      <c r="O5" s="57">
        <v>15.5</v>
      </c>
      <c r="P5" s="55">
        <f>O5*T5</f>
        <v>868</v>
      </c>
      <c r="Q5" s="67">
        <v>866</v>
      </c>
      <c r="R5" s="63">
        <v>866</v>
      </c>
      <c r="S5" s="78" t="s">
        <v>74</v>
      </c>
      <c r="T5" s="15">
        <f>J5/S5</f>
        <v>56</v>
      </c>
      <c r="U5" s="76" t="s">
        <v>75</v>
      </c>
      <c r="V5" s="79"/>
      <c r="W5" s="79"/>
      <c r="X5" s="30" t="s">
        <v>69</v>
      </c>
      <c r="Y5" s="21" t="s">
        <v>70</v>
      </c>
      <c r="Z5" s="89">
        <v>7.3</v>
      </c>
      <c r="AA5" s="90">
        <v>0.13</v>
      </c>
      <c r="AB5" s="91"/>
      <c r="AC5" s="92"/>
    </row>
    <row r="6" customHeight="1" spans="1:29">
      <c r="A6" s="15">
        <v>32</v>
      </c>
      <c r="B6" s="24" t="s">
        <v>76</v>
      </c>
      <c r="C6" s="25" t="s">
        <v>77</v>
      </c>
      <c r="D6" s="25" t="s">
        <v>78</v>
      </c>
      <c r="E6" s="26" t="s">
        <v>61</v>
      </c>
      <c r="F6" s="27" t="s">
        <v>79</v>
      </c>
      <c r="G6" s="28" t="s">
        <v>80</v>
      </c>
      <c r="H6" s="23" t="s">
        <v>81</v>
      </c>
      <c r="I6" s="21" t="str">
        <f>VLOOKUP(B6,[1]CXCI2025012201!$B:$D,3,0)</f>
        <v>/</v>
      </c>
      <c r="J6" s="58">
        <v>3</v>
      </c>
      <c r="K6" s="15" t="s">
        <v>82</v>
      </c>
      <c r="L6" s="52" t="s">
        <v>83</v>
      </c>
      <c r="M6" s="53">
        <f ca="1">ROUND(EVALUATE(L6)*1000*0.000000001,2)</f>
        <v>0.06</v>
      </c>
      <c r="N6" s="56">
        <f ca="1" t="shared" si="0"/>
        <v>0.06</v>
      </c>
      <c r="O6" s="59">
        <v>34.24</v>
      </c>
      <c r="P6" s="60">
        <f>SUM(O6:O8)</f>
        <v>66.02</v>
      </c>
      <c r="Q6" s="62">
        <v>34</v>
      </c>
      <c r="R6" s="66">
        <v>64.2</v>
      </c>
      <c r="S6" s="80" t="s">
        <v>84</v>
      </c>
      <c r="T6" s="15">
        <f>J6/S6</f>
        <v>1</v>
      </c>
      <c r="U6" s="76" t="s">
        <v>85</v>
      </c>
      <c r="V6" s="79"/>
      <c r="W6" s="79"/>
      <c r="X6" s="26" t="s">
        <v>69</v>
      </c>
      <c r="Y6" s="21" t="s">
        <v>70</v>
      </c>
      <c r="Z6" s="93">
        <v>1160</v>
      </c>
      <c r="AA6" s="94">
        <v>0.13</v>
      </c>
      <c r="AB6" s="91" t="s">
        <v>86</v>
      </c>
      <c r="AC6" s="92"/>
    </row>
    <row r="7" customHeight="1" spans="1:29">
      <c r="A7" s="15">
        <v>33</v>
      </c>
      <c r="B7" s="24"/>
      <c r="C7" s="25"/>
      <c r="D7" s="25"/>
      <c r="E7" s="26"/>
      <c r="F7" s="27"/>
      <c r="G7" s="28"/>
      <c r="H7" s="23" t="s">
        <v>87</v>
      </c>
      <c r="I7" s="21"/>
      <c r="J7" s="58"/>
      <c r="K7" s="15"/>
      <c r="L7" s="52" t="s">
        <v>88</v>
      </c>
      <c r="M7" s="53">
        <f ca="1">ROUND(EVALUATE(L7)*1000*0.000000001,2)</f>
        <v>0.03</v>
      </c>
      <c r="N7" s="56">
        <f ca="1" t="shared" si="0"/>
        <v>0.03</v>
      </c>
      <c r="O7" s="61">
        <v>18.4</v>
      </c>
      <c r="P7" s="62"/>
      <c r="Q7" s="62">
        <v>205</v>
      </c>
      <c r="R7" s="66"/>
      <c r="S7" s="81"/>
      <c r="T7" s="15">
        <f>J6/S6</f>
        <v>1</v>
      </c>
      <c r="U7" s="76" t="s">
        <v>89</v>
      </c>
      <c r="V7" s="79"/>
      <c r="W7" s="79"/>
      <c r="X7" s="26"/>
      <c r="Y7" s="21" t="s">
        <v>70</v>
      </c>
      <c r="Z7" s="95"/>
      <c r="AA7" s="96"/>
      <c r="AB7" s="91"/>
      <c r="AC7" s="92"/>
    </row>
    <row r="8" customHeight="1" spans="1:29">
      <c r="A8" s="15">
        <v>34</v>
      </c>
      <c r="B8" s="20"/>
      <c r="C8" s="29"/>
      <c r="D8" s="29"/>
      <c r="E8" s="30"/>
      <c r="F8" s="31"/>
      <c r="G8" s="22"/>
      <c r="H8" s="23" t="s">
        <v>90</v>
      </c>
      <c r="I8" s="21"/>
      <c r="J8" s="58"/>
      <c r="K8" s="15"/>
      <c r="L8" s="52" t="s">
        <v>91</v>
      </c>
      <c r="M8" s="53">
        <f ca="1">ROUND(EVALUATE(L8)*1000*0.000000001,2)</f>
        <v>0.05</v>
      </c>
      <c r="N8" s="56">
        <f ca="1" t="shared" si="0"/>
        <v>0.05</v>
      </c>
      <c r="O8" s="61">
        <v>13.38</v>
      </c>
      <c r="P8" s="63"/>
      <c r="Q8" s="63">
        <v>270</v>
      </c>
      <c r="R8" s="67"/>
      <c r="S8" s="78"/>
      <c r="T8" s="15">
        <f>J6/S6</f>
        <v>1</v>
      </c>
      <c r="U8" s="76" t="s">
        <v>92</v>
      </c>
      <c r="V8" s="79"/>
      <c r="W8" s="79"/>
      <c r="X8" s="30"/>
      <c r="Y8" s="21" t="s">
        <v>70</v>
      </c>
      <c r="Z8" s="97"/>
      <c r="AA8" s="98"/>
      <c r="AB8" s="91"/>
      <c r="AC8" s="92"/>
    </row>
    <row r="9" ht="26.1" customHeight="1" spans="1:27">
      <c r="A9" s="15">
        <v>36</v>
      </c>
      <c r="B9" s="32" t="s">
        <v>93</v>
      </c>
      <c r="C9" s="32" t="s">
        <v>77</v>
      </c>
      <c r="D9" s="32" t="s">
        <v>78</v>
      </c>
      <c r="E9" s="32" t="s">
        <v>61</v>
      </c>
      <c r="F9" s="33" t="s">
        <v>94</v>
      </c>
      <c r="G9" s="34" t="s">
        <v>95</v>
      </c>
      <c r="H9" s="35" t="s">
        <v>96</v>
      </c>
      <c r="I9" s="21" t="str">
        <f>VLOOKUP(B9,[1]CXCI2025012201!$B:$D,3,0)</f>
        <v>/</v>
      </c>
      <c r="J9" s="64">
        <v>9</v>
      </c>
      <c r="K9" s="64" t="s">
        <v>82</v>
      </c>
      <c r="L9" s="52" t="s">
        <v>97</v>
      </c>
      <c r="M9" s="53">
        <f ca="1" t="shared" ref="M9:M20" si="1">ROUND(EVALUATE(L9)*1000*0.000000001,2)</f>
        <v>0.01</v>
      </c>
      <c r="N9" s="59">
        <f ca="1" t="shared" si="0"/>
        <v>0.01</v>
      </c>
      <c r="O9" s="57">
        <v>10.63</v>
      </c>
      <c r="P9" s="65">
        <f>SUM(O9:O16)</f>
        <v>207.46</v>
      </c>
      <c r="Q9" s="66">
        <v>205</v>
      </c>
      <c r="R9" s="62">
        <v>205</v>
      </c>
      <c r="S9" s="25">
        <v>9</v>
      </c>
      <c r="T9" s="15">
        <f>J9/S9</f>
        <v>1</v>
      </c>
      <c r="U9" s="76" t="s">
        <v>98</v>
      </c>
      <c r="V9" s="21"/>
      <c r="W9" s="21"/>
      <c r="X9" s="26" t="s">
        <v>69</v>
      </c>
      <c r="Y9" s="21" t="s">
        <v>70</v>
      </c>
      <c r="Z9" s="64">
        <v>300</v>
      </c>
      <c r="AA9" s="94">
        <v>0.13</v>
      </c>
    </row>
    <row r="10" customHeight="1" spans="1:29">
      <c r="A10" s="15">
        <v>37</v>
      </c>
      <c r="B10" s="36"/>
      <c r="C10" s="36"/>
      <c r="D10" s="36"/>
      <c r="E10" s="36"/>
      <c r="F10" s="37"/>
      <c r="G10" s="38"/>
      <c r="H10" s="23" t="s">
        <v>99</v>
      </c>
      <c r="I10" s="21"/>
      <c r="J10" s="25"/>
      <c r="K10" s="25"/>
      <c r="L10" s="52" t="s">
        <v>100</v>
      </c>
      <c r="M10" s="53">
        <f ca="1" t="shared" si="1"/>
        <v>0.08</v>
      </c>
      <c r="N10" s="59">
        <v>0.08</v>
      </c>
      <c r="O10" s="59">
        <v>25.83</v>
      </c>
      <c r="P10" s="66"/>
      <c r="Q10" s="66"/>
      <c r="R10" s="62"/>
      <c r="S10" s="25"/>
      <c r="T10" s="15">
        <f>J9/S9</f>
        <v>1</v>
      </c>
      <c r="U10" s="76" t="s">
        <v>101</v>
      </c>
      <c r="V10" s="15"/>
      <c r="W10" s="15"/>
      <c r="X10" s="26"/>
      <c r="Y10" s="21" t="s">
        <v>70</v>
      </c>
      <c r="Z10" s="25"/>
      <c r="AA10" s="96"/>
      <c r="AB10" s="91"/>
      <c r="AC10" s="92"/>
    </row>
    <row r="11" customHeight="1" spans="1:29">
      <c r="A11" s="15">
        <v>38</v>
      </c>
      <c r="B11" s="36"/>
      <c r="C11" s="36"/>
      <c r="D11" s="36"/>
      <c r="E11" s="36"/>
      <c r="F11" s="37"/>
      <c r="G11" s="38"/>
      <c r="H11" s="23" t="s">
        <v>102</v>
      </c>
      <c r="I11" s="21"/>
      <c r="J11" s="25"/>
      <c r="K11" s="25"/>
      <c r="L11" s="52" t="s">
        <v>100</v>
      </c>
      <c r="M11" s="53">
        <f ca="1" t="shared" si="1"/>
        <v>0.08</v>
      </c>
      <c r="N11" s="59">
        <v>0.08</v>
      </c>
      <c r="O11" s="59">
        <v>21.09</v>
      </c>
      <c r="P11" s="66"/>
      <c r="Q11" s="66"/>
      <c r="R11" s="62"/>
      <c r="S11" s="25"/>
      <c r="T11" s="15">
        <f>J9/S9</f>
        <v>1</v>
      </c>
      <c r="U11" s="76" t="s">
        <v>103</v>
      </c>
      <c r="V11" s="15"/>
      <c r="W11" s="15"/>
      <c r="X11" s="26"/>
      <c r="Y11" s="21" t="s">
        <v>70</v>
      </c>
      <c r="Z11" s="25"/>
      <c r="AA11" s="96"/>
      <c r="AB11" s="91"/>
      <c r="AC11" s="92"/>
    </row>
    <row r="12" customHeight="1" spans="1:29">
      <c r="A12" s="15">
        <v>39</v>
      </c>
      <c r="B12" s="36"/>
      <c r="C12" s="36"/>
      <c r="D12" s="36"/>
      <c r="E12" s="36"/>
      <c r="F12" s="37"/>
      <c r="G12" s="38"/>
      <c r="H12" s="23" t="s">
        <v>104</v>
      </c>
      <c r="I12" s="21"/>
      <c r="J12" s="25"/>
      <c r="K12" s="25"/>
      <c r="L12" s="52" t="s">
        <v>105</v>
      </c>
      <c r="M12" s="53">
        <f ca="1" t="shared" si="1"/>
        <v>0.08</v>
      </c>
      <c r="N12" s="59">
        <v>0.08</v>
      </c>
      <c r="O12" s="59">
        <v>33.25</v>
      </c>
      <c r="P12" s="66"/>
      <c r="Q12" s="66"/>
      <c r="R12" s="62"/>
      <c r="S12" s="25"/>
      <c r="T12" s="15">
        <f>J9/S9</f>
        <v>1</v>
      </c>
      <c r="U12" s="76" t="s">
        <v>106</v>
      </c>
      <c r="V12" s="15"/>
      <c r="W12" s="15"/>
      <c r="X12" s="26"/>
      <c r="Y12" s="21" t="s">
        <v>70</v>
      </c>
      <c r="Z12" s="25"/>
      <c r="AA12" s="96"/>
      <c r="AB12" s="91"/>
      <c r="AC12" s="92"/>
    </row>
    <row r="13" customHeight="1" spans="1:29">
      <c r="A13" s="15">
        <v>40</v>
      </c>
      <c r="B13" s="36"/>
      <c r="C13" s="36"/>
      <c r="D13" s="36"/>
      <c r="E13" s="36"/>
      <c r="F13" s="37"/>
      <c r="G13" s="38"/>
      <c r="H13" s="23" t="s">
        <v>104</v>
      </c>
      <c r="I13" s="21"/>
      <c r="J13" s="25"/>
      <c r="K13" s="25"/>
      <c r="L13" s="52" t="s">
        <v>105</v>
      </c>
      <c r="M13" s="53">
        <f ca="1" t="shared" si="1"/>
        <v>0.08</v>
      </c>
      <c r="N13" s="59">
        <v>0.08</v>
      </c>
      <c r="O13" s="59">
        <v>33.25</v>
      </c>
      <c r="P13" s="66"/>
      <c r="Q13" s="66"/>
      <c r="R13" s="62"/>
      <c r="S13" s="25"/>
      <c r="T13" s="15">
        <f>J9/S9</f>
        <v>1</v>
      </c>
      <c r="U13" s="76" t="s">
        <v>107</v>
      </c>
      <c r="V13" s="15"/>
      <c r="W13" s="15"/>
      <c r="X13" s="26"/>
      <c r="Y13" s="21" t="s">
        <v>70</v>
      </c>
      <c r="Z13" s="25"/>
      <c r="AA13" s="96"/>
      <c r="AB13" s="91"/>
      <c r="AC13" s="92"/>
    </row>
    <row r="14" customHeight="1" spans="1:29">
      <c r="A14" s="15">
        <v>41</v>
      </c>
      <c r="B14" s="36"/>
      <c r="C14" s="36"/>
      <c r="D14" s="36"/>
      <c r="E14" s="36"/>
      <c r="F14" s="37"/>
      <c r="G14" s="38"/>
      <c r="H14" s="23" t="s">
        <v>104</v>
      </c>
      <c r="I14" s="21"/>
      <c r="J14" s="25"/>
      <c r="K14" s="25"/>
      <c r="L14" s="52" t="s">
        <v>105</v>
      </c>
      <c r="M14" s="53">
        <f ca="1" t="shared" si="1"/>
        <v>0.08</v>
      </c>
      <c r="N14" s="59">
        <v>0.08</v>
      </c>
      <c r="O14" s="59">
        <v>33.25</v>
      </c>
      <c r="P14" s="66"/>
      <c r="Q14" s="66"/>
      <c r="R14" s="62"/>
      <c r="S14" s="25"/>
      <c r="T14" s="15">
        <f>J9/S9</f>
        <v>1</v>
      </c>
      <c r="U14" s="76" t="s">
        <v>108</v>
      </c>
      <c r="V14" s="15"/>
      <c r="W14" s="15"/>
      <c r="X14" s="26"/>
      <c r="Y14" s="21" t="s">
        <v>70</v>
      </c>
      <c r="Z14" s="25"/>
      <c r="AA14" s="96"/>
      <c r="AB14" s="91"/>
      <c r="AC14" s="92"/>
    </row>
    <row r="15" customHeight="1" spans="1:29">
      <c r="A15" s="15">
        <v>42</v>
      </c>
      <c r="B15" s="36"/>
      <c r="C15" s="36"/>
      <c r="D15" s="36"/>
      <c r="E15" s="36"/>
      <c r="F15" s="37"/>
      <c r="G15" s="38"/>
      <c r="H15" s="23" t="s">
        <v>104</v>
      </c>
      <c r="I15" s="21"/>
      <c r="J15" s="25"/>
      <c r="K15" s="25"/>
      <c r="L15" s="52" t="s">
        <v>105</v>
      </c>
      <c r="M15" s="53">
        <f ca="1" t="shared" si="1"/>
        <v>0.08</v>
      </c>
      <c r="N15" s="59">
        <v>0.08</v>
      </c>
      <c r="O15" s="59">
        <v>33.25</v>
      </c>
      <c r="P15" s="66"/>
      <c r="Q15" s="66"/>
      <c r="R15" s="62"/>
      <c r="S15" s="25"/>
      <c r="T15" s="15">
        <f>J9/S9</f>
        <v>1</v>
      </c>
      <c r="U15" s="76" t="s">
        <v>109</v>
      </c>
      <c r="V15" s="15"/>
      <c r="W15" s="15"/>
      <c r="X15" s="26"/>
      <c r="Y15" s="21" t="s">
        <v>70</v>
      </c>
      <c r="Z15" s="25"/>
      <c r="AA15" s="96"/>
      <c r="AB15" s="91"/>
      <c r="AC15" s="92"/>
    </row>
    <row r="16" customHeight="1" spans="1:29">
      <c r="A16" s="15">
        <v>43</v>
      </c>
      <c r="B16" s="39"/>
      <c r="C16" s="39"/>
      <c r="D16" s="39"/>
      <c r="E16" s="39"/>
      <c r="F16" s="40"/>
      <c r="G16" s="41"/>
      <c r="H16" s="23" t="s">
        <v>110</v>
      </c>
      <c r="I16" s="21"/>
      <c r="J16" s="29"/>
      <c r="K16" s="29"/>
      <c r="L16" s="52" t="s">
        <v>111</v>
      </c>
      <c r="M16" s="53">
        <f ca="1" t="shared" si="1"/>
        <v>0.4</v>
      </c>
      <c r="N16" s="59">
        <v>0.04</v>
      </c>
      <c r="O16" s="59">
        <v>16.91</v>
      </c>
      <c r="P16" s="67"/>
      <c r="Q16" s="67"/>
      <c r="R16" s="63"/>
      <c r="S16" s="29"/>
      <c r="T16" s="15">
        <f>J9/S9</f>
        <v>1</v>
      </c>
      <c r="U16" s="76" t="s">
        <v>112</v>
      </c>
      <c r="V16" s="15"/>
      <c r="W16" s="15"/>
      <c r="X16" s="30"/>
      <c r="Y16" s="21" t="s">
        <v>70</v>
      </c>
      <c r="Z16" s="29"/>
      <c r="AA16" s="98"/>
      <c r="AB16" s="91"/>
      <c r="AC16" s="92"/>
    </row>
    <row r="17" s="1" customFormat="1" customHeight="1" spans="1:29">
      <c r="A17" s="15">
        <v>44</v>
      </c>
      <c r="B17" s="39" t="s">
        <v>113</v>
      </c>
      <c r="C17" s="39" t="s">
        <v>114</v>
      </c>
      <c r="D17" s="39" t="s">
        <v>115</v>
      </c>
      <c r="E17" s="15" t="s">
        <v>116</v>
      </c>
      <c r="F17" s="18" t="s">
        <v>117</v>
      </c>
      <c r="G17" s="41" t="s">
        <v>118</v>
      </c>
      <c r="H17" s="23" t="s">
        <v>119</v>
      </c>
      <c r="I17" s="21" t="str">
        <f>VLOOKUP(B17,[1]CXCI2025012201!$B:$D,3,0)</f>
        <v>/</v>
      </c>
      <c r="J17" s="29">
        <v>10</v>
      </c>
      <c r="K17" s="29" t="s">
        <v>120</v>
      </c>
      <c r="L17" s="52" t="s">
        <v>121</v>
      </c>
      <c r="M17" s="53">
        <f ca="1" t="shared" si="1"/>
        <v>0.3</v>
      </c>
      <c r="N17" s="56">
        <f ca="1">M17*T17</f>
        <v>3</v>
      </c>
      <c r="O17" s="57">
        <v>37</v>
      </c>
      <c r="P17" s="55">
        <f>O17*T17</f>
        <v>370</v>
      </c>
      <c r="Q17" s="67">
        <v>270</v>
      </c>
      <c r="R17" s="63">
        <v>270</v>
      </c>
      <c r="S17" s="29">
        <v>1</v>
      </c>
      <c r="T17" s="15">
        <f>J17/S17</f>
        <v>10</v>
      </c>
      <c r="U17" s="76" t="s">
        <v>122</v>
      </c>
      <c r="V17" s="15"/>
      <c r="W17" s="15"/>
      <c r="X17" s="30" t="s">
        <v>69</v>
      </c>
      <c r="Y17" s="21" t="s">
        <v>70</v>
      </c>
      <c r="Z17" s="29">
        <v>3400</v>
      </c>
      <c r="AA17" s="98">
        <v>0.13</v>
      </c>
      <c r="AB17" s="92"/>
      <c r="AC17" s="92"/>
    </row>
    <row r="18" s="1" customFormat="1" customHeight="1" spans="1:29">
      <c r="A18" s="15">
        <v>45</v>
      </c>
      <c r="B18" s="39" t="s">
        <v>123</v>
      </c>
      <c r="C18" s="39" t="s">
        <v>114</v>
      </c>
      <c r="D18" s="39" t="s">
        <v>115</v>
      </c>
      <c r="E18" s="15" t="s">
        <v>116</v>
      </c>
      <c r="F18" s="18" t="s">
        <v>117</v>
      </c>
      <c r="G18" s="41" t="s">
        <v>118</v>
      </c>
      <c r="H18" s="23" t="s">
        <v>124</v>
      </c>
      <c r="I18" s="21" t="str">
        <f>VLOOKUP(B18,[1]CXCI2025012201!$B:$D,3,0)</f>
        <v>/</v>
      </c>
      <c r="J18" s="29">
        <v>10</v>
      </c>
      <c r="K18" s="29" t="s">
        <v>120</v>
      </c>
      <c r="L18" s="52" t="s">
        <v>125</v>
      </c>
      <c r="M18" s="53">
        <f ca="1" t="shared" si="1"/>
        <v>0.43</v>
      </c>
      <c r="N18" s="56">
        <f ca="1">M18*T18</f>
        <v>4.3</v>
      </c>
      <c r="O18" s="57">
        <v>54</v>
      </c>
      <c r="P18" s="55">
        <f>O18*T18</f>
        <v>540</v>
      </c>
      <c r="Q18" s="67">
        <v>440</v>
      </c>
      <c r="R18" s="63">
        <v>440</v>
      </c>
      <c r="S18" s="29">
        <v>1</v>
      </c>
      <c r="T18" s="15">
        <f>J18/S18</f>
        <v>10</v>
      </c>
      <c r="U18" s="76" t="s">
        <v>126</v>
      </c>
      <c r="V18" s="15"/>
      <c r="W18" s="15"/>
      <c r="X18" s="30" t="s">
        <v>69</v>
      </c>
      <c r="Y18" s="21" t="s">
        <v>70</v>
      </c>
      <c r="Z18" s="29">
        <v>5150</v>
      </c>
      <c r="AA18" s="98">
        <v>0.13</v>
      </c>
      <c r="AB18" s="92"/>
      <c r="AC18" s="92"/>
    </row>
    <row r="19" customHeight="1" spans="1:29">
      <c r="A19" s="15"/>
      <c r="B19" s="42"/>
      <c r="C19" s="42"/>
      <c r="D19" s="21"/>
      <c r="E19" s="21"/>
      <c r="F19" s="31"/>
      <c r="G19" s="23"/>
      <c r="H19" s="23"/>
      <c r="I19" s="68"/>
      <c r="J19" s="51">
        <f>SUM(J4:J18)</f>
        <v>4872</v>
      </c>
      <c r="K19" s="29"/>
      <c r="L19" s="52"/>
      <c r="M19" s="59"/>
      <c r="N19" s="51">
        <f ca="1">SUM(N4:N18)</f>
        <v>18.01</v>
      </c>
      <c r="O19" s="51"/>
      <c r="P19" s="51">
        <f>SUM(P4:P18)</f>
        <v>3255.76</v>
      </c>
      <c r="Q19" s="82"/>
      <c r="R19" s="51">
        <f>SUM(R4:R18)</f>
        <v>3045.2</v>
      </c>
      <c r="S19" s="52"/>
      <c r="T19" s="51">
        <f>SUM(T4:T18)</f>
        <v>155</v>
      </c>
      <c r="U19" s="83"/>
      <c r="V19" s="79"/>
      <c r="W19" s="79"/>
      <c r="X19" s="84"/>
      <c r="Y19" s="52"/>
      <c r="Z19" s="89"/>
      <c r="AA19" s="90"/>
      <c r="AB19" s="91"/>
      <c r="AC19" s="92"/>
    </row>
    <row r="20" customHeight="1" spans="1:27">
      <c r="A20" s="43"/>
      <c r="B20" s="44"/>
      <c r="C20" s="44"/>
      <c r="D20" s="45"/>
      <c r="E20" s="45"/>
      <c r="F20" s="46"/>
      <c r="G20" s="47"/>
      <c r="H20" s="47"/>
      <c r="I20" s="69"/>
      <c r="J20" s="70"/>
      <c r="K20" s="43"/>
      <c r="L20" s="71"/>
      <c r="M20" s="72"/>
      <c r="N20" s="72"/>
      <c r="O20" s="72"/>
      <c r="P20" s="73"/>
      <c r="Q20" s="73"/>
      <c r="R20" s="43"/>
      <c r="S20" s="43"/>
      <c r="T20" s="43"/>
      <c r="U20" s="85"/>
      <c r="V20" s="86"/>
      <c r="W20" s="86"/>
      <c r="X20" s="71"/>
      <c r="Y20" s="71"/>
      <c r="Z20" s="99"/>
      <c r="AA20" s="100"/>
    </row>
    <row r="21" customHeight="1" spans="1:27">
      <c r="A21" s="43"/>
      <c r="B21" s="43"/>
      <c r="C21" s="43"/>
      <c r="D21" s="43"/>
      <c r="E21" s="43"/>
      <c r="F21" s="48"/>
      <c r="G21" s="43"/>
      <c r="H21" s="43"/>
      <c r="I21" s="43"/>
      <c r="J21" s="2"/>
      <c r="P21" s="74"/>
      <c r="Q21" s="74"/>
      <c r="Z21" s="99"/>
      <c r="AA21" s="100"/>
    </row>
    <row r="22" customHeight="1" spans="26:27">
      <c r="Z22" s="99"/>
      <c r="AA22" s="100"/>
    </row>
    <row r="23" customHeight="1" spans="26:27">
      <c r="Z23" s="99"/>
      <c r="AA23" s="100"/>
    </row>
    <row r="24" customHeight="1" spans="26:27">
      <c r="Z24" s="99"/>
      <c r="AA24" s="100"/>
    </row>
    <row r="25" customHeight="1" spans="26:27">
      <c r="Z25" s="99"/>
      <c r="AA25" s="100"/>
    </row>
    <row r="26" customHeight="1" spans="26:27">
      <c r="Z26" s="99"/>
      <c r="AA26" s="100"/>
    </row>
    <row r="27" customHeight="1" spans="26:27">
      <c r="Z27" s="99"/>
      <c r="AA27" s="100"/>
    </row>
    <row r="28" customHeight="1" spans="26:27">
      <c r="Z28" s="99"/>
      <c r="AA28" s="100"/>
    </row>
    <row r="29" customHeight="1" spans="26:27">
      <c r="Z29" s="99"/>
      <c r="AA29" s="100"/>
    </row>
    <row r="30" customHeight="1" spans="26:27">
      <c r="Z30" s="99"/>
      <c r="AA30" s="100"/>
    </row>
    <row r="31" customHeight="1" spans="26:27">
      <c r="Z31" s="99"/>
      <c r="AA31" s="100"/>
    </row>
    <row r="32" customHeight="1" spans="26:27">
      <c r="Z32" s="99"/>
      <c r="AA32" s="100"/>
    </row>
    <row r="33" customHeight="1" spans="26:27">
      <c r="Z33" s="99"/>
      <c r="AA33" s="100"/>
    </row>
    <row r="34" customHeight="1" spans="26:27">
      <c r="Z34" s="99"/>
      <c r="AA34" s="100"/>
    </row>
    <row r="35" customHeight="1" spans="26:27">
      <c r="Z35" s="99"/>
      <c r="AA35" s="100"/>
    </row>
    <row r="36" customHeight="1" spans="26:27">
      <c r="Z36" s="99"/>
      <c r="AA36" s="100"/>
    </row>
  </sheetData>
  <mergeCells count="31">
    <mergeCell ref="B6:B8"/>
    <mergeCell ref="B9:B16"/>
    <mergeCell ref="C6:C8"/>
    <mergeCell ref="C9:C16"/>
    <mergeCell ref="D6:D8"/>
    <mergeCell ref="D9:D16"/>
    <mergeCell ref="E6:E8"/>
    <mergeCell ref="E9:E16"/>
    <mergeCell ref="F6:F8"/>
    <mergeCell ref="F9:F16"/>
    <mergeCell ref="G6:G8"/>
    <mergeCell ref="G9:G16"/>
    <mergeCell ref="J6:J8"/>
    <mergeCell ref="J9:J16"/>
    <mergeCell ref="K6:K8"/>
    <mergeCell ref="K9:K16"/>
    <mergeCell ref="P6:P8"/>
    <mergeCell ref="P9:P16"/>
    <mergeCell ref="Q6:Q8"/>
    <mergeCell ref="Q9:Q16"/>
    <mergeCell ref="R6:R8"/>
    <mergeCell ref="R9:R16"/>
    <mergeCell ref="S6:S8"/>
    <mergeCell ref="S9:S16"/>
    <mergeCell ref="X6:X8"/>
    <mergeCell ref="X9:X16"/>
    <mergeCell ref="Z6:Z8"/>
    <mergeCell ref="Z9:Z16"/>
    <mergeCell ref="AA6:AA8"/>
    <mergeCell ref="AA9:AA16"/>
    <mergeCell ref="AB6:AB8"/>
  </mergeCells>
  <conditionalFormatting sqref="B2:C2">
    <cfRule type="duplicateValues" dxfId="0" priority="1"/>
  </conditionalFormatting>
  <conditionalFormatting sqref="B3:C3">
    <cfRule type="duplicateValues" dxfId="0" priority="2"/>
  </conditionalFormatting>
  <conditionalFormatting sqref="B22:C65477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2025-04-23T15:01:31Z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247E5C46581F4E16B21A99E4FBFEFED1_13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