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 tabRatio="495"/>
  </bookViews>
  <sheets>
    <sheet name="装箱单模版-2025年更新" sheetId="2" r:id="rId1"/>
  </sheets>
  <externalReferences>
    <externalReference r:id="rId2"/>
  </externalReferences>
  <definedNames>
    <definedName name="_xlnm._FilterDatabase" localSheetId="0" hidden="1">'装箱单模版-2025年更新'!$A$2:$AC$4</definedName>
    <definedName name="_xlnm.Print_Area" localSheetId="0">'装箱单模版-2025年更新'!$A$4:$Y$4</definedName>
    <definedName name="_xlnm.Print_Titles" localSheetId="0">'装箱单模版-2025年更新'!$4:$4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123</author>
  </authors>
  <commentList>
    <comment ref="Z2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2" authorId="0">
      <text>
        <r>
          <rPr>
            <sz val="9"/>
            <rFont val="宋体"/>
            <charset val="134"/>
          </rPr>
          <t>给工厂的时候需删除此列</t>
        </r>
      </text>
    </comment>
    <comment ref="Z3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3" authorId="0">
      <text>
        <r>
          <rPr>
            <sz val="9"/>
            <rFont val="宋体"/>
            <charset val="134"/>
          </rPr>
          <t>给工厂的时候需删除此列</t>
        </r>
      </text>
    </comment>
    <comment ref="Z4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4" authorId="0">
      <text>
        <r>
          <rPr>
            <sz val="9"/>
            <rFont val="宋体"/>
            <charset val="134"/>
          </rPr>
          <t>给工厂的时候需删除此列</t>
        </r>
      </text>
    </comment>
  </commentList>
</comments>
</file>

<file path=xl/sharedStrings.xml><?xml version="1.0" encoding="utf-8"?>
<sst xmlns="http://schemas.openxmlformats.org/spreadsheetml/2006/main" count="674" uniqueCount="299">
  <si>
    <t>采购装箱单</t>
  </si>
  <si>
    <t>采购装箱单编号：</t>
  </si>
  <si>
    <t>CXCI2025012201</t>
  </si>
  <si>
    <t>（版本: V2025-01）</t>
  </si>
  <si>
    <t>S/N</t>
  </si>
  <si>
    <t>Part Number</t>
  </si>
  <si>
    <t>Supplier</t>
  </si>
  <si>
    <t>Project</t>
  </si>
  <si>
    <t>Plant Location</t>
  </si>
  <si>
    <t>Commodity Description (Customs)</t>
  </si>
  <si>
    <t>Commercial Invoice Description</t>
  </si>
  <si>
    <t>EPR Part Name</t>
  </si>
  <si>
    <t>Model Number</t>
  </si>
  <si>
    <t>Quantity</t>
  </si>
  <si>
    <t>Unit</t>
  </si>
  <si>
    <t>Carton Size (L×W×H in mm)</t>
  </si>
  <si>
    <t>Unit Volume (CBM)</t>
  </si>
  <si>
    <t>Total Volume (CBM)</t>
  </si>
  <si>
    <t>Gross Weight per Unit (kg)</t>
  </si>
  <si>
    <t>Total Gross Weight (kg)</t>
  </si>
  <si>
    <t>Net Weight per Unit (kg)</t>
  </si>
  <si>
    <t>Total Net Weight (kg)</t>
  </si>
  <si>
    <t>Quantity per Carton</t>
  </si>
  <si>
    <t>Total Carton Quantity</t>
  </si>
  <si>
    <t>Carton Number</t>
  </si>
  <si>
    <t>Pallet Size (L×W×H in mm)</t>
  </si>
  <si>
    <t>Pallet ID</t>
  </si>
  <si>
    <t>Export Declaration Method</t>
  </si>
  <si>
    <t>Purchasing Company</t>
  </si>
  <si>
    <t>Unit Price (Excl. Tax, CNY)</t>
  </si>
  <si>
    <t>Tax Rate (%)</t>
  </si>
  <si>
    <t>序号</t>
  </si>
  <si>
    <t>料号</t>
  </si>
  <si>
    <t>供应商</t>
  </si>
  <si>
    <t>项目名称</t>
  </si>
  <si>
    <t>工厂地点</t>
  </si>
  <si>
    <t>进口清关货描</t>
  </si>
  <si>
    <t>供应商开票名称</t>
  </si>
  <si>
    <t>EPR物料名称</t>
  </si>
  <si>
    <t>型号</t>
  </si>
  <si>
    <t>数量</t>
  </si>
  <si>
    <t>单位</t>
  </si>
  <si>
    <t>纸箱尺寸</t>
  </si>
  <si>
    <t>单件体积</t>
  </si>
  <si>
    <t>总体积</t>
  </si>
  <si>
    <t>单件毛重</t>
  </si>
  <si>
    <t>总毛重</t>
  </si>
  <si>
    <t>单件净重</t>
  </si>
  <si>
    <t>总净重</t>
  </si>
  <si>
    <t>每箱数量</t>
  </si>
  <si>
    <t>总件数</t>
  </si>
  <si>
    <t>箱号</t>
  </si>
  <si>
    <t>栈板尺寸</t>
  </si>
  <si>
    <t>栈板编号</t>
  </si>
  <si>
    <t>出口报关方式</t>
  </si>
  <si>
    <t>采购公司</t>
  </si>
  <si>
    <t>采购单价(不含税)</t>
  </si>
  <si>
    <t>开票税率</t>
  </si>
  <si>
    <t>C100.C05-032-04-00</t>
  </si>
  <si>
    <t>宸翔</t>
  </si>
  <si>
    <t>SMT工厂月度辅耗材</t>
  </si>
  <si>
    <t>Silvassa</t>
  </si>
  <si>
    <t>Milling cutter</t>
  </si>
  <si>
    <t>铣刀</t>
  </si>
  <si>
    <t>个</t>
  </si>
  <si>
    <t>29*21*12</t>
  </si>
  <si>
    <t>F01</t>
  </si>
  <si>
    <t>一般贸易</t>
  </si>
  <si>
    <t>世博创想数字科技（深圳）有限公司</t>
  </si>
  <si>
    <t>E100.020310008</t>
  </si>
  <si>
    <t>智梅尔克</t>
  </si>
  <si>
    <t>SMT工厂设备配件</t>
  </si>
  <si>
    <t>Infrared heating tube-length：630mm,110V-500W</t>
  </si>
  <si>
    <t>红外发热管</t>
  </si>
  <si>
    <t>108*20*20</t>
  </si>
  <si>
    <t>F02</t>
  </si>
  <si>
    <t>E100.020310014</t>
  </si>
  <si>
    <t>Coupler-X/Y axis-12-14</t>
  </si>
  <si>
    <t>联轴器</t>
  </si>
  <si>
    <t>X/Y轴联轴器</t>
  </si>
  <si>
    <t>E100.020310015</t>
  </si>
  <si>
    <t>Coupler-Z axis-8-14</t>
  </si>
  <si>
    <t>Z轴联轴器</t>
  </si>
  <si>
    <t>F03</t>
  </si>
  <si>
    <t>E100.A37-066-02-00</t>
  </si>
  <si>
    <t>捷豹</t>
  </si>
  <si>
    <t>Connector-metal</t>
  </si>
  <si>
    <t>重型双柱爪</t>
  </si>
  <si>
    <t>22*15*19</t>
  </si>
  <si>
    <t>F04</t>
  </si>
  <si>
    <t>J100.020715018</t>
  </si>
  <si>
    <t>信尔为</t>
  </si>
  <si>
    <t>Filter cotton-for Nozzle-N510059196AA</t>
  </si>
  <si>
    <t>过滤棉</t>
  </si>
  <si>
    <t>松下贴片机3HEAD过滤棉</t>
  </si>
  <si>
    <t>E100.020200009</t>
  </si>
  <si>
    <t>劲拓</t>
  </si>
  <si>
    <t>Frequency converter-FA2P5N1W20360133</t>
  </si>
  <si>
    <t>变频器</t>
  </si>
  <si>
    <t>JT波峰焊    变频器</t>
  </si>
  <si>
    <t>39*24*24.5</t>
  </si>
  <si>
    <t>F05</t>
  </si>
  <si>
    <t>E100.020310017</t>
  </si>
  <si>
    <t>星火</t>
  </si>
  <si>
    <t>Motor-TM86118S</t>
  </si>
  <si>
    <t>电机</t>
  </si>
  <si>
    <t>宽窄电机-STM86118S</t>
  </si>
  <si>
    <t>E100.020310012</t>
  </si>
  <si>
    <t>Motor-STM8680</t>
  </si>
  <si>
    <t>步进电机-STM8680</t>
  </si>
  <si>
    <t>E100.A33-013-03-00</t>
  </si>
  <si>
    <t>工铭</t>
  </si>
  <si>
    <t>组装厂月度辅耗材</t>
  </si>
  <si>
    <t>Daman</t>
  </si>
  <si>
    <t>Airtight valve</t>
  </si>
  <si>
    <t>气密阀</t>
  </si>
  <si>
    <t>30*20*17</t>
  </si>
  <si>
    <t>F06</t>
  </si>
  <si>
    <t>J100.S07-010-10-00</t>
  </si>
  <si>
    <t>华为达</t>
  </si>
  <si>
    <t>Solder tip-900M-T-sk</t>
  </si>
  <si>
    <t>烙铁头</t>
  </si>
  <si>
    <t>焊料位_Blade_Type_900M-T-sk</t>
  </si>
  <si>
    <t>40*26*12</t>
  </si>
  <si>
    <t>F07</t>
  </si>
  <si>
    <t>J100.S07-010-04-01</t>
  </si>
  <si>
    <t>Point Bit</t>
  </si>
  <si>
    <t>J100.S07-010-06-01</t>
  </si>
  <si>
    <t>Solder tip</t>
  </si>
  <si>
    <t>J100.S07-010-06-02</t>
  </si>
  <si>
    <t>Solder tip-900M-T-2C</t>
  </si>
  <si>
    <t>焊接头(900-T-2C)</t>
  </si>
  <si>
    <t>J100.S07-010-11-00</t>
  </si>
  <si>
    <t>焊接头(900-T-1.2D)</t>
  </si>
  <si>
    <t>C100.C06-007-01-00</t>
  </si>
  <si>
    <t>Thermocouple</t>
  </si>
  <si>
    <t>热电偶</t>
  </si>
  <si>
    <t>C100.C06-019-06-00</t>
  </si>
  <si>
    <t>Soldering sponge-size:60mm X 55mm</t>
  </si>
  <si>
    <t>焊接海绵</t>
  </si>
  <si>
    <t>E100.A20-001-15-00</t>
  </si>
  <si>
    <t>尼高</t>
  </si>
  <si>
    <t>Screw Bit(Hexagonal)</t>
  </si>
  <si>
    <t>电批头</t>
  </si>
  <si>
    <t>26.5*26*32</t>
  </si>
  <si>
    <t>F08</t>
  </si>
  <si>
    <t>E100.A20-001-16-00</t>
  </si>
  <si>
    <t>E100.A20-001-17-00</t>
  </si>
  <si>
    <t>E100.A20-001-20-00</t>
  </si>
  <si>
    <t>E100.A20-001-52-00</t>
  </si>
  <si>
    <t>Screw Bit-6.30X75XT6</t>
  </si>
  <si>
    <t>螺丝批头(六角)</t>
  </si>
  <si>
    <t>E100.A20-001-53-00</t>
  </si>
  <si>
    <t>Screw Bit-6.30X75XT7</t>
  </si>
  <si>
    <t>E100.A20-001-54-00</t>
  </si>
  <si>
    <t>Screw Bit-6.30X75XT8</t>
  </si>
  <si>
    <t>E100.A20-001-22-00</t>
  </si>
  <si>
    <t>Screw Bit-6.30X75XT9</t>
  </si>
  <si>
    <t>E100.A20-001-33-00</t>
  </si>
  <si>
    <t>Screw bit-6.30X75XT10</t>
  </si>
  <si>
    <t>C100.C06-006-01-00</t>
  </si>
  <si>
    <t>国威</t>
  </si>
  <si>
    <t xml:space="preserve">Stencil wiping paper-roll-298 </t>
  </si>
  <si>
    <t>钢网擦拭纸</t>
  </si>
  <si>
    <t>卷</t>
  </si>
  <si>
    <t>54*43*40</t>
  </si>
  <si>
    <t>17.71</t>
  </si>
  <si>
    <t>30</t>
  </si>
  <si>
    <t>F09-F76</t>
  </si>
  <si>
    <t>C100.C06-006-02-00</t>
  </si>
  <si>
    <t>Wipping paper-400mm*10m</t>
  </si>
  <si>
    <t>54*40*33</t>
  </si>
  <si>
    <t>50</t>
  </si>
  <si>
    <t>F77-F132</t>
  </si>
  <si>
    <t>E100.020349014</t>
  </si>
  <si>
    <t>浦洛</t>
  </si>
  <si>
    <t>TP-LINK</t>
  </si>
  <si>
    <t>Socket-For program machine-AT-TSSOP20-CMS</t>
  </si>
  <si>
    <t>烧录座</t>
  </si>
  <si>
    <t>烧录座子</t>
  </si>
  <si>
    <t>29*19*23.5</t>
  </si>
  <si>
    <t>F133</t>
  </si>
  <si>
    <t>E100.A37-154-01-00</t>
  </si>
  <si>
    <t>骏硕</t>
  </si>
  <si>
    <t>Pulley-KLV-M913A-A10</t>
  </si>
  <si>
    <t>滑轮</t>
  </si>
  <si>
    <t>E100.0111901002</t>
  </si>
  <si>
    <t>宇思</t>
  </si>
  <si>
    <t>麦格米特</t>
  </si>
  <si>
    <t>Bracket-3m*45cm</t>
  </si>
  <si>
    <t>打包架</t>
  </si>
  <si>
    <t>钣金流利条（1930MM*18条）</t>
  </si>
  <si>
    <t>套</t>
  </si>
  <si>
    <t>195*24*13</t>
  </si>
  <si>
    <t>3</t>
  </si>
  <si>
    <t>F134</t>
  </si>
  <si>
    <t>钣金流利条（1920MM*9条）</t>
  </si>
  <si>
    <t>194*13*13</t>
  </si>
  <si>
    <t>F135</t>
  </si>
  <si>
    <t>铝管</t>
  </si>
  <si>
    <t>191.5*22*13</t>
  </si>
  <si>
    <t>F136</t>
  </si>
  <si>
    <t>J100.031003005</t>
  </si>
  <si>
    <t>ESD turnover trolley-1450*450*450mm</t>
  </si>
  <si>
    <t>周转车</t>
  </si>
  <si>
    <t>不锈钢管*48条</t>
  </si>
  <si>
    <t>台</t>
  </si>
  <si>
    <t>140*25*15</t>
  </si>
  <si>
    <t>12</t>
  </si>
  <si>
    <t>F137</t>
  </si>
  <si>
    <t>E100.021335001</t>
  </si>
  <si>
    <t>Bracket</t>
  </si>
  <si>
    <t>物料架</t>
  </si>
  <si>
    <t>配件</t>
  </si>
  <si>
    <t>30*24*16</t>
  </si>
  <si>
    <t>F138</t>
  </si>
  <si>
    <t>铝材*30条</t>
  </si>
  <si>
    <t>310*19*14</t>
  </si>
  <si>
    <t>F139</t>
  </si>
  <si>
    <t>铝材*21条</t>
  </si>
  <si>
    <t>F140</t>
  </si>
  <si>
    <t>板*4块</t>
  </si>
  <si>
    <t>155*53*10</t>
  </si>
  <si>
    <t>F141</t>
  </si>
  <si>
    <t>F142</t>
  </si>
  <si>
    <t>F143</t>
  </si>
  <si>
    <t>F144</t>
  </si>
  <si>
    <t>板*2块</t>
  </si>
  <si>
    <t>155*52*50</t>
  </si>
  <si>
    <t>F145</t>
  </si>
  <si>
    <t>E100.E17-003-01-00</t>
  </si>
  <si>
    <t>佳晨</t>
  </si>
  <si>
    <t>Shielding box</t>
  </si>
  <si>
    <t>屏蔽箱</t>
  </si>
  <si>
    <t>单层屏蔽箱</t>
  </si>
  <si>
    <t>70*70*62</t>
  </si>
  <si>
    <t>F146-F155</t>
  </si>
  <si>
    <t>E100.E17-004-01-00</t>
  </si>
  <si>
    <t>双层屏蔽箱</t>
  </si>
  <si>
    <t>80*75*72</t>
  </si>
  <si>
    <t>F156-F165</t>
  </si>
  <si>
    <t>E100.020396013</t>
  </si>
  <si>
    <t>华轶</t>
  </si>
  <si>
    <t>Motor-AEVF4</t>
  </si>
  <si>
    <t>马达</t>
  </si>
  <si>
    <t>马达1/2Hp AEVF4 三相 东元</t>
  </si>
  <si>
    <t>30*27.5*23.5</t>
  </si>
  <si>
    <t>F166</t>
  </si>
  <si>
    <t>E100.0203104001</t>
  </si>
  <si>
    <t>盟川</t>
  </si>
  <si>
    <t>Metal sheet-42883105</t>
  </si>
  <si>
    <t>太阳片</t>
  </si>
  <si>
    <t>太阳片(大）</t>
  </si>
  <si>
    <t>30*25*20</t>
  </si>
  <si>
    <t>F167</t>
  </si>
  <si>
    <t>E100.0203154000</t>
  </si>
  <si>
    <t>Motor-DZ-03060</t>
  </si>
  <si>
    <t>微型直流电机(24V)</t>
  </si>
  <si>
    <t>E100.0203125000</t>
  </si>
  <si>
    <t>Clamp-LS1D-01033</t>
  </si>
  <si>
    <t>链夹</t>
  </si>
  <si>
    <t>5.0链夹</t>
  </si>
  <si>
    <t>E100.0203162159</t>
  </si>
  <si>
    <t xml:space="preserve">Support Base </t>
  </si>
  <si>
    <t>调节座</t>
  </si>
  <si>
    <t>E100.0203133001</t>
  </si>
  <si>
    <t>瑾信</t>
  </si>
  <si>
    <t>Metal block-part of mould</t>
  </si>
  <si>
    <t>模头</t>
  </si>
  <si>
    <t>模头1.6</t>
  </si>
  <si>
    <t>E100.E00-011-15-01</t>
  </si>
  <si>
    <t>Slip Ring-KYB-M7027-001</t>
  </si>
  <si>
    <t>电刷</t>
  </si>
  <si>
    <t>E100.020396061</t>
  </si>
  <si>
    <t>Sealing ring</t>
  </si>
  <si>
    <t>密封圈</t>
  </si>
  <si>
    <t>O型密封圈 4#</t>
  </si>
  <si>
    <t>E100.020396062</t>
  </si>
  <si>
    <t>O型密封圈7#</t>
  </si>
  <si>
    <t>E100.020396047</t>
  </si>
  <si>
    <t>Gear-36.8*81.5mm-L</t>
  </si>
  <si>
    <t>齿轮</t>
  </si>
  <si>
    <t>13齿左螺旋齿轮</t>
  </si>
  <si>
    <t>E100.020396048</t>
  </si>
  <si>
    <t>Gear-36.8x81.5mm-R</t>
  </si>
  <si>
    <t>13齿右螺旋齿轮</t>
  </si>
  <si>
    <t>E100.020396049</t>
  </si>
  <si>
    <t>Gear-36.8*65mm-L</t>
  </si>
  <si>
    <t>E100.020396050</t>
  </si>
  <si>
    <t>Gear-36.8*65mm-R</t>
  </si>
  <si>
    <t>E100.020396055</t>
  </si>
  <si>
    <t>Heat board-380V  1.2KW   L=1128mm</t>
  </si>
  <si>
    <t>发热板</t>
  </si>
  <si>
    <t>锡炉450发热板1</t>
  </si>
  <si>
    <t>134*26*15</t>
  </si>
  <si>
    <t>F168</t>
  </si>
  <si>
    <t>E100.020396056</t>
  </si>
  <si>
    <t xml:space="preserve">Heat board-380V  1.2KW   L=1058mm </t>
  </si>
  <si>
    <t>锡炉450发热板2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</si>
</sst>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* #,##0.00_);_([$€-2]* \(#,##0.00\);_([$€-2]* &quot;-&quot;??_)"/>
    <numFmt numFmtId="177" formatCode="[$-10804]0.00"/>
    <numFmt numFmtId="178" formatCode="&quot;US$&quot;#,##0.00_);[Red]\(&quot;US$&quot;#,##0.00\)"/>
    <numFmt numFmtId="179" formatCode="h:mm:ss;@"/>
    <numFmt numFmtId="180" formatCode="0.00_);\(0.00\)"/>
    <numFmt numFmtId="181" formatCode="0.00_);[Red]\(0.00\)"/>
    <numFmt numFmtId="182" formatCode="0.00_ "/>
  </numFmts>
  <fonts count="29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8"/>
      <color rgb="FFFF0000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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10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/>
    <xf numFmtId="177" fontId="0" fillId="0" borderId="0">
      <alignment vertical="center"/>
    </xf>
    <xf numFmtId="0" fontId="27" fillId="0" borderId="0"/>
    <xf numFmtId="178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92">
    <xf numFmtId="176" fontId="0" fillId="0" borderId="0" xfId="0"/>
    <xf numFmtId="176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 wrapText="1"/>
    </xf>
    <xf numFmtId="179" fontId="1" fillId="0" borderId="0" xfId="0" applyNumberFormat="1" applyFont="1" applyFill="1" applyAlignment="1">
      <alignment horizontal="center" vertical="center" wrapText="1"/>
    </xf>
    <xf numFmtId="176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76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vertical="center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1" xfId="0" applyFont="1" applyBorder="1" applyAlignment="1" applyProtection="1">
      <alignment horizontal="center" vertical="center" wrapText="1"/>
      <protection locked="0"/>
    </xf>
    <xf numFmtId="17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Border="1" applyAlignment="1">
      <alignment horizontal="center" vertical="center" wrapText="1"/>
    </xf>
    <xf numFmtId="178" fontId="4" fillId="3" borderId="2" xfId="53" applyFont="1" applyFill="1" applyBorder="1" applyAlignment="1">
      <alignment horizontal="center" vertical="center" wrapText="1"/>
    </xf>
    <xf numFmtId="178" fontId="4" fillId="0" borderId="2" xfId="53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178" fontId="1" fillId="0" borderId="2" xfId="53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78" fontId="4" fillId="3" borderId="1" xfId="53" applyFont="1" applyFill="1" applyBorder="1" applyAlignment="1">
      <alignment horizontal="center" vertical="center" wrapText="1"/>
    </xf>
    <xf numFmtId="178" fontId="4" fillId="0" borderId="1" xfId="53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 applyProtection="1">
      <alignment horizontal="center" vertical="center" wrapText="1"/>
      <protection locked="0"/>
    </xf>
    <xf numFmtId="176" fontId="1" fillId="0" borderId="3" xfId="0" applyFont="1" applyBorder="1" applyAlignment="1" applyProtection="1">
      <alignment horizontal="center" vertical="center" wrapText="1"/>
      <protection locked="0"/>
    </xf>
    <xf numFmtId="178" fontId="1" fillId="0" borderId="3" xfId="53" applyFont="1" applyFill="1" applyBorder="1" applyAlignment="1">
      <alignment horizontal="center" vertical="center" wrapText="1"/>
    </xf>
    <xf numFmtId="178" fontId="4" fillId="3" borderId="3" xfId="53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 applyProtection="1">
      <alignment horizontal="center" vertical="center" wrapText="1"/>
      <protection locked="0"/>
    </xf>
    <xf numFmtId="176" fontId="1" fillId="0" borderId="2" xfId="0" applyFont="1" applyBorder="1" applyAlignment="1" applyProtection="1">
      <alignment horizontal="center" vertical="center" wrapText="1"/>
      <protection locked="0"/>
    </xf>
    <xf numFmtId="0" fontId="5" fillId="0" borderId="1" xfId="0" applyNumberFormat="1" applyFont="1" applyBorder="1" applyAlignment="1">
      <alignment horizontal="center" vertical="center" wrapText="1"/>
    </xf>
    <xf numFmtId="178" fontId="1" fillId="0" borderId="1" xfId="53" applyFont="1" applyFill="1" applyBorder="1" applyAlignment="1">
      <alignment horizontal="center" vertical="center" wrapText="1"/>
    </xf>
    <xf numFmtId="179" fontId="1" fillId="0" borderId="4" xfId="0" applyNumberFormat="1" applyFont="1" applyBorder="1" applyAlignment="1" applyProtection="1">
      <alignment horizontal="center" vertical="center" wrapText="1"/>
      <protection locked="0"/>
    </xf>
    <xf numFmtId="179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3" xfId="0" applyNumberFormat="1" applyFont="1" applyBorder="1" applyAlignment="1" applyProtection="1">
      <alignment horizontal="center" vertical="center" wrapText="1"/>
      <protection locked="0"/>
    </xf>
    <xf numFmtId="17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2" xfId="0" applyNumberFormat="1" applyFont="1" applyBorder="1" applyAlignment="1" applyProtection="1">
      <alignment horizontal="center" vertical="center" wrapText="1"/>
      <protection locked="0"/>
    </xf>
    <xf numFmtId="179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17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0" borderId="2" xfId="53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Border="1" applyAlignment="1" applyProtection="1">
      <alignment horizontal="center" vertical="center" wrapText="1"/>
      <protection locked="0"/>
    </xf>
    <xf numFmtId="182" fontId="1" fillId="0" borderId="2" xfId="0" applyNumberFormat="1" applyFont="1" applyBorder="1" applyAlignment="1" applyProtection="1">
      <alignment horizontal="center" vertical="center" wrapText="1"/>
      <protection locked="0"/>
    </xf>
    <xf numFmtId="176" fontId="1" fillId="0" borderId="4" xfId="0" applyFont="1" applyBorder="1" applyAlignment="1" applyProtection="1">
      <alignment horizontal="center" vertical="center" wrapText="1"/>
      <protection locked="0"/>
    </xf>
    <xf numFmtId="2" fontId="1" fillId="0" borderId="4" xfId="0" applyNumberFormat="1" applyFont="1" applyBorder="1" applyAlignment="1" applyProtection="1">
      <alignment horizontal="center" vertical="center" wrapText="1"/>
      <protection locked="0"/>
    </xf>
    <xf numFmtId="2" fontId="1" fillId="0" borderId="3" xfId="0" applyNumberFormat="1" applyFont="1" applyBorder="1" applyAlignment="1" applyProtection="1">
      <alignment horizontal="center" vertical="center" wrapText="1"/>
      <protection locked="0"/>
    </xf>
    <xf numFmtId="2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3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Border="1" applyAlignment="1" applyProtection="1">
      <alignment horizontal="center" vertical="center" wrapText="1"/>
      <protection locked="0"/>
    </xf>
    <xf numFmtId="0" fontId="6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182" fontId="1" fillId="0" borderId="1" xfId="0" applyNumberFormat="1" applyFont="1" applyBorder="1" applyAlignment="1" applyProtection="1">
      <alignment horizontal="center" vertical="center" wrapText="1"/>
      <protection locked="0"/>
    </xf>
    <xf numFmtId="0" fontId="7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82" fontId="1" fillId="0" borderId="4" xfId="0" applyNumberFormat="1" applyFont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49" fontId="1" fillId="0" borderId="2" xfId="0" applyNumberFormat="1" applyFont="1" applyBorder="1" applyAlignment="1" applyProtection="1">
      <alignment horizontal="center" vertical="center" wrapText="1"/>
      <protection locked="0"/>
    </xf>
    <xf numFmtId="181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vertical="center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9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9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4" xfId="0" applyNumberFormat="1" applyFont="1" applyBorder="1" applyAlignment="1" applyProtection="1">
      <alignment horizontal="center" vertical="center" wrapText="1"/>
      <protection locked="0"/>
    </xf>
    <xf numFmtId="9" fontId="1" fillId="0" borderId="4" xfId="0" applyNumberFormat="1" applyFont="1" applyBorder="1" applyAlignment="1" applyProtection="1">
      <alignment horizontal="center" vertical="center" wrapText="1"/>
      <protection locked="0"/>
    </xf>
    <xf numFmtId="4" fontId="1" fillId="0" borderId="3" xfId="0" applyNumberFormat="1" applyFont="1" applyBorder="1" applyAlignment="1" applyProtection="1">
      <alignment horizontal="center" vertical="center" wrapText="1"/>
      <protection locked="0"/>
    </xf>
    <xf numFmtId="9" fontId="1" fillId="0" borderId="3" xfId="0" applyNumberFormat="1" applyFont="1" applyBorder="1" applyAlignment="1" applyProtection="1">
      <alignment horizontal="center" vertical="center" wrapText="1"/>
      <protection locked="0"/>
    </xf>
    <xf numFmtId="4" fontId="1" fillId="0" borderId="2" xfId="0" applyNumberFormat="1" applyFont="1" applyBorder="1" applyAlignment="1" applyProtection="1">
      <alignment horizontal="center" vertical="center" wrapText="1"/>
      <protection locked="0"/>
    </xf>
    <xf numFmtId="9" fontId="1" fillId="0" borderId="2" xfId="0" applyNumberFormat="1" applyFont="1" applyBorder="1" applyAlignment="1" applyProtection="1">
      <alignment horizontal="center" vertical="center" wrapText="1"/>
      <protection locked="0"/>
    </xf>
    <xf numFmtId="0" fontId="1" fillId="6" borderId="2" xfId="0" applyNumberFormat="1" applyFont="1" applyFill="1" applyBorder="1" applyAlignment="1" applyProtection="1">
      <alignment horizontal="center" vertical="center" wrapText="1"/>
      <protection locked="0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2 2 2 2 2" xfId="50"/>
    <cellStyle name="Normal 4" xfId="51"/>
    <cellStyle name="Normal_墨西哥出货-155柜" xfId="52"/>
    <cellStyle name="常规 2" xfId="53"/>
    <cellStyle name="常规 2 16" xfId="54"/>
    <cellStyle name="常规 2 2 2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4A90E2"/>
      <color rgb="00969696"/>
      <color rgb="002B77C5"/>
      <color rgb="00666666"/>
      <color rgb="00333333"/>
      <color rgb="00FFFFFF"/>
      <color rgb="00FF0000"/>
      <color rgb="00E6B8B7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jh\Desktop\&#27979;&#35797;&#25991;&#26723;\&#20986;&#21475;CXCI2025012201-PCTS0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PL "/>
      <sheetName val="CXCI2025012201"/>
    </sheetNames>
    <sheetDataSet>
      <sheetData sheetId="0"/>
      <sheetData sheetId="1">
        <row r="10">
          <cell r="B10" t="str">
            <v>Part Number</v>
          </cell>
          <cell r="C10" t="str">
            <v>名称</v>
          </cell>
          <cell r="D10" t="str">
            <v>Model Number</v>
          </cell>
        </row>
        <row r="11">
          <cell r="B11" t="str">
            <v>C100.C05-032-04-00</v>
          </cell>
          <cell r="C11" t="str">
            <v>铣刀</v>
          </cell>
          <cell r="D11" t="str">
            <v>/</v>
          </cell>
        </row>
        <row r="12">
          <cell r="B12" t="str">
            <v>E100.020310008</v>
          </cell>
          <cell r="C12" t="str">
            <v>红外发热管</v>
          </cell>
          <cell r="D12" t="str">
            <v>/</v>
          </cell>
        </row>
        <row r="13">
          <cell r="B13" t="str">
            <v>E100.020310014</v>
          </cell>
          <cell r="C13" t="str">
            <v>联轴器</v>
          </cell>
          <cell r="D13" t="str">
            <v>12-14</v>
          </cell>
        </row>
        <row r="14">
          <cell r="B14" t="str">
            <v>E100.020310015</v>
          </cell>
          <cell r="C14" t="str">
            <v>联轴器</v>
          </cell>
          <cell r="D14" t="str">
            <v>8-14</v>
          </cell>
        </row>
        <row r="15">
          <cell r="B15" t="str">
            <v>E100.A37-066-02-00</v>
          </cell>
          <cell r="C15" t="str">
            <v>重型双柱爪</v>
          </cell>
          <cell r="D15" t="str">
            <v>QLDZ.0014</v>
          </cell>
        </row>
        <row r="16">
          <cell r="B16" t="str">
            <v>J100.020715018</v>
          </cell>
          <cell r="C16" t="str">
            <v>过滤棉</v>
          </cell>
          <cell r="D16" t="str">
            <v>N510059196AA</v>
          </cell>
        </row>
        <row r="17">
          <cell r="B17" t="str">
            <v>E100.020200009</v>
          </cell>
          <cell r="C17" t="str">
            <v>变频器</v>
          </cell>
          <cell r="D17" t="str">
            <v>FA2P5N1W20360133</v>
          </cell>
        </row>
        <row r="18">
          <cell r="B18" t="str">
            <v>E100.020310017</v>
          </cell>
          <cell r="C18" t="str">
            <v>电机</v>
          </cell>
          <cell r="D18" t="str">
            <v>STM86118S</v>
          </cell>
        </row>
        <row r="19">
          <cell r="B19" t="str">
            <v>E100.020310012</v>
          </cell>
          <cell r="C19" t="str">
            <v>电机</v>
          </cell>
          <cell r="D19" t="str">
            <v>STM8680</v>
          </cell>
        </row>
        <row r="20">
          <cell r="B20" t="str">
            <v>E100.A33-013-03-00</v>
          </cell>
          <cell r="C20" t="str">
            <v>气密阀</v>
          </cell>
          <cell r="D20" t="str">
            <v>/</v>
          </cell>
        </row>
        <row r="21">
          <cell r="B21" t="str">
            <v>J100.S07-010-10-00</v>
          </cell>
          <cell r="C21" t="str">
            <v>烙铁头</v>
          </cell>
          <cell r="D21" t="str">
            <v>900M-T-sk</v>
          </cell>
        </row>
        <row r="22">
          <cell r="B22" t="str">
            <v>J100.S07-010-04-01</v>
          </cell>
          <cell r="C22" t="str">
            <v>烙铁头</v>
          </cell>
          <cell r="D22" t="str">
            <v>900M-T-B</v>
          </cell>
        </row>
        <row r="23">
          <cell r="B23" t="str">
            <v>J100.S07-010-06-01</v>
          </cell>
          <cell r="C23" t="str">
            <v>烙铁头</v>
          </cell>
          <cell r="D23" t="str">
            <v>900M-T-4C</v>
          </cell>
        </row>
        <row r="24">
          <cell r="B24" t="str">
            <v>J100.S07-010-06-02</v>
          </cell>
          <cell r="C24" t="str">
            <v>烙铁头</v>
          </cell>
          <cell r="D24" t="str">
            <v>900M-T-2C</v>
          </cell>
        </row>
        <row r="25">
          <cell r="B25" t="str">
            <v>J100.S07-010-11-00</v>
          </cell>
          <cell r="C25" t="str">
            <v>烙铁头</v>
          </cell>
          <cell r="D25" t="str">
            <v>900-T-1.2D</v>
          </cell>
        </row>
        <row r="26">
          <cell r="B26" t="str">
            <v>C100.C06-007-01-00</v>
          </cell>
          <cell r="C26" t="str">
            <v>热电偶</v>
          </cell>
          <cell r="D26" t="str">
            <v>WRNT-013</v>
          </cell>
        </row>
        <row r="27">
          <cell r="B27" t="str">
            <v>C100.C06-019-06-00</v>
          </cell>
          <cell r="C27" t="str">
            <v>焊接海绵</v>
          </cell>
          <cell r="D27" t="str">
            <v>/</v>
          </cell>
        </row>
        <row r="28">
          <cell r="B28" t="str">
            <v>E100.A20-001-15-00</v>
          </cell>
          <cell r="C28" t="str">
            <v>电批头</v>
          </cell>
          <cell r="D28" t="str">
            <v>/</v>
          </cell>
        </row>
        <row r="29">
          <cell r="B29" t="str">
            <v>E100.A20-001-16-00</v>
          </cell>
          <cell r="C29" t="str">
            <v>电批头</v>
          </cell>
          <cell r="D29" t="str">
            <v>/</v>
          </cell>
        </row>
        <row r="30">
          <cell r="B30" t="str">
            <v>E100.A20-001-17-00</v>
          </cell>
          <cell r="C30" t="str">
            <v>电批头</v>
          </cell>
          <cell r="D30" t="str">
            <v>/</v>
          </cell>
        </row>
        <row r="31">
          <cell r="B31" t="str">
            <v>E100.A20-001-20-00</v>
          </cell>
          <cell r="C31" t="str">
            <v>电批头</v>
          </cell>
          <cell r="D31" t="str">
            <v>/</v>
          </cell>
        </row>
        <row r="32">
          <cell r="B32" t="str">
            <v>E100.A20-001-52-00</v>
          </cell>
          <cell r="C32" t="str">
            <v>电批头</v>
          </cell>
          <cell r="D32" t="str">
            <v>/</v>
          </cell>
        </row>
        <row r="33">
          <cell r="B33" t="str">
            <v>E100.A20-001-53-00</v>
          </cell>
          <cell r="C33" t="str">
            <v>电批头</v>
          </cell>
          <cell r="D33" t="str">
            <v>/</v>
          </cell>
        </row>
        <row r="34">
          <cell r="B34" t="str">
            <v>E100.A20-001-54-00</v>
          </cell>
          <cell r="C34" t="str">
            <v>电批头</v>
          </cell>
          <cell r="D34" t="str">
            <v>/</v>
          </cell>
        </row>
        <row r="35">
          <cell r="B35" t="str">
            <v>E100.A20-001-22-00</v>
          </cell>
          <cell r="C35" t="str">
            <v>电批头</v>
          </cell>
          <cell r="D35" t="str">
            <v>/</v>
          </cell>
        </row>
        <row r="36">
          <cell r="B36" t="str">
            <v>E100.A20-001-33-00</v>
          </cell>
          <cell r="C36" t="str">
            <v>电批头</v>
          </cell>
          <cell r="D36" t="str">
            <v>/</v>
          </cell>
        </row>
        <row r="37">
          <cell r="B37" t="str">
            <v>C100.C06-006-01-00</v>
          </cell>
          <cell r="C37" t="str">
            <v>钢网擦拭纸</v>
          </cell>
          <cell r="D37" t="str">
            <v>/</v>
          </cell>
        </row>
        <row r="38">
          <cell r="B38" t="str">
            <v>C100.C06-006-02-00</v>
          </cell>
          <cell r="C38" t="str">
            <v>钢网擦拭纸</v>
          </cell>
          <cell r="D38" t="str">
            <v>/</v>
          </cell>
        </row>
        <row r="39">
          <cell r="B39" t="str">
            <v>E100.020349014</v>
          </cell>
          <cell r="C39" t="str">
            <v>烧录座</v>
          </cell>
          <cell r="D39" t="str">
            <v>AT-TSSOP20-CMS</v>
          </cell>
        </row>
        <row r="40">
          <cell r="B40" t="str">
            <v>E100.A37-154-01-00</v>
          </cell>
          <cell r="C40" t="str">
            <v>滑轮</v>
          </cell>
          <cell r="D40" t="str">
            <v>KLV-M913A-A10</v>
          </cell>
        </row>
        <row r="41">
          <cell r="B41" t="str">
            <v>E100.0111901002</v>
          </cell>
          <cell r="C41" t="str">
            <v>打包架</v>
          </cell>
          <cell r="D41" t="str">
            <v>/</v>
          </cell>
        </row>
        <row r="42">
          <cell r="B42" t="str">
            <v>J100.031003005</v>
          </cell>
          <cell r="C42" t="str">
            <v>周转车</v>
          </cell>
          <cell r="D42" t="str">
            <v>/</v>
          </cell>
        </row>
        <row r="43">
          <cell r="B43" t="str">
            <v>E100.021335001</v>
          </cell>
          <cell r="C43" t="str">
            <v>物料架</v>
          </cell>
          <cell r="D43" t="str">
            <v>/</v>
          </cell>
        </row>
        <row r="44">
          <cell r="B44" t="str">
            <v>E100.E17-003-01-00</v>
          </cell>
          <cell r="C44" t="str">
            <v>屏蔽箱</v>
          </cell>
          <cell r="D44" t="str">
            <v>/</v>
          </cell>
        </row>
        <row r="45">
          <cell r="B45" t="str">
            <v>E100.E17-004-01-00</v>
          </cell>
          <cell r="C45" t="str">
            <v>屏蔽箱</v>
          </cell>
          <cell r="D45" t="str">
            <v>/</v>
          </cell>
        </row>
        <row r="46">
          <cell r="B46" t="str">
            <v>E100.020396013</v>
          </cell>
          <cell r="C46" t="str">
            <v>马达</v>
          </cell>
          <cell r="D46" t="str">
            <v>AEVF4</v>
          </cell>
        </row>
        <row r="47">
          <cell r="B47" t="str">
            <v>E100.0203104001</v>
          </cell>
          <cell r="C47" t="str">
            <v>太阳片</v>
          </cell>
          <cell r="D47" t="str">
            <v>/</v>
          </cell>
        </row>
        <row r="48">
          <cell r="B48" t="str">
            <v>E100.0203154000</v>
          </cell>
          <cell r="C48" t="str">
            <v>电机</v>
          </cell>
          <cell r="D48" t="str">
            <v>TG-205A-FU</v>
          </cell>
        </row>
        <row r="49">
          <cell r="B49" t="str">
            <v>E100.0203125000</v>
          </cell>
          <cell r="C49" t="str">
            <v>链夹</v>
          </cell>
          <cell r="D49" t="str">
            <v>LS1D-01033</v>
          </cell>
        </row>
        <row r="50">
          <cell r="B50" t="str">
            <v>E100.0203162159</v>
          </cell>
          <cell r="C50" t="str">
            <v>调节座</v>
          </cell>
          <cell r="D50" t="str">
            <v>/</v>
          </cell>
        </row>
        <row r="51">
          <cell r="B51" t="str">
            <v>E100.0203133001</v>
          </cell>
          <cell r="C51" t="str">
            <v>模头</v>
          </cell>
          <cell r="D51" t="str">
            <v>/</v>
          </cell>
        </row>
        <row r="52">
          <cell r="B52" t="str">
            <v>E100.E00-011-15-01</v>
          </cell>
          <cell r="C52" t="str">
            <v>电刷</v>
          </cell>
          <cell r="D52" t="str">
            <v>KYB-M7027-001</v>
          </cell>
        </row>
        <row r="53">
          <cell r="B53" t="str">
            <v>E100.020396061</v>
          </cell>
          <cell r="C53" t="str">
            <v>密封圈</v>
          </cell>
          <cell r="D53" t="str">
            <v>/</v>
          </cell>
        </row>
        <row r="54">
          <cell r="B54" t="str">
            <v>E100.020396062</v>
          </cell>
          <cell r="C54" t="str">
            <v>密封圈</v>
          </cell>
          <cell r="D54" t="str">
            <v>/</v>
          </cell>
        </row>
        <row r="55">
          <cell r="B55" t="str">
            <v>E100.020396047</v>
          </cell>
          <cell r="C55" t="str">
            <v>齿轮</v>
          </cell>
          <cell r="D55" t="str">
            <v>/</v>
          </cell>
        </row>
        <row r="56">
          <cell r="B56" t="str">
            <v>E100.020396048</v>
          </cell>
          <cell r="C56" t="str">
            <v>齿轮</v>
          </cell>
          <cell r="D56" t="str">
            <v>/</v>
          </cell>
        </row>
        <row r="57">
          <cell r="B57" t="str">
            <v>E100.020396049</v>
          </cell>
          <cell r="C57" t="str">
            <v>齿轮</v>
          </cell>
          <cell r="D57" t="str">
            <v>/</v>
          </cell>
        </row>
        <row r="58">
          <cell r="B58" t="str">
            <v>E100.020396050</v>
          </cell>
          <cell r="C58" t="str">
            <v>齿轮</v>
          </cell>
          <cell r="D58" t="str">
            <v>/</v>
          </cell>
        </row>
        <row r="59">
          <cell r="B59" t="str">
            <v>E100.020396055</v>
          </cell>
          <cell r="C59" t="str">
            <v>发热板</v>
          </cell>
          <cell r="D59" t="str">
            <v>/</v>
          </cell>
        </row>
        <row r="60">
          <cell r="B60" t="str">
            <v>E100.020396056</v>
          </cell>
          <cell r="C60" t="str">
            <v>发热板</v>
          </cell>
          <cell r="D60" t="str">
            <v>/</v>
          </cell>
        </row>
        <row r="61">
          <cell r="B61" t="str">
            <v>Total:</v>
          </cell>
        </row>
        <row r="62">
          <cell r="C62" t="str">
            <v>SAY USD TWENTY-NINE THOUSAND EIGHT HUNDRED AND FORTY-SEVEN AND POINT THIRTY-EIGHT ONLY.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"/>
  <dimension ref="A1:AB64"/>
  <sheetViews>
    <sheetView tabSelected="1" zoomScale="85" zoomScaleNormal="85" workbookViewId="0">
      <pane ySplit="4" topLeftCell="A51" activePane="bottomLeft" state="frozen"/>
      <selection/>
      <selection pane="bottomLeft" activeCell="A5" sqref="A5:AA64"/>
    </sheetView>
  </sheetViews>
  <sheetFormatPr defaultColWidth="10.6272727272727" defaultRowHeight="30" customHeight="1"/>
  <cols>
    <col min="1" max="1" width="5.23636363636364" style="2" customWidth="1"/>
    <col min="2" max="2" width="23.1818181818182" style="3" customWidth="1"/>
    <col min="3" max="3" width="9.37272727272727" style="3" customWidth="1"/>
    <col min="4" max="4" width="10.6272727272727" style="2" customWidth="1"/>
    <col min="5" max="5" width="11.3272727272727" style="1" customWidth="1"/>
    <col min="6" max="6" width="21.8727272727273" style="4" customWidth="1"/>
    <col min="7" max="7" width="16.8727272727273" style="3" customWidth="1"/>
    <col min="8" max="8" width="20.7545454545455" style="3" customWidth="1"/>
    <col min="9" max="9" width="21.6272727272727" style="5" customWidth="1"/>
    <col min="10" max="11" width="10.6272727272727" style="2" customWidth="1"/>
    <col min="12" max="12" width="13.2545454545455" style="1" customWidth="1"/>
    <col min="13" max="15" width="10.6272727272727" style="6" customWidth="1"/>
    <col min="16" max="17" width="10.6272727272727" style="7" customWidth="1"/>
    <col min="18" max="18" width="9.3" style="7" customWidth="1"/>
    <col min="19" max="20" width="10.6272727272727" style="7" customWidth="1"/>
    <col min="21" max="21" width="10.6272727272727" style="8" customWidth="1"/>
    <col min="22" max="25" width="10.6272727272727" style="1" customWidth="1"/>
    <col min="26" max="26" width="8.44545454545455" style="2" customWidth="1"/>
    <col min="27" max="27" width="8.44545454545455" style="9" customWidth="1"/>
    <col min="28" max="28" width="10.6272727272727" style="10" customWidth="1"/>
    <col min="29" max="29" width="10.6272727272727" style="1" customWidth="1"/>
    <col min="30" max="16384" width="10.6272727272727" style="1"/>
  </cols>
  <sheetData>
    <row r="1" ht="16.5" spans="1:27">
      <c r="A1" s="11" t="s">
        <v>0</v>
      </c>
      <c r="B1" s="12"/>
      <c r="C1" s="12"/>
      <c r="D1" s="13" t="s">
        <v>1</v>
      </c>
      <c r="E1" s="14" t="s">
        <v>2</v>
      </c>
      <c r="G1" s="12" t="s">
        <v>3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34.5" spans="1:27">
      <c r="A2" s="15" t="s">
        <v>4</v>
      </c>
      <c r="B2" s="16" t="s">
        <v>5</v>
      </c>
      <c r="C2" s="16" t="s">
        <v>6</v>
      </c>
      <c r="D2" s="15" t="s">
        <v>7</v>
      </c>
      <c r="E2" s="17" t="s">
        <v>8</v>
      </c>
      <c r="F2" s="18" t="s">
        <v>9</v>
      </c>
      <c r="G2" s="19" t="s">
        <v>10</v>
      </c>
      <c r="H2" s="19" t="s">
        <v>11</v>
      </c>
      <c r="I2" s="20" t="s">
        <v>12</v>
      </c>
      <c r="J2" s="15" t="s">
        <v>13</v>
      </c>
      <c r="K2" s="15" t="s">
        <v>14</v>
      </c>
      <c r="L2" s="17" t="s">
        <v>15</v>
      </c>
      <c r="M2" s="51" t="s">
        <v>16</v>
      </c>
      <c r="N2" s="51" t="s">
        <v>17</v>
      </c>
      <c r="O2" s="51" t="s">
        <v>18</v>
      </c>
      <c r="P2" s="52" t="s">
        <v>19</v>
      </c>
      <c r="Q2" s="52" t="s">
        <v>20</v>
      </c>
      <c r="R2" s="74" t="s">
        <v>21</v>
      </c>
      <c r="S2" s="52" t="s">
        <v>22</v>
      </c>
      <c r="T2" s="52" t="s">
        <v>23</v>
      </c>
      <c r="U2" s="75" t="s">
        <v>24</v>
      </c>
      <c r="V2" s="17" t="s">
        <v>25</v>
      </c>
      <c r="W2" s="17" t="s">
        <v>26</v>
      </c>
      <c r="X2" s="76" t="s">
        <v>27</v>
      </c>
      <c r="Y2" s="17" t="s">
        <v>28</v>
      </c>
      <c r="Z2" s="81" t="s">
        <v>29</v>
      </c>
      <c r="AA2" s="82" t="s">
        <v>30</v>
      </c>
    </row>
    <row r="3" s="1" customFormat="1" ht="23" spans="1:28">
      <c r="A3" s="15" t="s">
        <v>31</v>
      </c>
      <c r="B3" s="16" t="s">
        <v>32</v>
      </c>
      <c r="C3" s="16" t="s">
        <v>33</v>
      </c>
      <c r="D3" s="15" t="s">
        <v>34</v>
      </c>
      <c r="E3" s="17" t="s">
        <v>35</v>
      </c>
      <c r="F3" s="18" t="s">
        <v>36</v>
      </c>
      <c r="G3" s="19" t="s">
        <v>37</v>
      </c>
      <c r="H3" s="19" t="s">
        <v>38</v>
      </c>
      <c r="I3" s="20" t="s">
        <v>39</v>
      </c>
      <c r="J3" s="15" t="s">
        <v>40</v>
      </c>
      <c r="K3" s="15" t="s">
        <v>41</v>
      </c>
      <c r="L3" s="17" t="s">
        <v>42</v>
      </c>
      <c r="M3" s="51" t="s">
        <v>43</v>
      </c>
      <c r="N3" s="51" t="s">
        <v>44</v>
      </c>
      <c r="O3" s="51" t="s">
        <v>45</v>
      </c>
      <c r="P3" s="52" t="s">
        <v>46</v>
      </c>
      <c r="Q3" s="52" t="s">
        <v>47</v>
      </c>
      <c r="R3" s="74" t="s">
        <v>48</v>
      </c>
      <c r="S3" s="52" t="s">
        <v>49</v>
      </c>
      <c r="T3" s="52" t="s">
        <v>50</v>
      </c>
      <c r="U3" s="75" t="s">
        <v>51</v>
      </c>
      <c r="V3" s="17" t="s">
        <v>52</v>
      </c>
      <c r="W3" s="17" t="s">
        <v>53</v>
      </c>
      <c r="X3" s="76" t="s">
        <v>54</v>
      </c>
      <c r="Y3" s="17" t="s">
        <v>55</v>
      </c>
      <c r="Z3" s="81" t="s">
        <v>56</v>
      </c>
      <c r="AA3" s="82" t="s">
        <v>57</v>
      </c>
      <c r="AB3" s="10"/>
    </row>
    <row r="4" ht="23" hidden="1" spans="1:27">
      <c r="A4" s="15" t="s">
        <v>31</v>
      </c>
      <c r="B4" s="16" t="s">
        <v>32</v>
      </c>
      <c r="C4" s="16" t="s">
        <v>33</v>
      </c>
      <c r="D4" s="15" t="s">
        <v>34</v>
      </c>
      <c r="E4" s="17" t="s">
        <v>35</v>
      </c>
      <c r="F4" s="18" t="s">
        <v>36</v>
      </c>
      <c r="G4" s="19" t="s">
        <v>37</v>
      </c>
      <c r="H4" s="19" t="s">
        <v>38</v>
      </c>
      <c r="I4" s="20" t="s">
        <v>39</v>
      </c>
      <c r="J4" s="15" t="s">
        <v>40</v>
      </c>
      <c r="K4" s="15" t="s">
        <v>41</v>
      </c>
      <c r="L4" s="17" t="s">
        <v>42</v>
      </c>
      <c r="M4" s="51" t="s">
        <v>43</v>
      </c>
      <c r="N4" s="51" t="s">
        <v>44</v>
      </c>
      <c r="O4" s="51" t="s">
        <v>45</v>
      </c>
      <c r="P4" s="52" t="s">
        <v>46</v>
      </c>
      <c r="Q4" s="52" t="s">
        <v>47</v>
      </c>
      <c r="R4" s="74" t="s">
        <v>48</v>
      </c>
      <c r="S4" s="52" t="s">
        <v>49</v>
      </c>
      <c r="T4" s="52" t="s">
        <v>50</v>
      </c>
      <c r="U4" s="75" t="s">
        <v>51</v>
      </c>
      <c r="V4" s="17" t="s">
        <v>52</v>
      </c>
      <c r="W4" s="17" t="s">
        <v>53</v>
      </c>
      <c r="X4" s="76" t="s">
        <v>54</v>
      </c>
      <c r="Y4" s="17" t="s">
        <v>55</v>
      </c>
      <c r="Z4" s="81" t="s">
        <v>56</v>
      </c>
      <c r="AA4" s="82" t="s">
        <v>57</v>
      </c>
    </row>
    <row r="5" customHeight="1" spans="1:27">
      <c r="A5" s="15">
        <v>1</v>
      </c>
      <c r="B5" s="16" t="s">
        <v>58</v>
      </c>
      <c r="C5" s="15" t="s">
        <v>59</v>
      </c>
      <c r="D5" s="15" t="s">
        <v>60</v>
      </c>
      <c r="E5" s="20" t="s">
        <v>61</v>
      </c>
      <c r="F5" s="18" t="s">
        <v>62</v>
      </c>
      <c r="G5" s="21" t="s">
        <v>63</v>
      </c>
      <c r="H5" s="16" t="s">
        <v>63</v>
      </c>
      <c r="I5" s="20" t="str">
        <f>VLOOKUP(B5,[1]CXCI2025012201!$B:$D,3,0)</f>
        <v>/</v>
      </c>
      <c r="J5" s="15">
        <v>500</v>
      </c>
      <c r="K5" s="15" t="s">
        <v>64</v>
      </c>
      <c r="L5" s="20" t="s">
        <v>65</v>
      </c>
      <c r="M5" s="53">
        <f ca="1" t="shared" ref="M5:M10" si="0">ROUND(EVALUATE(L5)*1000*0.000000001,2)</f>
        <v>0.01</v>
      </c>
      <c r="N5" s="54">
        <f ca="1" t="shared" ref="N5:N10" si="1">M5*T5</f>
        <v>0.01</v>
      </c>
      <c r="O5" s="55">
        <v>2.8</v>
      </c>
      <c r="P5" s="56">
        <f t="shared" ref="P5:P10" si="2">O5*T5</f>
        <v>2.8</v>
      </c>
      <c r="Q5" s="56">
        <v>2.6</v>
      </c>
      <c r="R5" s="56">
        <v>2.6</v>
      </c>
      <c r="S5" s="36">
        <v>500</v>
      </c>
      <c r="T5" s="36">
        <f t="shared" ref="T5:T10" si="3">J5/S5</f>
        <v>1</v>
      </c>
      <c r="U5" s="75" t="s">
        <v>66</v>
      </c>
      <c r="V5" s="20"/>
      <c r="W5" s="20"/>
      <c r="X5" s="20" t="s">
        <v>67</v>
      </c>
      <c r="Y5" s="20" t="s">
        <v>68</v>
      </c>
      <c r="Z5" s="15">
        <v>5</v>
      </c>
      <c r="AA5" s="83">
        <v>0.13</v>
      </c>
    </row>
    <row r="6" customHeight="1" spans="1:27">
      <c r="A6" s="15">
        <v>2</v>
      </c>
      <c r="B6" s="16" t="s">
        <v>69</v>
      </c>
      <c r="C6" s="22" t="s">
        <v>70</v>
      </c>
      <c r="D6" s="15" t="s">
        <v>71</v>
      </c>
      <c r="E6" s="20" t="s">
        <v>61</v>
      </c>
      <c r="F6" s="18" t="s">
        <v>72</v>
      </c>
      <c r="G6" s="21" t="s">
        <v>73</v>
      </c>
      <c r="H6" s="16" t="s">
        <v>73</v>
      </c>
      <c r="I6" s="20" t="str">
        <f>VLOOKUP(B6,[1]CXCI2025012201!$B:$D,3,0)</f>
        <v>/</v>
      </c>
      <c r="J6" s="15">
        <v>3</v>
      </c>
      <c r="K6" s="15" t="s">
        <v>64</v>
      </c>
      <c r="L6" s="57" t="s">
        <v>74</v>
      </c>
      <c r="M6" s="58">
        <f ca="1" t="shared" si="0"/>
        <v>0.04</v>
      </c>
      <c r="N6" s="58">
        <f ca="1" t="shared" si="1"/>
        <v>0.04</v>
      </c>
      <c r="O6" s="59">
        <v>2.04</v>
      </c>
      <c r="P6" s="58">
        <f t="shared" si="2"/>
        <v>2.04</v>
      </c>
      <c r="Q6" s="56">
        <v>1.1</v>
      </c>
      <c r="R6" s="56">
        <v>1.1</v>
      </c>
      <c r="S6" s="15">
        <v>3</v>
      </c>
      <c r="T6" s="64">
        <f t="shared" si="3"/>
        <v>1</v>
      </c>
      <c r="U6" s="77" t="s">
        <v>75</v>
      </c>
      <c r="V6" s="20"/>
      <c r="W6" s="20"/>
      <c r="X6" s="20" t="s">
        <v>67</v>
      </c>
      <c r="Y6" s="20" t="s">
        <v>68</v>
      </c>
      <c r="Z6" s="15">
        <v>110</v>
      </c>
      <c r="AA6" s="83">
        <v>0.13</v>
      </c>
    </row>
    <row r="7" customHeight="1" spans="1:27">
      <c r="A7" s="15">
        <v>3</v>
      </c>
      <c r="B7" s="16" t="s">
        <v>76</v>
      </c>
      <c r="C7" s="22" t="s">
        <v>70</v>
      </c>
      <c r="D7" s="15" t="s">
        <v>71</v>
      </c>
      <c r="E7" s="20" t="s">
        <v>61</v>
      </c>
      <c r="F7" s="18" t="s">
        <v>77</v>
      </c>
      <c r="G7" s="21" t="s">
        <v>78</v>
      </c>
      <c r="H7" s="16" t="s">
        <v>79</v>
      </c>
      <c r="I7" s="20" t="str">
        <f>VLOOKUP(B7,[1]CXCI2025012201!$B:$D,3,0)</f>
        <v>12-14</v>
      </c>
      <c r="J7" s="15">
        <v>2</v>
      </c>
      <c r="K7" s="15" t="s">
        <v>64</v>
      </c>
      <c r="L7" s="33"/>
      <c r="M7" s="59"/>
      <c r="N7" s="59"/>
      <c r="O7" s="59"/>
      <c r="P7" s="59"/>
      <c r="Q7" s="56">
        <v>0.5</v>
      </c>
      <c r="R7" s="56">
        <v>0.5</v>
      </c>
      <c r="S7" s="15">
        <v>2</v>
      </c>
      <c r="T7" s="32"/>
      <c r="U7" s="78"/>
      <c r="V7" s="20"/>
      <c r="W7" s="20"/>
      <c r="X7" s="20" t="s">
        <v>67</v>
      </c>
      <c r="Y7" s="20" t="s">
        <v>68</v>
      </c>
      <c r="Z7" s="15">
        <v>78</v>
      </c>
      <c r="AA7" s="83">
        <v>0.13</v>
      </c>
    </row>
    <row r="8" customHeight="1" spans="1:27">
      <c r="A8" s="15">
        <v>4</v>
      </c>
      <c r="B8" s="16" t="s">
        <v>80</v>
      </c>
      <c r="C8" s="22" t="s">
        <v>70</v>
      </c>
      <c r="D8" s="15" t="s">
        <v>71</v>
      </c>
      <c r="E8" s="20" t="s">
        <v>61</v>
      </c>
      <c r="F8" s="18" t="s">
        <v>81</v>
      </c>
      <c r="G8" s="21" t="s">
        <v>78</v>
      </c>
      <c r="H8" s="16" t="s">
        <v>82</v>
      </c>
      <c r="I8" s="20" t="str">
        <f>VLOOKUP(B8,[1]CXCI2025012201!$B:$D,3,0)</f>
        <v>8-14</v>
      </c>
      <c r="J8" s="15">
        <v>1</v>
      </c>
      <c r="K8" s="15" t="s">
        <v>64</v>
      </c>
      <c r="L8" s="37"/>
      <c r="M8" s="55"/>
      <c r="N8" s="55"/>
      <c r="O8" s="55"/>
      <c r="P8" s="55"/>
      <c r="Q8" s="56">
        <v>0.2</v>
      </c>
      <c r="R8" s="56">
        <v>0.2</v>
      </c>
      <c r="S8" s="15">
        <v>1</v>
      </c>
      <c r="T8" s="36"/>
      <c r="U8" s="79"/>
      <c r="V8" s="20"/>
      <c r="W8" s="20"/>
      <c r="X8" s="20" t="s">
        <v>67</v>
      </c>
      <c r="Y8" s="20" t="s">
        <v>68</v>
      </c>
      <c r="Z8" s="15">
        <v>78</v>
      </c>
      <c r="AA8" s="83">
        <v>0.13</v>
      </c>
    </row>
    <row r="9" customHeight="1" spans="1:27">
      <c r="A9" s="15">
        <v>5</v>
      </c>
      <c r="B9" s="16" t="s">
        <v>69</v>
      </c>
      <c r="C9" s="22" t="s">
        <v>70</v>
      </c>
      <c r="D9" s="15" t="s">
        <v>71</v>
      </c>
      <c r="E9" s="20" t="s">
        <v>61</v>
      </c>
      <c r="F9" s="18" t="s">
        <v>72</v>
      </c>
      <c r="G9" s="21" t="s">
        <v>73</v>
      </c>
      <c r="H9" s="16" t="s">
        <v>73</v>
      </c>
      <c r="I9" s="20" t="str">
        <f>VLOOKUP(B9,[1]CXCI2025012201!$B:$D,3,0)</f>
        <v>/</v>
      </c>
      <c r="J9" s="15">
        <v>3</v>
      </c>
      <c r="K9" s="15" t="s">
        <v>64</v>
      </c>
      <c r="L9" s="57" t="s">
        <v>74</v>
      </c>
      <c r="M9" s="53">
        <f ca="1" t="shared" si="0"/>
        <v>0.04</v>
      </c>
      <c r="N9" s="58">
        <f ca="1" t="shared" si="1"/>
        <v>0.04</v>
      </c>
      <c r="O9" s="54">
        <v>1.88</v>
      </c>
      <c r="P9" s="54">
        <f t="shared" si="2"/>
        <v>1.88</v>
      </c>
      <c r="Q9" s="56">
        <v>1.55</v>
      </c>
      <c r="R9" s="56">
        <v>1.55</v>
      </c>
      <c r="S9" s="15">
        <v>3</v>
      </c>
      <c r="T9" s="15">
        <f t="shared" si="3"/>
        <v>1</v>
      </c>
      <c r="U9" s="77" t="s">
        <v>83</v>
      </c>
      <c r="V9" s="20"/>
      <c r="W9" s="20"/>
      <c r="X9" s="20" t="s">
        <v>67</v>
      </c>
      <c r="Y9" s="20" t="s">
        <v>68</v>
      </c>
      <c r="Z9" s="15">
        <v>110</v>
      </c>
      <c r="AA9" s="83">
        <v>0.13</v>
      </c>
    </row>
    <row r="10" customHeight="1" spans="1:27">
      <c r="A10" s="15">
        <v>6</v>
      </c>
      <c r="B10" s="16" t="s">
        <v>84</v>
      </c>
      <c r="C10" s="22" t="s">
        <v>85</v>
      </c>
      <c r="D10" s="15" t="s">
        <v>71</v>
      </c>
      <c r="E10" s="20" t="s">
        <v>61</v>
      </c>
      <c r="F10" s="18" t="s">
        <v>86</v>
      </c>
      <c r="G10" s="21" t="s">
        <v>87</v>
      </c>
      <c r="H10" s="16" t="s">
        <v>87</v>
      </c>
      <c r="I10" s="20" t="str">
        <f>VLOOKUP(B10,[1]CXCI2025012201!$B:$D,3,0)</f>
        <v>QLDZ.0014</v>
      </c>
      <c r="J10" s="15">
        <v>100</v>
      </c>
      <c r="K10" s="15" t="s">
        <v>64</v>
      </c>
      <c r="L10" s="57" t="s">
        <v>88</v>
      </c>
      <c r="M10" s="60">
        <f ca="1" t="shared" si="0"/>
        <v>0.01</v>
      </c>
      <c r="N10" s="58">
        <f ca="1" t="shared" si="1"/>
        <v>0.01</v>
      </c>
      <c r="O10" s="59">
        <v>4.3</v>
      </c>
      <c r="P10" s="61">
        <f t="shared" si="2"/>
        <v>4.3</v>
      </c>
      <c r="Q10" s="56">
        <v>2</v>
      </c>
      <c r="R10" s="56">
        <v>2</v>
      </c>
      <c r="S10" s="15">
        <v>100</v>
      </c>
      <c r="T10" s="32">
        <f t="shared" si="3"/>
        <v>1</v>
      </c>
      <c r="U10" s="77" t="s">
        <v>89</v>
      </c>
      <c r="V10" s="20"/>
      <c r="W10" s="20"/>
      <c r="X10" s="20" t="s">
        <v>67</v>
      </c>
      <c r="Y10" s="20" t="s">
        <v>68</v>
      </c>
      <c r="Z10" s="15">
        <v>22.6</v>
      </c>
      <c r="AA10" s="83">
        <v>0.13</v>
      </c>
    </row>
    <row r="11" customHeight="1" spans="1:27">
      <c r="A11" s="15">
        <v>7</v>
      </c>
      <c r="B11" s="16" t="s">
        <v>90</v>
      </c>
      <c r="C11" s="22" t="s">
        <v>91</v>
      </c>
      <c r="D11" s="15" t="s">
        <v>60</v>
      </c>
      <c r="E11" s="20" t="s">
        <v>61</v>
      </c>
      <c r="F11" s="18" t="s">
        <v>92</v>
      </c>
      <c r="G11" s="21" t="s">
        <v>93</v>
      </c>
      <c r="H11" s="16" t="s">
        <v>94</v>
      </c>
      <c r="I11" s="20" t="str">
        <f>VLOOKUP(B11,[1]CXCI2025012201!$B:$D,3,0)</f>
        <v>N510059196AA</v>
      </c>
      <c r="J11" s="15">
        <v>137</v>
      </c>
      <c r="K11" s="15" t="s">
        <v>64</v>
      </c>
      <c r="L11" s="37"/>
      <c r="M11" s="62"/>
      <c r="N11" s="55"/>
      <c r="O11" s="55"/>
      <c r="P11" s="56"/>
      <c r="Q11" s="56">
        <v>2.1</v>
      </c>
      <c r="R11" s="56">
        <v>2.1</v>
      </c>
      <c r="S11" s="15">
        <v>137</v>
      </c>
      <c r="T11" s="36"/>
      <c r="U11" s="79"/>
      <c r="V11" s="20"/>
      <c r="W11" s="20"/>
      <c r="X11" s="37" t="s">
        <v>67</v>
      </c>
      <c r="Y11" s="20" t="s">
        <v>68</v>
      </c>
      <c r="Z11" s="15">
        <v>0.8</v>
      </c>
      <c r="AA11" s="83">
        <v>0.01</v>
      </c>
    </row>
    <row r="12" customHeight="1" spans="1:27">
      <c r="A12" s="15">
        <v>8</v>
      </c>
      <c r="B12" s="16" t="s">
        <v>95</v>
      </c>
      <c r="C12" s="15" t="s">
        <v>96</v>
      </c>
      <c r="D12" s="15" t="s">
        <v>71</v>
      </c>
      <c r="E12" s="20" t="s">
        <v>61</v>
      </c>
      <c r="F12" s="18" t="s">
        <v>97</v>
      </c>
      <c r="G12" s="21" t="s">
        <v>98</v>
      </c>
      <c r="H12" s="16" t="s">
        <v>99</v>
      </c>
      <c r="I12" s="20" t="str">
        <f>VLOOKUP(B12,[1]CXCI2025012201!$B:$D,3,0)</f>
        <v>FA2P5N1W20360133</v>
      </c>
      <c r="J12" s="15">
        <v>1</v>
      </c>
      <c r="K12" s="15" t="s">
        <v>64</v>
      </c>
      <c r="L12" s="57" t="s">
        <v>100</v>
      </c>
      <c r="M12" s="60">
        <f ca="1" t="shared" ref="M12:M16" si="4">ROUND(EVALUATE(L12)*1000*0.000000001,2)</f>
        <v>0.02</v>
      </c>
      <c r="N12" s="58">
        <f ca="1" t="shared" ref="N12:N16" si="5">M12*T12</f>
        <v>0.02</v>
      </c>
      <c r="O12" s="59">
        <v>14</v>
      </c>
      <c r="P12" s="61">
        <f t="shared" ref="P12:P23" si="6">O12*T12</f>
        <v>14</v>
      </c>
      <c r="Q12" s="56">
        <v>3</v>
      </c>
      <c r="R12" s="56">
        <v>3</v>
      </c>
      <c r="S12" s="15">
        <v>1</v>
      </c>
      <c r="T12" s="64">
        <f t="shared" ref="T12:T16" si="7">J12/S12</f>
        <v>1</v>
      </c>
      <c r="U12" s="77" t="s">
        <v>101</v>
      </c>
      <c r="V12" s="20"/>
      <c r="W12" s="20"/>
      <c r="X12" s="20" t="s">
        <v>67</v>
      </c>
      <c r="Y12" s="20" t="s">
        <v>68</v>
      </c>
      <c r="Z12" s="15">
        <v>1140</v>
      </c>
      <c r="AA12" s="83">
        <v>0.13</v>
      </c>
    </row>
    <row r="13" customHeight="1" spans="1:27">
      <c r="A13" s="15">
        <v>9</v>
      </c>
      <c r="B13" s="16" t="s">
        <v>102</v>
      </c>
      <c r="C13" s="15" t="s">
        <v>103</v>
      </c>
      <c r="D13" s="15" t="s">
        <v>71</v>
      </c>
      <c r="E13" s="20" t="s">
        <v>61</v>
      </c>
      <c r="F13" s="18" t="s">
        <v>104</v>
      </c>
      <c r="G13" s="21" t="s">
        <v>105</v>
      </c>
      <c r="H13" s="16" t="s">
        <v>106</v>
      </c>
      <c r="I13" s="20" t="str">
        <f>VLOOKUP(B13,[1]CXCI2025012201!$B:$D,3,0)</f>
        <v>STM86118S</v>
      </c>
      <c r="J13" s="15">
        <v>1</v>
      </c>
      <c r="K13" s="15" t="s">
        <v>64</v>
      </c>
      <c r="L13" s="33"/>
      <c r="M13" s="63"/>
      <c r="N13" s="59"/>
      <c r="O13" s="59"/>
      <c r="P13" s="61"/>
      <c r="Q13" s="56">
        <v>5</v>
      </c>
      <c r="R13" s="56">
        <v>5</v>
      </c>
      <c r="S13" s="15">
        <v>1</v>
      </c>
      <c r="T13" s="32"/>
      <c r="U13" s="78"/>
      <c r="V13" s="20"/>
      <c r="W13" s="20"/>
      <c r="X13" s="20" t="s">
        <v>67</v>
      </c>
      <c r="Y13" s="20" t="s">
        <v>68</v>
      </c>
      <c r="Z13" s="15">
        <v>230</v>
      </c>
      <c r="AA13" s="83">
        <v>0.13</v>
      </c>
    </row>
    <row r="14" customHeight="1" spans="1:27">
      <c r="A14" s="15">
        <v>10</v>
      </c>
      <c r="B14" s="16" t="s">
        <v>107</v>
      </c>
      <c r="C14" s="15" t="s">
        <v>103</v>
      </c>
      <c r="D14" s="15" t="s">
        <v>71</v>
      </c>
      <c r="E14" s="20" t="s">
        <v>61</v>
      </c>
      <c r="F14" s="18" t="s">
        <v>108</v>
      </c>
      <c r="G14" s="21" t="s">
        <v>105</v>
      </c>
      <c r="H14" s="16" t="s">
        <v>109</v>
      </c>
      <c r="I14" s="20" t="str">
        <f>VLOOKUP(B14,[1]CXCI2025012201!$B:$D,3,0)</f>
        <v>STM8680</v>
      </c>
      <c r="J14" s="15">
        <v>3</v>
      </c>
      <c r="K14" s="15" t="s">
        <v>64</v>
      </c>
      <c r="L14" s="37"/>
      <c r="M14" s="62"/>
      <c r="N14" s="55"/>
      <c r="O14" s="55"/>
      <c r="P14" s="56"/>
      <c r="Q14" s="56">
        <v>5</v>
      </c>
      <c r="R14" s="56">
        <v>5</v>
      </c>
      <c r="S14" s="15">
        <v>3</v>
      </c>
      <c r="T14" s="36"/>
      <c r="U14" s="79"/>
      <c r="V14" s="20"/>
      <c r="W14" s="20"/>
      <c r="X14" s="20" t="s">
        <v>67</v>
      </c>
      <c r="Y14" s="20" t="s">
        <v>68</v>
      </c>
      <c r="Z14" s="15">
        <v>185</v>
      </c>
      <c r="AA14" s="83">
        <v>0.13</v>
      </c>
    </row>
    <row r="15" customHeight="1" spans="1:27">
      <c r="A15" s="15">
        <v>11</v>
      </c>
      <c r="B15" s="16" t="s">
        <v>110</v>
      </c>
      <c r="C15" s="15" t="s">
        <v>111</v>
      </c>
      <c r="D15" s="15" t="s">
        <v>112</v>
      </c>
      <c r="E15" s="15" t="s">
        <v>113</v>
      </c>
      <c r="F15" s="18" t="s">
        <v>114</v>
      </c>
      <c r="G15" s="21" t="s">
        <v>115</v>
      </c>
      <c r="H15" s="16" t="s">
        <v>115</v>
      </c>
      <c r="I15" s="20" t="str">
        <f>VLOOKUP(B15,[1]CXCI2025012201!$B:$D,3,0)</f>
        <v>/</v>
      </c>
      <c r="J15" s="15">
        <v>5</v>
      </c>
      <c r="K15" s="15" t="s">
        <v>64</v>
      </c>
      <c r="L15" s="20" t="s">
        <v>116</v>
      </c>
      <c r="M15" s="53">
        <f ca="1" t="shared" si="4"/>
        <v>0.01</v>
      </c>
      <c r="N15" s="54">
        <f ca="1" t="shared" si="5"/>
        <v>0.01</v>
      </c>
      <c r="O15" s="55">
        <v>1.44</v>
      </c>
      <c r="P15" s="56">
        <f t="shared" si="6"/>
        <v>1.44</v>
      </c>
      <c r="Q15" s="56">
        <v>1.23</v>
      </c>
      <c r="R15" s="56">
        <v>1.23</v>
      </c>
      <c r="S15" s="36">
        <v>5</v>
      </c>
      <c r="T15" s="36">
        <f t="shared" si="7"/>
        <v>1</v>
      </c>
      <c r="U15" s="75" t="s">
        <v>117</v>
      </c>
      <c r="V15" s="20"/>
      <c r="W15" s="20"/>
      <c r="X15" s="20" t="s">
        <v>67</v>
      </c>
      <c r="Y15" s="20" t="s">
        <v>68</v>
      </c>
      <c r="Z15" s="15">
        <v>350</v>
      </c>
      <c r="AA15" s="83">
        <v>0.13</v>
      </c>
    </row>
    <row r="16" customHeight="1" spans="1:27">
      <c r="A16" s="15">
        <v>12</v>
      </c>
      <c r="B16" s="16" t="s">
        <v>118</v>
      </c>
      <c r="C16" s="15" t="s">
        <v>119</v>
      </c>
      <c r="D16" s="15" t="s">
        <v>60</v>
      </c>
      <c r="E16" s="20" t="s">
        <v>61</v>
      </c>
      <c r="F16" s="18" t="s">
        <v>120</v>
      </c>
      <c r="G16" s="21" t="s">
        <v>121</v>
      </c>
      <c r="H16" s="16" t="s">
        <v>122</v>
      </c>
      <c r="I16" s="20" t="str">
        <f>VLOOKUP(B16,[1]CXCI2025012201!$B:$D,3,0)</f>
        <v>900M-T-sk</v>
      </c>
      <c r="J16" s="15">
        <v>30</v>
      </c>
      <c r="K16" s="15" t="s">
        <v>64</v>
      </c>
      <c r="L16" s="57" t="s">
        <v>123</v>
      </c>
      <c r="M16" s="58">
        <f ca="1" t="shared" si="4"/>
        <v>0.01</v>
      </c>
      <c r="N16" s="58">
        <f ca="1" t="shared" si="5"/>
        <v>0.01</v>
      </c>
      <c r="O16" s="64">
        <v>7.55</v>
      </c>
      <c r="P16" s="64">
        <f t="shared" si="6"/>
        <v>7.55</v>
      </c>
      <c r="Q16" s="56">
        <v>0.15</v>
      </c>
      <c r="R16" s="56">
        <v>0.15</v>
      </c>
      <c r="S16" s="15">
        <v>30</v>
      </c>
      <c r="T16" s="32">
        <f t="shared" si="7"/>
        <v>1</v>
      </c>
      <c r="U16" s="77" t="s">
        <v>124</v>
      </c>
      <c r="V16" s="20"/>
      <c r="W16" s="20"/>
      <c r="X16" s="37" t="s">
        <v>67</v>
      </c>
      <c r="Y16" s="20" t="s">
        <v>68</v>
      </c>
      <c r="Z16" s="15">
        <v>5</v>
      </c>
      <c r="AA16" s="83">
        <v>0.01</v>
      </c>
    </row>
    <row r="17" customHeight="1" spans="1:27">
      <c r="A17" s="15">
        <v>13</v>
      </c>
      <c r="B17" s="16" t="s">
        <v>125</v>
      </c>
      <c r="C17" s="15" t="s">
        <v>119</v>
      </c>
      <c r="D17" s="15" t="s">
        <v>112</v>
      </c>
      <c r="E17" s="15" t="s">
        <v>113</v>
      </c>
      <c r="F17" s="18" t="s">
        <v>126</v>
      </c>
      <c r="G17" s="21" t="s">
        <v>121</v>
      </c>
      <c r="H17" s="16" t="s">
        <v>121</v>
      </c>
      <c r="I17" s="20" t="str">
        <f>VLOOKUP(B17,[1]CXCI2025012201!$B:$D,3,0)</f>
        <v>900M-T-B</v>
      </c>
      <c r="J17" s="15">
        <v>500</v>
      </c>
      <c r="K17" s="15" t="s">
        <v>64</v>
      </c>
      <c r="L17" s="33"/>
      <c r="M17" s="59"/>
      <c r="N17" s="59"/>
      <c r="O17" s="32"/>
      <c r="P17" s="32">
        <f t="shared" si="6"/>
        <v>0</v>
      </c>
      <c r="Q17" s="56">
        <v>2.5</v>
      </c>
      <c r="R17" s="56">
        <v>2.5</v>
      </c>
      <c r="S17" s="15">
        <v>500</v>
      </c>
      <c r="T17" s="32"/>
      <c r="U17" s="78"/>
      <c r="V17" s="20"/>
      <c r="W17" s="20"/>
      <c r="X17" s="20" t="s">
        <v>67</v>
      </c>
      <c r="Y17" s="20" t="s">
        <v>68</v>
      </c>
      <c r="Z17" s="15">
        <v>5</v>
      </c>
      <c r="AA17" s="83">
        <v>0.01</v>
      </c>
    </row>
    <row r="18" customHeight="1" spans="1:27">
      <c r="A18" s="15">
        <v>14</v>
      </c>
      <c r="B18" s="16" t="s">
        <v>127</v>
      </c>
      <c r="C18" s="15" t="s">
        <v>119</v>
      </c>
      <c r="D18" s="15" t="s">
        <v>112</v>
      </c>
      <c r="E18" s="15" t="s">
        <v>113</v>
      </c>
      <c r="F18" s="18" t="s">
        <v>128</v>
      </c>
      <c r="G18" s="21" t="s">
        <v>121</v>
      </c>
      <c r="H18" s="16" t="s">
        <v>121</v>
      </c>
      <c r="I18" s="20" t="str">
        <f>VLOOKUP(B18,[1]CXCI2025012201!$B:$D,3,0)</f>
        <v>900M-T-4C</v>
      </c>
      <c r="J18" s="15">
        <v>400</v>
      </c>
      <c r="K18" s="15" t="s">
        <v>64</v>
      </c>
      <c r="L18" s="33"/>
      <c r="M18" s="59"/>
      <c r="N18" s="59"/>
      <c r="O18" s="32"/>
      <c r="P18" s="32">
        <f t="shared" si="6"/>
        <v>0</v>
      </c>
      <c r="Q18" s="56">
        <v>2</v>
      </c>
      <c r="R18" s="56">
        <v>2</v>
      </c>
      <c r="S18" s="15">
        <v>400</v>
      </c>
      <c r="T18" s="32"/>
      <c r="U18" s="78"/>
      <c r="V18" s="20"/>
      <c r="W18" s="20"/>
      <c r="X18" s="20" t="s">
        <v>67</v>
      </c>
      <c r="Y18" s="20" t="s">
        <v>68</v>
      </c>
      <c r="Z18" s="15">
        <v>5</v>
      </c>
      <c r="AA18" s="83">
        <v>0.01</v>
      </c>
    </row>
    <row r="19" customHeight="1" spans="1:27">
      <c r="A19" s="15">
        <v>15</v>
      </c>
      <c r="B19" s="16" t="s">
        <v>129</v>
      </c>
      <c r="C19" s="15" t="s">
        <v>119</v>
      </c>
      <c r="D19" s="15" t="s">
        <v>112</v>
      </c>
      <c r="E19" s="15" t="s">
        <v>113</v>
      </c>
      <c r="F19" s="18" t="s">
        <v>130</v>
      </c>
      <c r="G19" s="21" t="s">
        <v>121</v>
      </c>
      <c r="H19" s="16" t="s">
        <v>131</v>
      </c>
      <c r="I19" s="20" t="str">
        <f>VLOOKUP(B19,[1]CXCI2025012201!$B:$D,3,0)</f>
        <v>900M-T-2C</v>
      </c>
      <c r="J19" s="15">
        <v>40</v>
      </c>
      <c r="K19" s="15" t="s">
        <v>64</v>
      </c>
      <c r="L19" s="33"/>
      <c r="M19" s="59"/>
      <c r="N19" s="59"/>
      <c r="O19" s="32"/>
      <c r="P19" s="32">
        <f t="shared" si="6"/>
        <v>0</v>
      </c>
      <c r="Q19" s="56">
        <v>0.2</v>
      </c>
      <c r="R19" s="56">
        <v>0.2</v>
      </c>
      <c r="S19" s="15">
        <v>40</v>
      </c>
      <c r="T19" s="32"/>
      <c r="U19" s="78"/>
      <c r="V19" s="20"/>
      <c r="W19" s="20"/>
      <c r="X19" s="20" t="s">
        <v>67</v>
      </c>
      <c r="Y19" s="20" t="s">
        <v>68</v>
      </c>
      <c r="Z19" s="15">
        <v>5</v>
      </c>
      <c r="AA19" s="83">
        <v>0.01</v>
      </c>
    </row>
    <row r="20" customHeight="1" spans="1:27">
      <c r="A20" s="15">
        <v>16</v>
      </c>
      <c r="B20" s="16" t="s">
        <v>132</v>
      </c>
      <c r="C20" s="15" t="s">
        <v>119</v>
      </c>
      <c r="D20" s="15" t="s">
        <v>112</v>
      </c>
      <c r="E20" s="15" t="s">
        <v>113</v>
      </c>
      <c r="F20" s="18" t="s">
        <v>128</v>
      </c>
      <c r="G20" s="21" t="s">
        <v>121</v>
      </c>
      <c r="H20" s="16" t="s">
        <v>133</v>
      </c>
      <c r="I20" s="20" t="str">
        <f>VLOOKUP(B20,[1]CXCI2025012201!$B:$D,3,0)</f>
        <v>900-T-1.2D</v>
      </c>
      <c r="J20" s="15">
        <v>40</v>
      </c>
      <c r="K20" s="15" t="s">
        <v>64</v>
      </c>
      <c r="L20" s="33"/>
      <c r="M20" s="59"/>
      <c r="N20" s="59"/>
      <c r="O20" s="32"/>
      <c r="P20" s="32">
        <f t="shared" si="6"/>
        <v>0</v>
      </c>
      <c r="Q20" s="56">
        <v>0.2</v>
      </c>
      <c r="R20" s="56">
        <v>0.2</v>
      </c>
      <c r="S20" s="15">
        <v>40</v>
      </c>
      <c r="T20" s="32"/>
      <c r="U20" s="78"/>
      <c r="V20" s="20"/>
      <c r="W20" s="20"/>
      <c r="X20" s="20" t="s">
        <v>67</v>
      </c>
      <c r="Y20" s="20" t="s">
        <v>68</v>
      </c>
      <c r="Z20" s="15">
        <v>3</v>
      </c>
      <c r="AA20" s="83">
        <v>0.01</v>
      </c>
    </row>
    <row r="21" customHeight="1" spans="1:27">
      <c r="A21" s="15">
        <v>17</v>
      </c>
      <c r="B21" s="16" t="s">
        <v>134</v>
      </c>
      <c r="C21" s="15" t="s">
        <v>119</v>
      </c>
      <c r="D21" s="15" t="s">
        <v>112</v>
      </c>
      <c r="E21" s="15" t="s">
        <v>113</v>
      </c>
      <c r="F21" s="18" t="s">
        <v>135</v>
      </c>
      <c r="G21" s="21" t="s">
        <v>136</v>
      </c>
      <c r="H21" s="16" t="s">
        <v>136</v>
      </c>
      <c r="I21" s="20" t="str">
        <f>VLOOKUP(B21,[1]CXCI2025012201!$B:$D,3,0)</f>
        <v>WRNT-013</v>
      </c>
      <c r="J21" s="15">
        <v>140</v>
      </c>
      <c r="K21" s="15" t="s">
        <v>64</v>
      </c>
      <c r="L21" s="33"/>
      <c r="M21" s="59"/>
      <c r="N21" s="59"/>
      <c r="O21" s="32"/>
      <c r="P21" s="32">
        <f t="shared" si="6"/>
        <v>0</v>
      </c>
      <c r="Q21" s="56">
        <v>0.7</v>
      </c>
      <c r="R21" s="56">
        <v>0.7</v>
      </c>
      <c r="S21" s="15">
        <v>140</v>
      </c>
      <c r="T21" s="32"/>
      <c r="U21" s="78"/>
      <c r="V21" s="20"/>
      <c r="W21" s="20"/>
      <c r="X21" s="20" t="s">
        <v>67</v>
      </c>
      <c r="Y21" s="20" t="s">
        <v>68</v>
      </c>
      <c r="Z21" s="15">
        <v>1.2</v>
      </c>
      <c r="AA21" s="83">
        <v>0.01</v>
      </c>
    </row>
    <row r="22" customHeight="1" spans="1:27">
      <c r="A22" s="15">
        <v>18</v>
      </c>
      <c r="B22" s="16" t="s">
        <v>137</v>
      </c>
      <c r="C22" s="15" t="s">
        <v>119</v>
      </c>
      <c r="D22" s="15" t="s">
        <v>112</v>
      </c>
      <c r="E22" s="15" t="s">
        <v>113</v>
      </c>
      <c r="F22" s="18" t="s">
        <v>138</v>
      </c>
      <c r="G22" s="21" t="s">
        <v>139</v>
      </c>
      <c r="H22" s="16" t="s">
        <v>139</v>
      </c>
      <c r="I22" s="20" t="str">
        <f>VLOOKUP(B22,[1]CXCI2025012201!$B:$D,3,0)</f>
        <v>/</v>
      </c>
      <c r="J22" s="15">
        <v>250</v>
      </c>
      <c r="K22" s="15" t="s">
        <v>64</v>
      </c>
      <c r="L22" s="37"/>
      <c r="M22" s="59"/>
      <c r="N22" s="55"/>
      <c r="O22" s="36"/>
      <c r="P22" s="36">
        <f t="shared" si="6"/>
        <v>0</v>
      </c>
      <c r="Q22" s="56">
        <v>1.25</v>
      </c>
      <c r="R22" s="56">
        <v>1.25</v>
      </c>
      <c r="S22" s="15">
        <v>250</v>
      </c>
      <c r="T22" s="36"/>
      <c r="U22" s="79"/>
      <c r="V22" s="20"/>
      <c r="W22" s="20"/>
      <c r="X22" s="20" t="s">
        <v>67</v>
      </c>
      <c r="Y22" s="20" t="s">
        <v>68</v>
      </c>
      <c r="Z22" s="15">
        <v>0.99</v>
      </c>
      <c r="AA22" s="83">
        <v>0.01</v>
      </c>
    </row>
    <row r="23" customHeight="1" spans="1:27">
      <c r="A23" s="15">
        <v>19</v>
      </c>
      <c r="B23" s="16" t="s">
        <v>140</v>
      </c>
      <c r="C23" s="15" t="s">
        <v>141</v>
      </c>
      <c r="D23" s="15" t="s">
        <v>112</v>
      </c>
      <c r="E23" s="15" t="s">
        <v>113</v>
      </c>
      <c r="F23" s="18" t="s">
        <v>142</v>
      </c>
      <c r="G23" s="21" t="s">
        <v>143</v>
      </c>
      <c r="H23" s="16" t="s">
        <v>143</v>
      </c>
      <c r="I23" s="20" t="str">
        <f>VLOOKUP(B23,[1]CXCI2025012201!$B:$D,3,0)</f>
        <v>/</v>
      </c>
      <c r="J23" s="15">
        <v>388</v>
      </c>
      <c r="K23" s="15" t="s">
        <v>64</v>
      </c>
      <c r="L23" s="57" t="s">
        <v>144</v>
      </c>
      <c r="M23" s="64">
        <f ca="1">ROUND(EVALUATE(L23)*1000*0.000000001,2)</f>
        <v>0.02</v>
      </c>
      <c r="N23" s="64">
        <f ca="1">M23*T23</f>
        <v>0.02</v>
      </c>
      <c r="O23" s="64">
        <v>20</v>
      </c>
      <c r="P23" s="64">
        <f t="shared" si="6"/>
        <v>20</v>
      </c>
      <c r="Q23" s="56">
        <v>3.49</v>
      </c>
      <c r="R23" s="56">
        <v>3.49</v>
      </c>
      <c r="S23" s="15">
        <v>388</v>
      </c>
      <c r="T23" s="32">
        <f>J23/S23</f>
        <v>1</v>
      </c>
      <c r="U23" s="77" t="s">
        <v>145</v>
      </c>
      <c r="V23" s="20"/>
      <c r="W23" s="20"/>
      <c r="X23" s="20" t="s">
        <v>67</v>
      </c>
      <c r="Y23" s="20" t="s">
        <v>68</v>
      </c>
      <c r="Z23" s="15">
        <v>1.32</v>
      </c>
      <c r="AA23" s="83">
        <v>0.13</v>
      </c>
    </row>
    <row r="24" customHeight="1" spans="1:27">
      <c r="A24" s="15">
        <v>20</v>
      </c>
      <c r="B24" s="16" t="s">
        <v>146</v>
      </c>
      <c r="C24" s="15" t="s">
        <v>141</v>
      </c>
      <c r="D24" s="15" t="s">
        <v>112</v>
      </c>
      <c r="E24" s="15" t="s">
        <v>113</v>
      </c>
      <c r="F24" s="18" t="s">
        <v>142</v>
      </c>
      <c r="G24" s="21" t="s">
        <v>143</v>
      </c>
      <c r="H24" s="16" t="s">
        <v>143</v>
      </c>
      <c r="I24" s="20" t="str">
        <f>VLOOKUP(B24,[1]CXCI2025012201!$B:$D,3,0)</f>
        <v>/</v>
      </c>
      <c r="J24" s="15">
        <v>457</v>
      </c>
      <c r="K24" s="15" t="s">
        <v>64</v>
      </c>
      <c r="L24" s="33"/>
      <c r="M24" s="32"/>
      <c r="N24" s="32"/>
      <c r="O24" s="32"/>
      <c r="P24" s="32"/>
      <c r="Q24" s="56">
        <v>4.11</v>
      </c>
      <c r="R24" s="56">
        <v>4.11</v>
      </c>
      <c r="S24" s="15">
        <v>457</v>
      </c>
      <c r="T24" s="32"/>
      <c r="U24" s="78"/>
      <c r="V24" s="20"/>
      <c r="W24" s="20"/>
      <c r="X24" s="20" t="s">
        <v>67</v>
      </c>
      <c r="Y24" s="20" t="s">
        <v>68</v>
      </c>
      <c r="Z24" s="15">
        <v>1.32</v>
      </c>
      <c r="AA24" s="83">
        <v>0.13</v>
      </c>
    </row>
    <row r="25" customHeight="1" spans="1:27">
      <c r="A25" s="15">
        <v>21</v>
      </c>
      <c r="B25" s="16" t="s">
        <v>147</v>
      </c>
      <c r="C25" s="15" t="s">
        <v>141</v>
      </c>
      <c r="D25" s="15" t="s">
        <v>112</v>
      </c>
      <c r="E25" s="15" t="s">
        <v>113</v>
      </c>
      <c r="F25" s="18" t="s">
        <v>142</v>
      </c>
      <c r="G25" s="21" t="s">
        <v>143</v>
      </c>
      <c r="H25" s="16" t="s">
        <v>143</v>
      </c>
      <c r="I25" s="20" t="str">
        <f>VLOOKUP(B25,[1]CXCI2025012201!$B:$D,3,0)</f>
        <v>/</v>
      </c>
      <c r="J25" s="15">
        <v>458</v>
      </c>
      <c r="K25" s="15" t="s">
        <v>64</v>
      </c>
      <c r="L25" s="33"/>
      <c r="M25" s="32"/>
      <c r="N25" s="32"/>
      <c r="O25" s="32"/>
      <c r="P25" s="32"/>
      <c r="Q25" s="56">
        <v>4.12</v>
      </c>
      <c r="R25" s="56">
        <v>4.12</v>
      </c>
      <c r="S25" s="15">
        <v>458</v>
      </c>
      <c r="T25" s="32"/>
      <c r="U25" s="78"/>
      <c r="V25" s="20"/>
      <c r="W25" s="20"/>
      <c r="X25" s="20" t="s">
        <v>67</v>
      </c>
      <c r="Y25" s="20" t="s">
        <v>68</v>
      </c>
      <c r="Z25" s="15">
        <v>1.32</v>
      </c>
      <c r="AA25" s="83">
        <v>0.13</v>
      </c>
    </row>
    <row r="26" customHeight="1" spans="1:27">
      <c r="A26" s="15">
        <v>22</v>
      </c>
      <c r="B26" s="16" t="s">
        <v>148</v>
      </c>
      <c r="C26" s="15" t="s">
        <v>141</v>
      </c>
      <c r="D26" s="15" t="s">
        <v>112</v>
      </c>
      <c r="E26" s="15" t="s">
        <v>113</v>
      </c>
      <c r="F26" s="18" t="s">
        <v>142</v>
      </c>
      <c r="G26" s="21" t="s">
        <v>143</v>
      </c>
      <c r="H26" s="16" t="s">
        <v>143</v>
      </c>
      <c r="I26" s="20" t="str">
        <f>VLOOKUP(B26,[1]CXCI2025012201!$B:$D,3,0)</f>
        <v>/</v>
      </c>
      <c r="J26" s="15">
        <v>287</v>
      </c>
      <c r="K26" s="15" t="s">
        <v>64</v>
      </c>
      <c r="L26" s="33"/>
      <c r="M26" s="32"/>
      <c r="N26" s="32"/>
      <c r="O26" s="32"/>
      <c r="P26" s="32"/>
      <c r="Q26" s="56">
        <v>2.58</v>
      </c>
      <c r="R26" s="56">
        <v>2.58</v>
      </c>
      <c r="S26" s="15">
        <v>287</v>
      </c>
      <c r="T26" s="32"/>
      <c r="U26" s="78"/>
      <c r="V26" s="20"/>
      <c r="W26" s="20"/>
      <c r="X26" s="20" t="s">
        <v>67</v>
      </c>
      <c r="Y26" s="20" t="s">
        <v>68</v>
      </c>
      <c r="Z26" s="15">
        <v>1.32</v>
      </c>
      <c r="AA26" s="83">
        <v>0.13</v>
      </c>
    </row>
    <row r="27" customHeight="1" spans="1:27">
      <c r="A27" s="15">
        <v>23</v>
      </c>
      <c r="B27" s="16" t="s">
        <v>149</v>
      </c>
      <c r="C27" s="15" t="s">
        <v>141</v>
      </c>
      <c r="D27" s="15" t="s">
        <v>112</v>
      </c>
      <c r="E27" s="15" t="s">
        <v>113</v>
      </c>
      <c r="F27" s="18" t="s">
        <v>150</v>
      </c>
      <c r="G27" s="21" t="s">
        <v>143</v>
      </c>
      <c r="H27" s="16" t="s">
        <v>151</v>
      </c>
      <c r="I27" s="20" t="str">
        <f>VLOOKUP(B27,[1]CXCI2025012201!$B:$D,3,0)</f>
        <v>/</v>
      </c>
      <c r="J27" s="15">
        <v>40</v>
      </c>
      <c r="K27" s="15" t="s">
        <v>64</v>
      </c>
      <c r="L27" s="33"/>
      <c r="M27" s="32"/>
      <c r="N27" s="32"/>
      <c r="O27" s="32"/>
      <c r="P27" s="32"/>
      <c r="Q27" s="56">
        <v>0.36</v>
      </c>
      <c r="R27" s="56">
        <v>0.36</v>
      </c>
      <c r="S27" s="15">
        <v>40</v>
      </c>
      <c r="T27" s="32"/>
      <c r="U27" s="78"/>
      <c r="V27" s="20"/>
      <c r="W27" s="20"/>
      <c r="X27" s="20" t="s">
        <v>67</v>
      </c>
      <c r="Y27" s="20" t="s">
        <v>68</v>
      </c>
      <c r="Z27" s="15">
        <v>1.32</v>
      </c>
      <c r="AA27" s="83">
        <v>0.13</v>
      </c>
    </row>
    <row r="28" customHeight="1" spans="1:27">
      <c r="A28" s="15">
        <v>24</v>
      </c>
      <c r="B28" s="16" t="s">
        <v>152</v>
      </c>
      <c r="C28" s="15" t="s">
        <v>141</v>
      </c>
      <c r="D28" s="15" t="s">
        <v>112</v>
      </c>
      <c r="E28" s="15" t="s">
        <v>113</v>
      </c>
      <c r="F28" s="18" t="s">
        <v>153</v>
      </c>
      <c r="G28" s="21" t="s">
        <v>143</v>
      </c>
      <c r="H28" s="16" t="s">
        <v>151</v>
      </c>
      <c r="I28" s="20" t="str">
        <f>VLOOKUP(B28,[1]CXCI2025012201!$B:$D,3,0)</f>
        <v>/</v>
      </c>
      <c r="J28" s="15">
        <v>60</v>
      </c>
      <c r="K28" s="15" t="s">
        <v>64</v>
      </c>
      <c r="L28" s="33"/>
      <c r="M28" s="32"/>
      <c r="N28" s="32"/>
      <c r="O28" s="32"/>
      <c r="P28" s="32"/>
      <c r="Q28" s="56">
        <v>0.54</v>
      </c>
      <c r="R28" s="56">
        <v>0.54</v>
      </c>
      <c r="S28" s="15">
        <v>60</v>
      </c>
      <c r="T28" s="32"/>
      <c r="U28" s="78"/>
      <c r="V28" s="20"/>
      <c r="W28" s="20"/>
      <c r="X28" s="20" t="s">
        <v>67</v>
      </c>
      <c r="Y28" s="20" t="s">
        <v>68</v>
      </c>
      <c r="Z28" s="15">
        <v>1.32</v>
      </c>
      <c r="AA28" s="83">
        <v>0.13</v>
      </c>
    </row>
    <row r="29" customHeight="1" spans="1:27">
      <c r="A29" s="15">
        <v>25</v>
      </c>
      <c r="B29" s="16" t="s">
        <v>154</v>
      </c>
      <c r="C29" s="15" t="s">
        <v>141</v>
      </c>
      <c r="D29" s="15" t="s">
        <v>112</v>
      </c>
      <c r="E29" s="15" t="s">
        <v>113</v>
      </c>
      <c r="F29" s="18" t="s">
        <v>155</v>
      </c>
      <c r="G29" s="21" t="s">
        <v>143</v>
      </c>
      <c r="H29" s="16" t="s">
        <v>151</v>
      </c>
      <c r="I29" s="20" t="str">
        <f>VLOOKUP(B29,[1]CXCI2025012201!$B:$D,3,0)</f>
        <v>/</v>
      </c>
      <c r="J29" s="15">
        <v>50</v>
      </c>
      <c r="K29" s="15" t="s">
        <v>64</v>
      </c>
      <c r="L29" s="33"/>
      <c r="M29" s="32"/>
      <c r="N29" s="32"/>
      <c r="O29" s="32"/>
      <c r="P29" s="32"/>
      <c r="Q29" s="56">
        <v>0.45</v>
      </c>
      <c r="R29" s="56">
        <v>0.45</v>
      </c>
      <c r="S29" s="15">
        <v>50</v>
      </c>
      <c r="T29" s="32"/>
      <c r="U29" s="78"/>
      <c r="V29" s="20"/>
      <c r="W29" s="20"/>
      <c r="X29" s="20" t="s">
        <v>67</v>
      </c>
      <c r="Y29" s="20" t="s">
        <v>68</v>
      </c>
      <c r="Z29" s="15">
        <v>1.32</v>
      </c>
      <c r="AA29" s="83">
        <v>0.13</v>
      </c>
    </row>
    <row r="30" customHeight="1" spans="1:27">
      <c r="A30" s="15">
        <v>26</v>
      </c>
      <c r="B30" s="16" t="s">
        <v>156</v>
      </c>
      <c r="C30" s="15" t="s">
        <v>141</v>
      </c>
      <c r="D30" s="15" t="s">
        <v>112</v>
      </c>
      <c r="E30" s="15" t="s">
        <v>113</v>
      </c>
      <c r="F30" s="18" t="s">
        <v>157</v>
      </c>
      <c r="G30" s="21" t="s">
        <v>143</v>
      </c>
      <c r="H30" s="16" t="s">
        <v>143</v>
      </c>
      <c r="I30" s="20" t="str">
        <f>VLOOKUP(B30,[1]CXCI2025012201!$B:$D,3,0)</f>
        <v>/</v>
      </c>
      <c r="J30" s="15">
        <v>50</v>
      </c>
      <c r="K30" s="15" t="s">
        <v>64</v>
      </c>
      <c r="L30" s="33"/>
      <c r="M30" s="32"/>
      <c r="N30" s="32"/>
      <c r="O30" s="32"/>
      <c r="P30" s="32"/>
      <c r="Q30" s="56">
        <v>0.45</v>
      </c>
      <c r="R30" s="56">
        <v>0.45</v>
      </c>
      <c r="S30" s="15">
        <v>50</v>
      </c>
      <c r="T30" s="32"/>
      <c r="U30" s="78"/>
      <c r="V30" s="20"/>
      <c r="W30" s="20"/>
      <c r="X30" s="20" t="s">
        <v>67</v>
      </c>
      <c r="Y30" s="20" t="s">
        <v>68</v>
      </c>
      <c r="Z30" s="15">
        <v>1.32</v>
      </c>
      <c r="AA30" s="83">
        <v>0.13</v>
      </c>
    </row>
    <row r="31" customHeight="1" spans="1:27">
      <c r="A31" s="15">
        <v>27</v>
      </c>
      <c r="B31" s="16" t="s">
        <v>158</v>
      </c>
      <c r="C31" s="15" t="s">
        <v>141</v>
      </c>
      <c r="D31" s="15" t="s">
        <v>112</v>
      </c>
      <c r="E31" s="15" t="s">
        <v>113</v>
      </c>
      <c r="F31" s="18" t="s">
        <v>159</v>
      </c>
      <c r="G31" s="21" t="s">
        <v>143</v>
      </c>
      <c r="H31" s="16" t="s">
        <v>143</v>
      </c>
      <c r="I31" s="20" t="str">
        <f>VLOOKUP(B31,[1]CXCI2025012201!$B:$D,3,0)</f>
        <v>/</v>
      </c>
      <c r="J31" s="15">
        <v>110</v>
      </c>
      <c r="K31" s="15" t="s">
        <v>64</v>
      </c>
      <c r="L31" s="37"/>
      <c r="M31" s="36"/>
      <c r="N31" s="36"/>
      <c r="O31" s="36"/>
      <c r="P31" s="36"/>
      <c r="Q31" s="56">
        <v>0.99</v>
      </c>
      <c r="R31" s="56">
        <v>0.99</v>
      </c>
      <c r="S31" s="15">
        <v>110</v>
      </c>
      <c r="T31" s="36"/>
      <c r="U31" s="79"/>
      <c r="V31" s="20"/>
      <c r="W31" s="20"/>
      <c r="X31" s="20" t="s">
        <v>67</v>
      </c>
      <c r="Y31" s="20" t="s">
        <v>68</v>
      </c>
      <c r="Z31" s="15">
        <v>1.32</v>
      </c>
      <c r="AA31" s="83">
        <v>0.13</v>
      </c>
    </row>
    <row r="32" customHeight="1" spans="1:27">
      <c r="A32" s="15">
        <v>28</v>
      </c>
      <c r="B32" s="23" t="s">
        <v>160</v>
      </c>
      <c r="C32" s="15" t="s">
        <v>161</v>
      </c>
      <c r="D32" s="15" t="s">
        <v>60</v>
      </c>
      <c r="E32" s="20" t="s">
        <v>61</v>
      </c>
      <c r="F32" s="18" t="s">
        <v>162</v>
      </c>
      <c r="G32" s="24" t="s">
        <v>163</v>
      </c>
      <c r="H32" s="25" t="s">
        <v>163</v>
      </c>
      <c r="I32" s="20" t="str">
        <f>VLOOKUP(B32,[1]CXCI2025012201!$B:$D,3,0)</f>
        <v>/</v>
      </c>
      <c r="J32" s="65">
        <v>2040</v>
      </c>
      <c r="K32" s="36" t="s">
        <v>164</v>
      </c>
      <c r="L32" s="66" t="s">
        <v>165</v>
      </c>
      <c r="M32" s="53">
        <f ca="1" t="shared" ref="M32:M34" si="8">ROUND(EVALUATE(L32)*1000*0.000000001,2)</f>
        <v>0.09</v>
      </c>
      <c r="N32" s="66">
        <f ca="1" t="shared" ref="N32:N34" si="9">M32*T32</f>
        <v>6.12</v>
      </c>
      <c r="O32" s="66" t="s">
        <v>166</v>
      </c>
      <c r="P32" s="67">
        <f t="shared" ref="P32:P34" si="10">O32*T32</f>
        <v>1204.28</v>
      </c>
      <c r="Q32" s="56">
        <v>1200</v>
      </c>
      <c r="R32" s="56">
        <v>1200</v>
      </c>
      <c r="S32" s="73" t="s">
        <v>167</v>
      </c>
      <c r="T32" s="15">
        <f t="shared" ref="T32:T34" si="11">J32/S32</f>
        <v>68</v>
      </c>
      <c r="U32" s="75" t="s">
        <v>168</v>
      </c>
      <c r="V32" s="80"/>
      <c r="W32" s="80"/>
      <c r="X32" s="37" t="s">
        <v>67</v>
      </c>
      <c r="Y32" s="20" t="s">
        <v>68</v>
      </c>
      <c r="Z32" s="84">
        <v>14.8</v>
      </c>
      <c r="AA32" s="83">
        <v>0.13</v>
      </c>
    </row>
    <row r="33" customHeight="1" spans="1:27">
      <c r="A33" s="15">
        <v>29</v>
      </c>
      <c r="B33" s="23" t="s">
        <v>169</v>
      </c>
      <c r="C33" s="15" t="s">
        <v>161</v>
      </c>
      <c r="D33" s="15" t="s">
        <v>60</v>
      </c>
      <c r="E33" s="20" t="s">
        <v>61</v>
      </c>
      <c r="F33" s="18" t="s">
        <v>170</v>
      </c>
      <c r="G33" s="24" t="s">
        <v>163</v>
      </c>
      <c r="H33" s="25" t="s">
        <v>163</v>
      </c>
      <c r="I33" s="20" t="str">
        <f>VLOOKUP(B33,[1]CXCI2025012201!$B:$D,3,0)</f>
        <v>/</v>
      </c>
      <c r="J33" s="65">
        <v>2800</v>
      </c>
      <c r="K33" s="36" t="s">
        <v>164</v>
      </c>
      <c r="L33" s="66" t="s">
        <v>171</v>
      </c>
      <c r="M33" s="53">
        <f ca="1" t="shared" si="8"/>
        <v>0.07</v>
      </c>
      <c r="N33" s="58">
        <f ca="1" t="shared" si="9"/>
        <v>3.92</v>
      </c>
      <c r="O33" s="54">
        <v>15.5</v>
      </c>
      <c r="P33" s="67">
        <f t="shared" si="10"/>
        <v>868</v>
      </c>
      <c r="Q33" s="56">
        <v>866</v>
      </c>
      <c r="R33" s="56">
        <v>866</v>
      </c>
      <c r="S33" s="73" t="s">
        <v>172</v>
      </c>
      <c r="T33" s="15">
        <f t="shared" si="11"/>
        <v>56</v>
      </c>
      <c r="U33" s="75" t="s">
        <v>173</v>
      </c>
      <c r="V33" s="80"/>
      <c r="W33" s="80"/>
      <c r="X33" s="37" t="s">
        <v>67</v>
      </c>
      <c r="Y33" s="20" t="s">
        <v>68</v>
      </c>
      <c r="Z33" s="84">
        <v>7.3</v>
      </c>
      <c r="AA33" s="83">
        <v>0.13</v>
      </c>
    </row>
    <row r="34" customHeight="1" spans="1:27">
      <c r="A34" s="15">
        <v>30</v>
      </c>
      <c r="B34" s="26" t="s">
        <v>174</v>
      </c>
      <c r="C34" s="15" t="s">
        <v>175</v>
      </c>
      <c r="D34" s="15" t="s">
        <v>176</v>
      </c>
      <c r="E34" s="20" t="s">
        <v>61</v>
      </c>
      <c r="F34" s="27" t="s">
        <v>177</v>
      </c>
      <c r="G34" s="24" t="s">
        <v>178</v>
      </c>
      <c r="H34" s="25" t="s">
        <v>179</v>
      </c>
      <c r="I34" s="20" t="str">
        <f>VLOOKUP(B34,[1]CXCI2025012201!$B:$D,3,0)</f>
        <v>AT-TSSOP20-CMS</v>
      </c>
      <c r="J34" s="68">
        <v>2</v>
      </c>
      <c r="K34" s="15" t="s">
        <v>64</v>
      </c>
      <c r="L34" s="66" t="s">
        <v>180</v>
      </c>
      <c r="M34" s="54">
        <f ca="1" t="shared" si="8"/>
        <v>0.01</v>
      </c>
      <c r="N34" s="58">
        <f ca="1" t="shared" si="9"/>
        <v>0.01</v>
      </c>
      <c r="O34" s="59">
        <v>1</v>
      </c>
      <c r="P34" s="61">
        <f t="shared" si="10"/>
        <v>1</v>
      </c>
      <c r="Q34" s="56">
        <v>0.3</v>
      </c>
      <c r="R34" s="56">
        <v>0.3</v>
      </c>
      <c r="S34" s="15">
        <v>2</v>
      </c>
      <c r="T34" s="64">
        <f t="shared" si="11"/>
        <v>1</v>
      </c>
      <c r="U34" s="77" t="s">
        <v>181</v>
      </c>
      <c r="V34" s="80"/>
      <c r="W34" s="80"/>
      <c r="X34" s="37" t="s">
        <v>67</v>
      </c>
      <c r="Y34" s="20" t="s">
        <v>68</v>
      </c>
      <c r="Z34" s="84">
        <v>580</v>
      </c>
      <c r="AA34" s="83">
        <v>0.13</v>
      </c>
    </row>
    <row r="35" customHeight="1" spans="1:27">
      <c r="A35" s="15">
        <v>31</v>
      </c>
      <c r="B35" s="28" t="s">
        <v>182</v>
      </c>
      <c r="C35" s="15" t="s">
        <v>183</v>
      </c>
      <c r="D35" s="15" t="s">
        <v>71</v>
      </c>
      <c r="E35" s="20" t="s">
        <v>61</v>
      </c>
      <c r="F35" s="27" t="s">
        <v>184</v>
      </c>
      <c r="G35" s="29" t="s">
        <v>185</v>
      </c>
      <c r="H35" s="30" t="s">
        <v>185</v>
      </c>
      <c r="I35" s="20" t="str">
        <f>VLOOKUP(B35,[1]CXCI2025012201!$B:$D,3,0)</f>
        <v>KLV-M913A-A10</v>
      </c>
      <c r="J35" s="68">
        <v>5</v>
      </c>
      <c r="K35" s="15" t="s">
        <v>64</v>
      </c>
      <c r="L35" s="66"/>
      <c r="M35" s="54"/>
      <c r="N35" s="59"/>
      <c r="O35" s="59"/>
      <c r="P35" s="61"/>
      <c r="Q35" s="56">
        <v>0.6</v>
      </c>
      <c r="R35" s="56">
        <v>0.6</v>
      </c>
      <c r="S35" s="15">
        <v>5</v>
      </c>
      <c r="T35" s="32"/>
      <c r="U35" s="78"/>
      <c r="V35" s="80"/>
      <c r="W35" s="80"/>
      <c r="X35" s="37" t="s">
        <v>67</v>
      </c>
      <c r="Y35" s="20" t="s">
        <v>68</v>
      </c>
      <c r="Z35" s="85">
        <v>80</v>
      </c>
      <c r="AA35" s="86">
        <v>0.13</v>
      </c>
    </row>
    <row r="36" customHeight="1" spans="1:27">
      <c r="A36" s="15">
        <v>32</v>
      </c>
      <c r="B36" s="31" t="s">
        <v>186</v>
      </c>
      <c r="C36" s="32" t="s">
        <v>187</v>
      </c>
      <c r="D36" s="32" t="s">
        <v>188</v>
      </c>
      <c r="E36" s="33" t="s">
        <v>61</v>
      </c>
      <c r="F36" s="34" t="s">
        <v>189</v>
      </c>
      <c r="G36" s="35" t="s">
        <v>190</v>
      </c>
      <c r="H36" s="25" t="s">
        <v>191</v>
      </c>
      <c r="I36" s="20" t="str">
        <f>VLOOKUP(B36,[1]CXCI2025012201!$B:$D,3,0)</f>
        <v>/</v>
      </c>
      <c r="J36" s="69">
        <v>3</v>
      </c>
      <c r="K36" s="15" t="s">
        <v>192</v>
      </c>
      <c r="L36" s="66" t="s">
        <v>193</v>
      </c>
      <c r="M36" s="53">
        <f ca="1" t="shared" ref="M36:M51" si="12">ROUND(EVALUATE(L36)*1000*0.000000001,2)</f>
        <v>0.06</v>
      </c>
      <c r="N36" s="58">
        <f ca="1" t="shared" ref="N36:N40" si="13">M36*T36</f>
        <v>0.06</v>
      </c>
      <c r="O36" s="54">
        <v>34.24</v>
      </c>
      <c r="P36" s="70">
        <f>SUM(O36:O38)</f>
        <v>66.02</v>
      </c>
      <c r="Q36" s="61">
        <v>34</v>
      </c>
      <c r="R36" s="61">
        <v>64.2</v>
      </c>
      <c r="S36" s="71" t="s">
        <v>194</v>
      </c>
      <c r="T36" s="15">
        <f>J36/S36</f>
        <v>1</v>
      </c>
      <c r="U36" s="75" t="s">
        <v>195</v>
      </c>
      <c r="V36" s="80"/>
      <c r="W36" s="80"/>
      <c r="X36" s="33" t="s">
        <v>67</v>
      </c>
      <c r="Y36" s="20" t="s">
        <v>68</v>
      </c>
      <c r="Z36" s="85">
        <v>1160</v>
      </c>
      <c r="AA36" s="86">
        <v>0.13</v>
      </c>
    </row>
    <row r="37" customHeight="1" spans="1:27">
      <c r="A37" s="15">
        <v>33</v>
      </c>
      <c r="B37" s="31"/>
      <c r="C37" s="32"/>
      <c r="D37" s="32"/>
      <c r="E37" s="33"/>
      <c r="F37" s="34"/>
      <c r="G37" s="35"/>
      <c r="H37" s="25" t="s">
        <v>196</v>
      </c>
      <c r="I37" s="20"/>
      <c r="J37" s="69"/>
      <c r="K37" s="15"/>
      <c r="L37" s="66" t="s">
        <v>197</v>
      </c>
      <c r="M37" s="53">
        <f ca="1" t="shared" si="12"/>
        <v>0.03</v>
      </c>
      <c r="N37" s="58">
        <f ca="1" t="shared" si="13"/>
        <v>0.03</v>
      </c>
      <c r="O37" s="55">
        <v>18.4</v>
      </c>
      <c r="P37" s="61"/>
      <c r="Q37" s="61">
        <v>205</v>
      </c>
      <c r="R37" s="61"/>
      <c r="S37" s="72"/>
      <c r="T37" s="15">
        <f>J36/S36</f>
        <v>1</v>
      </c>
      <c r="U37" s="75" t="s">
        <v>198</v>
      </c>
      <c r="V37" s="80"/>
      <c r="W37" s="80"/>
      <c r="X37" s="33"/>
      <c r="Y37" s="20" t="s">
        <v>68</v>
      </c>
      <c r="Z37" s="87"/>
      <c r="AA37" s="88"/>
    </row>
    <row r="38" customHeight="1" spans="1:27">
      <c r="A38" s="15">
        <v>34</v>
      </c>
      <c r="B38" s="23"/>
      <c r="C38" s="36"/>
      <c r="D38" s="36"/>
      <c r="E38" s="37"/>
      <c r="F38" s="27"/>
      <c r="G38" s="24"/>
      <c r="H38" s="25" t="s">
        <v>199</v>
      </c>
      <c r="I38" s="20"/>
      <c r="J38" s="69"/>
      <c r="K38" s="15"/>
      <c r="L38" s="66" t="s">
        <v>200</v>
      </c>
      <c r="M38" s="53">
        <f ca="1" t="shared" si="12"/>
        <v>0.05</v>
      </c>
      <c r="N38" s="58">
        <f ca="1" t="shared" si="13"/>
        <v>0.05</v>
      </c>
      <c r="O38" s="55">
        <v>13.38</v>
      </c>
      <c r="P38" s="56"/>
      <c r="Q38" s="56">
        <v>270</v>
      </c>
      <c r="R38" s="56"/>
      <c r="S38" s="73"/>
      <c r="T38" s="15">
        <f>J36/S36</f>
        <v>1</v>
      </c>
      <c r="U38" s="75" t="s">
        <v>201</v>
      </c>
      <c r="V38" s="80"/>
      <c r="W38" s="80"/>
      <c r="X38" s="37"/>
      <c r="Y38" s="20" t="s">
        <v>68</v>
      </c>
      <c r="Z38" s="89"/>
      <c r="AA38" s="90"/>
    </row>
    <row r="39" customHeight="1" spans="1:27">
      <c r="A39" s="15">
        <v>35</v>
      </c>
      <c r="B39" s="38" t="s">
        <v>202</v>
      </c>
      <c r="C39" s="15" t="s">
        <v>187</v>
      </c>
      <c r="D39" s="15" t="s">
        <v>188</v>
      </c>
      <c r="E39" s="20" t="s">
        <v>61</v>
      </c>
      <c r="F39" s="39" t="s">
        <v>203</v>
      </c>
      <c r="G39" s="29" t="s">
        <v>204</v>
      </c>
      <c r="H39" s="30" t="s">
        <v>205</v>
      </c>
      <c r="I39" s="20" t="str">
        <f>VLOOKUP(B39,[1]CXCI2025012201!$B:$D,3,0)</f>
        <v>/</v>
      </c>
      <c r="J39" s="69">
        <v>12</v>
      </c>
      <c r="K39" s="15" t="s">
        <v>206</v>
      </c>
      <c r="L39" s="66" t="s">
        <v>207</v>
      </c>
      <c r="M39" s="53">
        <f ca="1" t="shared" si="12"/>
        <v>0.05</v>
      </c>
      <c r="N39" s="54">
        <f ca="1" t="shared" si="13"/>
        <v>0.05</v>
      </c>
      <c r="O39" s="54">
        <v>34.91</v>
      </c>
      <c r="P39" s="67">
        <f>O39*T39</f>
        <v>34.91</v>
      </c>
      <c r="Q39" s="56">
        <v>34</v>
      </c>
      <c r="R39" s="56">
        <v>34</v>
      </c>
      <c r="S39" s="66" t="s">
        <v>208</v>
      </c>
      <c r="T39" s="15">
        <v>1</v>
      </c>
      <c r="U39" s="75" t="s">
        <v>209</v>
      </c>
      <c r="V39" s="15"/>
      <c r="W39" s="15"/>
      <c r="X39" s="20" t="s">
        <v>67</v>
      </c>
      <c r="Y39" s="20" t="s">
        <v>68</v>
      </c>
      <c r="Z39" s="84">
        <v>1300</v>
      </c>
      <c r="AA39" s="83">
        <v>0.13</v>
      </c>
    </row>
    <row r="40" customHeight="1" spans="1:27">
      <c r="A40" s="15">
        <v>36</v>
      </c>
      <c r="B40" s="40" t="s">
        <v>210</v>
      </c>
      <c r="C40" s="40" t="s">
        <v>187</v>
      </c>
      <c r="D40" s="40" t="s">
        <v>188</v>
      </c>
      <c r="E40" s="40" t="s">
        <v>61</v>
      </c>
      <c r="F40" s="41" t="s">
        <v>211</v>
      </c>
      <c r="G40" s="42" t="s">
        <v>212</v>
      </c>
      <c r="H40" s="30" t="s">
        <v>213</v>
      </c>
      <c r="I40" s="20" t="str">
        <f>VLOOKUP(B40,[1]CXCI2025012201!$B:$D,3,0)</f>
        <v>/</v>
      </c>
      <c r="J40" s="64">
        <v>9</v>
      </c>
      <c r="K40" s="64" t="s">
        <v>192</v>
      </c>
      <c r="L40" s="66" t="s">
        <v>214</v>
      </c>
      <c r="M40" s="53">
        <f ca="1" t="shared" si="12"/>
        <v>0.01</v>
      </c>
      <c r="N40" s="54">
        <f ca="1" t="shared" si="13"/>
        <v>0.01</v>
      </c>
      <c r="O40" s="54">
        <v>10.63</v>
      </c>
      <c r="P40" s="70">
        <f>SUM(O40:O47)</f>
        <v>207.46</v>
      </c>
      <c r="Q40" s="61">
        <v>205</v>
      </c>
      <c r="R40" s="61">
        <v>205</v>
      </c>
      <c r="S40" s="32">
        <v>9</v>
      </c>
      <c r="T40" s="15">
        <f>J40/S40</f>
        <v>1</v>
      </c>
      <c r="U40" s="75" t="s">
        <v>215</v>
      </c>
      <c r="V40" s="20"/>
      <c r="W40" s="20"/>
      <c r="X40" s="33" t="s">
        <v>67</v>
      </c>
      <c r="Y40" s="20" t="s">
        <v>68</v>
      </c>
      <c r="Z40" s="64">
        <v>300</v>
      </c>
      <c r="AA40" s="86">
        <v>0.13</v>
      </c>
    </row>
    <row r="41" customHeight="1" spans="1:27">
      <c r="A41" s="15">
        <v>37</v>
      </c>
      <c r="B41" s="43"/>
      <c r="C41" s="43"/>
      <c r="D41" s="43"/>
      <c r="E41" s="43"/>
      <c r="F41" s="44"/>
      <c r="G41" s="45"/>
      <c r="H41" s="25" t="s">
        <v>216</v>
      </c>
      <c r="I41" s="20"/>
      <c r="J41" s="32"/>
      <c r="K41" s="32"/>
      <c r="L41" s="66" t="s">
        <v>217</v>
      </c>
      <c r="M41" s="53">
        <f ca="1" t="shared" si="12"/>
        <v>0.08</v>
      </c>
      <c r="N41" s="54">
        <v>0.08</v>
      </c>
      <c r="O41" s="54">
        <v>25.83</v>
      </c>
      <c r="P41" s="61"/>
      <c r="Q41" s="61"/>
      <c r="R41" s="61"/>
      <c r="S41" s="32"/>
      <c r="T41" s="15">
        <f>J40/S40</f>
        <v>1</v>
      </c>
      <c r="U41" s="75" t="s">
        <v>218</v>
      </c>
      <c r="V41" s="15"/>
      <c r="W41" s="15"/>
      <c r="X41" s="33"/>
      <c r="Y41" s="20" t="s">
        <v>68</v>
      </c>
      <c r="Z41" s="32"/>
      <c r="AA41" s="88"/>
    </row>
    <row r="42" customHeight="1" spans="1:27">
      <c r="A42" s="15">
        <v>38</v>
      </c>
      <c r="B42" s="43"/>
      <c r="C42" s="43"/>
      <c r="D42" s="43"/>
      <c r="E42" s="43"/>
      <c r="F42" s="44"/>
      <c r="G42" s="45"/>
      <c r="H42" s="25" t="s">
        <v>219</v>
      </c>
      <c r="I42" s="20"/>
      <c r="J42" s="32"/>
      <c r="K42" s="32"/>
      <c r="L42" s="66" t="s">
        <v>217</v>
      </c>
      <c r="M42" s="53">
        <f ca="1" t="shared" si="12"/>
        <v>0.08</v>
      </c>
      <c r="N42" s="54">
        <v>0.08</v>
      </c>
      <c r="O42" s="54">
        <v>21.09</v>
      </c>
      <c r="P42" s="61"/>
      <c r="Q42" s="61"/>
      <c r="R42" s="61"/>
      <c r="S42" s="32"/>
      <c r="T42" s="15">
        <f>J40/S40</f>
        <v>1</v>
      </c>
      <c r="U42" s="75" t="s">
        <v>220</v>
      </c>
      <c r="V42" s="15"/>
      <c r="W42" s="15"/>
      <c r="X42" s="33"/>
      <c r="Y42" s="20" t="s">
        <v>68</v>
      </c>
      <c r="Z42" s="32"/>
      <c r="AA42" s="88"/>
    </row>
    <row r="43" customHeight="1" spans="1:27">
      <c r="A43" s="15">
        <v>39</v>
      </c>
      <c r="B43" s="43"/>
      <c r="C43" s="43"/>
      <c r="D43" s="43"/>
      <c r="E43" s="43"/>
      <c r="F43" s="44"/>
      <c r="G43" s="45"/>
      <c r="H43" s="25" t="s">
        <v>221</v>
      </c>
      <c r="I43" s="20"/>
      <c r="J43" s="32"/>
      <c r="K43" s="32"/>
      <c r="L43" s="66" t="s">
        <v>222</v>
      </c>
      <c r="M43" s="53">
        <f ca="1" t="shared" si="12"/>
        <v>0.08</v>
      </c>
      <c r="N43" s="54">
        <v>0.08</v>
      </c>
      <c r="O43" s="54">
        <v>33.25</v>
      </c>
      <c r="P43" s="61"/>
      <c r="Q43" s="61"/>
      <c r="R43" s="61"/>
      <c r="S43" s="32"/>
      <c r="T43" s="15">
        <f>J40/S40</f>
        <v>1</v>
      </c>
      <c r="U43" s="75" t="s">
        <v>223</v>
      </c>
      <c r="V43" s="15"/>
      <c r="W43" s="15"/>
      <c r="X43" s="33"/>
      <c r="Y43" s="20" t="s">
        <v>68</v>
      </c>
      <c r="Z43" s="32"/>
      <c r="AA43" s="88"/>
    </row>
    <row r="44" customHeight="1" spans="1:27">
      <c r="A44" s="15">
        <v>40</v>
      </c>
      <c r="B44" s="43"/>
      <c r="C44" s="43"/>
      <c r="D44" s="43"/>
      <c r="E44" s="43"/>
      <c r="F44" s="44"/>
      <c r="G44" s="45"/>
      <c r="H44" s="25" t="s">
        <v>221</v>
      </c>
      <c r="I44" s="20"/>
      <c r="J44" s="32"/>
      <c r="K44" s="32"/>
      <c r="L44" s="66" t="s">
        <v>222</v>
      </c>
      <c r="M44" s="53">
        <f ca="1" t="shared" si="12"/>
        <v>0.08</v>
      </c>
      <c r="N44" s="54">
        <v>0.08</v>
      </c>
      <c r="O44" s="54">
        <v>33.25</v>
      </c>
      <c r="P44" s="61"/>
      <c r="Q44" s="61"/>
      <c r="R44" s="61"/>
      <c r="S44" s="32"/>
      <c r="T44" s="15">
        <f>J40/S40</f>
        <v>1</v>
      </c>
      <c r="U44" s="75" t="s">
        <v>224</v>
      </c>
      <c r="V44" s="15"/>
      <c r="W44" s="15"/>
      <c r="X44" s="33"/>
      <c r="Y44" s="20" t="s">
        <v>68</v>
      </c>
      <c r="Z44" s="32"/>
      <c r="AA44" s="88"/>
    </row>
    <row r="45" customHeight="1" spans="1:27">
      <c r="A45" s="15">
        <v>41</v>
      </c>
      <c r="B45" s="43"/>
      <c r="C45" s="43"/>
      <c r="D45" s="43"/>
      <c r="E45" s="43"/>
      <c r="F45" s="44"/>
      <c r="G45" s="45"/>
      <c r="H45" s="25" t="s">
        <v>221</v>
      </c>
      <c r="I45" s="20"/>
      <c r="J45" s="32"/>
      <c r="K45" s="32"/>
      <c r="L45" s="66" t="s">
        <v>222</v>
      </c>
      <c r="M45" s="53">
        <f ca="1" t="shared" si="12"/>
        <v>0.08</v>
      </c>
      <c r="N45" s="54">
        <v>0.08</v>
      </c>
      <c r="O45" s="54">
        <v>33.25</v>
      </c>
      <c r="P45" s="61"/>
      <c r="Q45" s="61"/>
      <c r="R45" s="61"/>
      <c r="S45" s="32"/>
      <c r="T45" s="15">
        <f>J40/S40</f>
        <v>1</v>
      </c>
      <c r="U45" s="75" t="s">
        <v>225</v>
      </c>
      <c r="V45" s="15"/>
      <c r="W45" s="15"/>
      <c r="X45" s="33"/>
      <c r="Y45" s="20" t="s">
        <v>68</v>
      </c>
      <c r="Z45" s="32"/>
      <c r="AA45" s="88"/>
    </row>
    <row r="46" customHeight="1" spans="1:27">
      <c r="A46" s="15">
        <v>42</v>
      </c>
      <c r="B46" s="43"/>
      <c r="C46" s="43"/>
      <c r="D46" s="43"/>
      <c r="E46" s="43"/>
      <c r="F46" s="44"/>
      <c r="G46" s="45"/>
      <c r="H46" s="25" t="s">
        <v>221</v>
      </c>
      <c r="I46" s="20"/>
      <c r="J46" s="32"/>
      <c r="K46" s="32"/>
      <c r="L46" s="66" t="s">
        <v>222</v>
      </c>
      <c r="M46" s="53">
        <f ca="1" t="shared" si="12"/>
        <v>0.08</v>
      </c>
      <c r="N46" s="54">
        <v>0.08</v>
      </c>
      <c r="O46" s="54">
        <v>33.25</v>
      </c>
      <c r="P46" s="61"/>
      <c r="Q46" s="61"/>
      <c r="R46" s="61"/>
      <c r="S46" s="32"/>
      <c r="T46" s="15">
        <f>J40/S40</f>
        <v>1</v>
      </c>
      <c r="U46" s="75" t="s">
        <v>226</v>
      </c>
      <c r="V46" s="15"/>
      <c r="W46" s="15"/>
      <c r="X46" s="33"/>
      <c r="Y46" s="20" t="s">
        <v>68</v>
      </c>
      <c r="Z46" s="32"/>
      <c r="AA46" s="88"/>
    </row>
    <row r="47" customHeight="1" spans="1:27">
      <c r="A47" s="15">
        <v>43</v>
      </c>
      <c r="B47" s="46"/>
      <c r="C47" s="46"/>
      <c r="D47" s="46"/>
      <c r="E47" s="46"/>
      <c r="F47" s="47"/>
      <c r="G47" s="48"/>
      <c r="H47" s="25" t="s">
        <v>227</v>
      </c>
      <c r="I47" s="20"/>
      <c r="J47" s="36"/>
      <c r="K47" s="36"/>
      <c r="L47" s="66" t="s">
        <v>228</v>
      </c>
      <c r="M47" s="53">
        <f ca="1" t="shared" si="12"/>
        <v>0.4</v>
      </c>
      <c r="N47" s="54">
        <v>0.04</v>
      </c>
      <c r="O47" s="54">
        <v>16.91</v>
      </c>
      <c r="P47" s="56"/>
      <c r="Q47" s="56"/>
      <c r="R47" s="56"/>
      <c r="S47" s="36"/>
      <c r="T47" s="15">
        <f>J40/S40</f>
        <v>1</v>
      </c>
      <c r="U47" s="75" t="s">
        <v>229</v>
      </c>
      <c r="V47" s="15"/>
      <c r="W47" s="15"/>
      <c r="X47" s="37"/>
      <c r="Y47" s="20" t="s">
        <v>68</v>
      </c>
      <c r="Z47" s="36"/>
      <c r="AA47" s="90"/>
    </row>
    <row r="48" customHeight="1" spans="1:27">
      <c r="A48" s="15">
        <v>44</v>
      </c>
      <c r="B48" s="46" t="s">
        <v>230</v>
      </c>
      <c r="C48" s="46" t="s">
        <v>231</v>
      </c>
      <c r="D48" s="46" t="s">
        <v>176</v>
      </c>
      <c r="E48" s="15" t="s">
        <v>113</v>
      </c>
      <c r="F48" s="18" t="s">
        <v>232</v>
      </c>
      <c r="G48" s="48" t="s">
        <v>233</v>
      </c>
      <c r="H48" s="25" t="s">
        <v>234</v>
      </c>
      <c r="I48" s="20" t="str">
        <f>VLOOKUP(B48,[1]CXCI2025012201!$B:$D,3,0)</f>
        <v>/</v>
      </c>
      <c r="J48" s="36">
        <v>10</v>
      </c>
      <c r="K48" s="36" t="s">
        <v>206</v>
      </c>
      <c r="L48" s="66" t="s">
        <v>235</v>
      </c>
      <c r="M48" s="53">
        <f ca="1" t="shared" si="12"/>
        <v>0.3</v>
      </c>
      <c r="N48" s="58">
        <f ca="1" t="shared" ref="N48:N51" si="14">M48*T48</f>
        <v>3</v>
      </c>
      <c r="O48" s="54">
        <v>37</v>
      </c>
      <c r="P48" s="67">
        <f t="shared" ref="P48:P51" si="15">O48*T48</f>
        <v>370</v>
      </c>
      <c r="Q48" s="56">
        <v>270</v>
      </c>
      <c r="R48" s="56">
        <v>270</v>
      </c>
      <c r="S48" s="36">
        <v>1</v>
      </c>
      <c r="T48" s="15">
        <f t="shared" ref="T48:T51" si="16">J48/S48</f>
        <v>10</v>
      </c>
      <c r="U48" s="75" t="s">
        <v>236</v>
      </c>
      <c r="V48" s="15"/>
      <c r="W48" s="15"/>
      <c r="X48" s="37" t="s">
        <v>67</v>
      </c>
      <c r="Y48" s="20" t="s">
        <v>68</v>
      </c>
      <c r="Z48" s="36">
        <v>3400</v>
      </c>
      <c r="AA48" s="90">
        <v>0.13</v>
      </c>
    </row>
    <row r="49" customHeight="1" spans="1:27">
      <c r="A49" s="15">
        <v>45</v>
      </c>
      <c r="B49" s="46" t="s">
        <v>237</v>
      </c>
      <c r="C49" s="46" t="s">
        <v>231</v>
      </c>
      <c r="D49" s="46" t="s">
        <v>176</v>
      </c>
      <c r="E49" s="15" t="s">
        <v>113</v>
      </c>
      <c r="F49" s="18" t="s">
        <v>232</v>
      </c>
      <c r="G49" s="48" t="s">
        <v>233</v>
      </c>
      <c r="H49" s="25" t="s">
        <v>238</v>
      </c>
      <c r="I49" s="20" t="str">
        <f>VLOOKUP(B49,[1]CXCI2025012201!$B:$D,3,0)</f>
        <v>/</v>
      </c>
      <c r="J49" s="36">
        <v>10</v>
      </c>
      <c r="K49" s="36" t="s">
        <v>206</v>
      </c>
      <c r="L49" s="66" t="s">
        <v>239</v>
      </c>
      <c r="M49" s="53">
        <f ca="1" t="shared" si="12"/>
        <v>0.43</v>
      </c>
      <c r="N49" s="58">
        <f ca="1" t="shared" si="14"/>
        <v>4.3</v>
      </c>
      <c r="O49" s="54">
        <v>54</v>
      </c>
      <c r="P49" s="67">
        <f t="shared" si="15"/>
        <v>540</v>
      </c>
      <c r="Q49" s="56">
        <v>440</v>
      </c>
      <c r="R49" s="56">
        <v>440</v>
      </c>
      <c r="S49" s="36">
        <v>1</v>
      </c>
      <c r="T49" s="15">
        <f t="shared" si="16"/>
        <v>10</v>
      </c>
      <c r="U49" s="75" t="s">
        <v>240</v>
      </c>
      <c r="V49" s="15"/>
      <c r="W49" s="15"/>
      <c r="X49" s="37" t="s">
        <v>67</v>
      </c>
      <c r="Y49" s="20" t="s">
        <v>68</v>
      </c>
      <c r="Z49" s="36">
        <v>5150</v>
      </c>
      <c r="AA49" s="90">
        <v>0.13</v>
      </c>
    </row>
    <row r="50" customHeight="1" spans="1:27">
      <c r="A50" s="15">
        <v>46</v>
      </c>
      <c r="B50" s="46" t="s">
        <v>241</v>
      </c>
      <c r="C50" s="46" t="s">
        <v>242</v>
      </c>
      <c r="D50" s="20" t="s">
        <v>71</v>
      </c>
      <c r="E50" s="20" t="s">
        <v>61</v>
      </c>
      <c r="F50" s="49" t="s">
        <v>243</v>
      </c>
      <c r="G50" s="48" t="s">
        <v>244</v>
      </c>
      <c r="H50" s="25" t="s">
        <v>245</v>
      </c>
      <c r="I50" s="20" t="str">
        <f>VLOOKUP(B50,[1]CXCI2025012201!$B:$D,3,0)</f>
        <v>AEVF4</v>
      </c>
      <c r="J50" s="36">
        <v>1</v>
      </c>
      <c r="K50" s="36" t="s">
        <v>64</v>
      </c>
      <c r="L50" s="66" t="s">
        <v>246</v>
      </c>
      <c r="M50" s="53">
        <f ca="1" t="shared" si="12"/>
        <v>0.02</v>
      </c>
      <c r="N50" s="54">
        <f ca="1" t="shared" si="14"/>
        <v>0.02</v>
      </c>
      <c r="O50" s="55">
        <v>15.16</v>
      </c>
      <c r="P50" s="56">
        <f t="shared" si="15"/>
        <v>15.16</v>
      </c>
      <c r="Q50" s="56">
        <v>15</v>
      </c>
      <c r="R50" s="56">
        <v>15</v>
      </c>
      <c r="S50" s="36">
        <v>1</v>
      </c>
      <c r="T50" s="36">
        <f t="shared" si="16"/>
        <v>1</v>
      </c>
      <c r="U50" s="75" t="s">
        <v>247</v>
      </c>
      <c r="V50" s="15"/>
      <c r="W50" s="15"/>
      <c r="X50" s="37" t="s">
        <v>67</v>
      </c>
      <c r="Y50" s="20" t="s">
        <v>68</v>
      </c>
      <c r="Z50" s="36">
        <v>935</v>
      </c>
      <c r="AA50" s="90">
        <v>0.13</v>
      </c>
    </row>
    <row r="51" customHeight="1" spans="1:27">
      <c r="A51" s="15">
        <v>47</v>
      </c>
      <c r="B51" s="46" t="s">
        <v>248</v>
      </c>
      <c r="C51" s="46" t="s">
        <v>249</v>
      </c>
      <c r="D51" s="20" t="s">
        <v>71</v>
      </c>
      <c r="E51" s="20" t="s">
        <v>61</v>
      </c>
      <c r="F51" s="18" t="s">
        <v>250</v>
      </c>
      <c r="G51" s="48" t="s">
        <v>251</v>
      </c>
      <c r="H51" s="25" t="s">
        <v>252</v>
      </c>
      <c r="I51" s="20" t="str">
        <f>VLOOKUP(B51,[1]CXCI2025012201!$B:$D,3,0)</f>
        <v>/</v>
      </c>
      <c r="J51" s="36">
        <v>10</v>
      </c>
      <c r="K51" s="36" t="s">
        <v>64</v>
      </c>
      <c r="L51" s="71" t="s">
        <v>253</v>
      </c>
      <c r="M51" s="60">
        <f ca="1" t="shared" si="12"/>
        <v>0.02</v>
      </c>
      <c r="N51" s="58">
        <f ca="1" t="shared" si="14"/>
        <v>0.02</v>
      </c>
      <c r="O51" s="59">
        <v>5</v>
      </c>
      <c r="P51" s="61">
        <f t="shared" si="15"/>
        <v>5</v>
      </c>
      <c r="Q51" s="56">
        <v>0.09</v>
      </c>
      <c r="R51" s="56">
        <v>0.09</v>
      </c>
      <c r="S51" s="36">
        <v>10</v>
      </c>
      <c r="T51" s="32">
        <f t="shared" si="16"/>
        <v>1</v>
      </c>
      <c r="U51" s="77" t="s">
        <v>254</v>
      </c>
      <c r="V51" s="15"/>
      <c r="W51" s="15"/>
      <c r="X51" s="37" t="s">
        <v>67</v>
      </c>
      <c r="Y51" s="20" t="s">
        <v>68</v>
      </c>
      <c r="Z51" s="36">
        <v>22</v>
      </c>
      <c r="AA51" s="90">
        <v>0.13</v>
      </c>
    </row>
    <row r="52" customHeight="1" spans="1:27">
      <c r="A52" s="15">
        <v>48</v>
      </c>
      <c r="B52" s="46" t="s">
        <v>255</v>
      </c>
      <c r="C52" s="46" t="s">
        <v>249</v>
      </c>
      <c r="D52" s="20" t="s">
        <v>71</v>
      </c>
      <c r="E52" s="20" t="s">
        <v>61</v>
      </c>
      <c r="F52" s="49" t="s">
        <v>256</v>
      </c>
      <c r="G52" s="48" t="s">
        <v>105</v>
      </c>
      <c r="H52" s="25" t="s">
        <v>257</v>
      </c>
      <c r="I52" s="20" t="str">
        <f>VLOOKUP(B52,[1]CXCI2025012201!$B:$D,3,0)</f>
        <v>TG-205A-FU</v>
      </c>
      <c r="J52" s="36">
        <v>5</v>
      </c>
      <c r="K52" s="36" t="s">
        <v>64</v>
      </c>
      <c r="L52" s="72"/>
      <c r="M52" s="63"/>
      <c r="N52" s="59"/>
      <c r="O52" s="59"/>
      <c r="P52" s="61"/>
      <c r="Q52" s="56">
        <v>0.04</v>
      </c>
      <c r="R52" s="56">
        <v>0.04</v>
      </c>
      <c r="S52" s="36">
        <v>5</v>
      </c>
      <c r="T52" s="32"/>
      <c r="U52" s="78"/>
      <c r="V52" s="15"/>
      <c r="W52" s="15"/>
      <c r="X52" s="37" t="s">
        <v>67</v>
      </c>
      <c r="Y52" s="20" t="s">
        <v>68</v>
      </c>
      <c r="Z52" s="36">
        <v>350</v>
      </c>
      <c r="AA52" s="90">
        <v>0.13</v>
      </c>
    </row>
    <row r="53" customHeight="1" spans="1:27">
      <c r="A53" s="15">
        <v>49</v>
      </c>
      <c r="B53" s="46" t="s">
        <v>258</v>
      </c>
      <c r="C53" s="46" t="s">
        <v>249</v>
      </c>
      <c r="D53" s="20" t="s">
        <v>71</v>
      </c>
      <c r="E53" s="20" t="s">
        <v>61</v>
      </c>
      <c r="F53" s="18" t="s">
        <v>259</v>
      </c>
      <c r="G53" s="48" t="s">
        <v>260</v>
      </c>
      <c r="H53" s="25" t="s">
        <v>261</v>
      </c>
      <c r="I53" s="20" t="str">
        <f>VLOOKUP(B53,[1]CXCI2025012201!$B:$D,3,0)</f>
        <v>LS1D-01033</v>
      </c>
      <c r="J53" s="36">
        <v>500</v>
      </c>
      <c r="K53" s="36" t="s">
        <v>64</v>
      </c>
      <c r="L53" s="72"/>
      <c r="M53" s="63"/>
      <c r="N53" s="59"/>
      <c r="O53" s="59"/>
      <c r="P53" s="61"/>
      <c r="Q53" s="56">
        <v>4.5</v>
      </c>
      <c r="R53" s="56">
        <v>4.5</v>
      </c>
      <c r="S53" s="36">
        <v>500</v>
      </c>
      <c r="T53" s="32"/>
      <c r="U53" s="78"/>
      <c r="V53" s="15"/>
      <c r="W53" s="15"/>
      <c r="X53" s="37" t="s">
        <v>67</v>
      </c>
      <c r="Y53" s="20" t="s">
        <v>68</v>
      </c>
      <c r="Z53" s="36">
        <v>8</v>
      </c>
      <c r="AA53" s="90">
        <v>0.13</v>
      </c>
    </row>
    <row r="54" customHeight="1" spans="1:27">
      <c r="A54" s="15">
        <v>50</v>
      </c>
      <c r="B54" s="46" t="s">
        <v>262</v>
      </c>
      <c r="C54" s="46" t="s">
        <v>249</v>
      </c>
      <c r="D54" s="20" t="s">
        <v>71</v>
      </c>
      <c r="E54" s="20" t="s">
        <v>61</v>
      </c>
      <c r="F54" s="50" t="s">
        <v>263</v>
      </c>
      <c r="G54" s="48" t="s">
        <v>264</v>
      </c>
      <c r="H54" s="25" t="s">
        <v>264</v>
      </c>
      <c r="I54" s="20" t="str">
        <f>VLOOKUP(B54,[1]CXCI2025012201!$B:$D,3,0)</f>
        <v>/</v>
      </c>
      <c r="J54" s="36">
        <v>4</v>
      </c>
      <c r="K54" s="36" t="s">
        <v>64</v>
      </c>
      <c r="L54" s="72"/>
      <c r="M54" s="63"/>
      <c r="N54" s="59"/>
      <c r="O54" s="59"/>
      <c r="P54" s="61"/>
      <c r="Q54" s="56">
        <v>0.04</v>
      </c>
      <c r="R54" s="56">
        <v>0.04</v>
      </c>
      <c r="S54" s="36">
        <v>4</v>
      </c>
      <c r="T54" s="32"/>
      <c r="U54" s="78"/>
      <c r="V54" s="15"/>
      <c r="W54" s="15"/>
      <c r="X54" s="37" t="s">
        <v>67</v>
      </c>
      <c r="Y54" s="20" t="s">
        <v>68</v>
      </c>
      <c r="Z54" s="36">
        <v>110</v>
      </c>
      <c r="AA54" s="90">
        <v>0.13</v>
      </c>
    </row>
    <row r="55" customHeight="1" spans="1:27">
      <c r="A55" s="15">
        <v>51</v>
      </c>
      <c r="B55" s="46" t="s">
        <v>265</v>
      </c>
      <c r="C55" s="46" t="s">
        <v>266</v>
      </c>
      <c r="D55" s="20" t="s">
        <v>71</v>
      </c>
      <c r="E55" s="20" t="s">
        <v>61</v>
      </c>
      <c r="F55" s="18" t="s">
        <v>267</v>
      </c>
      <c r="G55" s="48" t="s">
        <v>268</v>
      </c>
      <c r="H55" s="25" t="s">
        <v>269</v>
      </c>
      <c r="I55" s="20" t="str">
        <f>VLOOKUP(B55,[1]CXCI2025012201!$B:$D,3,0)</f>
        <v>/</v>
      </c>
      <c r="J55" s="36">
        <v>5</v>
      </c>
      <c r="K55" s="36" t="s">
        <v>64</v>
      </c>
      <c r="L55" s="72"/>
      <c r="M55" s="63"/>
      <c r="N55" s="59"/>
      <c r="O55" s="59"/>
      <c r="P55" s="61"/>
      <c r="Q55" s="56">
        <v>0.04</v>
      </c>
      <c r="R55" s="56">
        <v>0.04</v>
      </c>
      <c r="S55" s="36">
        <v>5</v>
      </c>
      <c r="T55" s="32"/>
      <c r="U55" s="78"/>
      <c r="V55" s="15"/>
      <c r="W55" s="15"/>
      <c r="X55" s="37" t="s">
        <v>67</v>
      </c>
      <c r="Y55" s="20" t="s">
        <v>68</v>
      </c>
      <c r="Z55" s="36">
        <v>186.45</v>
      </c>
      <c r="AA55" s="90">
        <v>0.13</v>
      </c>
    </row>
    <row r="56" customHeight="1" spans="1:27">
      <c r="A56" s="15">
        <v>52</v>
      </c>
      <c r="B56" s="46" t="s">
        <v>270</v>
      </c>
      <c r="C56" s="46" t="s">
        <v>91</v>
      </c>
      <c r="D56" s="20" t="s">
        <v>71</v>
      </c>
      <c r="E56" s="20" t="s">
        <v>61</v>
      </c>
      <c r="F56" s="50" t="s">
        <v>271</v>
      </c>
      <c r="G56" s="48" t="s">
        <v>272</v>
      </c>
      <c r="H56" s="47" t="s">
        <v>272</v>
      </c>
      <c r="I56" s="20" t="str">
        <f>VLOOKUP(B56,[1]CXCI2025012201!$B:$D,3,0)</f>
        <v>KYB-M7027-001</v>
      </c>
      <c r="J56" s="36">
        <v>2</v>
      </c>
      <c r="K56" s="36" t="s">
        <v>64</v>
      </c>
      <c r="L56" s="72"/>
      <c r="M56" s="63"/>
      <c r="N56" s="59"/>
      <c r="O56" s="59"/>
      <c r="P56" s="61"/>
      <c r="Q56" s="56">
        <v>0.02</v>
      </c>
      <c r="R56" s="56">
        <v>0.02</v>
      </c>
      <c r="S56" s="36">
        <v>2</v>
      </c>
      <c r="T56" s="32"/>
      <c r="U56" s="78"/>
      <c r="V56" s="15"/>
      <c r="W56" s="15"/>
      <c r="X56" s="37" t="s">
        <v>67</v>
      </c>
      <c r="Y56" s="20" t="s">
        <v>68</v>
      </c>
      <c r="Z56" s="91">
        <v>4950</v>
      </c>
      <c r="AA56" s="90">
        <v>0.01</v>
      </c>
    </row>
    <row r="57" customHeight="1" spans="1:27">
      <c r="A57" s="15">
        <v>53</v>
      </c>
      <c r="B57" s="46" t="s">
        <v>273</v>
      </c>
      <c r="C57" s="46" t="s">
        <v>242</v>
      </c>
      <c r="D57" s="20" t="s">
        <v>71</v>
      </c>
      <c r="E57" s="20" t="s">
        <v>61</v>
      </c>
      <c r="F57" s="18" t="s">
        <v>274</v>
      </c>
      <c r="G57" s="48" t="s">
        <v>275</v>
      </c>
      <c r="H57" s="25" t="s">
        <v>276</v>
      </c>
      <c r="I57" s="20" t="str">
        <f>VLOOKUP(B57,[1]CXCI2025012201!$B:$D,3,0)</f>
        <v>/</v>
      </c>
      <c r="J57" s="36">
        <v>10</v>
      </c>
      <c r="K57" s="36" t="s">
        <v>64</v>
      </c>
      <c r="L57" s="72"/>
      <c r="M57" s="63"/>
      <c r="N57" s="59"/>
      <c r="O57" s="59"/>
      <c r="P57" s="61"/>
      <c r="Q57" s="56">
        <v>0.09</v>
      </c>
      <c r="R57" s="56">
        <v>0.09</v>
      </c>
      <c r="S57" s="36">
        <v>10</v>
      </c>
      <c r="T57" s="32"/>
      <c r="U57" s="78"/>
      <c r="V57" s="15"/>
      <c r="W57" s="15"/>
      <c r="X57" s="37" t="s">
        <v>67</v>
      </c>
      <c r="Y57" s="20" t="s">
        <v>68</v>
      </c>
      <c r="Z57" s="36">
        <v>6.5</v>
      </c>
      <c r="AA57" s="90">
        <v>0.13</v>
      </c>
    </row>
    <row r="58" customHeight="1" spans="1:27">
      <c r="A58" s="15">
        <v>54</v>
      </c>
      <c r="B58" s="46" t="s">
        <v>277</v>
      </c>
      <c r="C58" s="46" t="s">
        <v>242</v>
      </c>
      <c r="D58" s="20" t="s">
        <v>71</v>
      </c>
      <c r="E58" s="20" t="s">
        <v>61</v>
      </c>
      <c r="F58" s="18" t="s">
        <v>274</v>
      </c>
      <c r="G58" s="48" t="s">
        <v>275</v>
      </c>
      <c r="H58" s="25" t="s">
        <v>278</v>
      </c>
      <c r="I58" s="20" t="str">
        <f>VLOOKUP(B58,[1]CXCI2025012201!$B:$D,3,0)</f>
        <v>/</v>
      </c>
      <c r="J58" s="36">
        <v>10</v>
      </c>
      <c r="K58" s="36" t="s">
        <v>64</v>
      </c>
      <c r="L58" s="72"/>
      <c r="M58" s="63"/>
      <c r="N58" s="59"/>
      <c r="O58" s="59"/>
      <c r="P58" s="61"/>
      <c r="Q58" s="56">
        <v>0.09</v>
      </c>
      <c r="R58" s="56">
        <v>0.09</v>
      </c>
      <c r="S58" s="36">
        <v>10</v>
      </c>
      <c r="T58" s="32"/>
      <c r="U58" s="78"/>
      <c r="V58" s="15"/>
      <c r="W58" s="15"/>
      <c r="X58" s="37" t="s">
        <v>67</v>
      </c>
      <c r="Y58" s="20" t="s">
        <v>68</v>
      </c>
      <c r="Z58" s="36">
        <v>6.5</v>
      </c>
      <c r="AA58" s="90">
        <v>0.13</v>
      </c>
    </row>
    <row r="59" customHeight="1" spans="1:27">
      <c r="A59" s="15">
        <v>55</v>
      </c>
      <c r="B59" s="46" t="s">
        <v>279</v>
      </c>
      <c r="C59" s="46" t="s">
        <v>242</v>
      </c>
      <c r="D59" s="20" t="s">
        <v>71</v>
      </c>
      <c r="E59" s="20" t="s">
        <v>61</v>
      </c>
      <c r="F59" s="49" t="s">
        <v>280</v>
      </c>
      <c r="G59" s="48" t="s">
        <v>281</v>
      </c>
      <c r="H59" s="25" t="s">
        <v>282</v>
      </c>
      <c r="I59" s="20" t="str">
        <f>VLOOKUP(B59,[1]CXCI2025012201!$B:$D,3,0)</f>
        <v>/</v>
      </c>
      <c r="J59" s="36">
        <v>2</v>
      </c>
      <c r="K59" s="36" t="s">
        <v>64</v>
      </c>
      <c r="L59" s="72"/>
      <c r="M59" s="63"/>
      <c r="N59" s="59"/>
      <c r="O59" s="59"/>
      <c r="P59" s="61"/>
      <c r="Q59" s="56">
        <v>0.02</v>
      </c>
      <c r="R59" s="56">
        <v>0.02</v>
      </c>
      <c r="S59" s="36">
        <v>2</v>
      </c>
      <c r="T59" s="32"/>
      <c r="U59" s="78"/>
      <c r="V59" s="15"/>
      <c r="W59" s="15"/>
      <c r="X59" s="37" t="s">
        <v>67</v>
      </c>
      <c r="Y59" s="20" t="s">
        <v>68</v>
      </c>
      <c r="Z59" s="36">
        <v>220</v>
      </c>
      <c r="AA59" s="90">
        <v>0.13</v>
      </c>
    </row>
    <row r="60" customHeight="1" spans="1:27">
      <c r="A60" s="15">
        <v>56</v>
      </c>
      <c r="B60" s="46" t="s">
        <v>283</v>
      </c>
      <c r="C60" s="46" t="s">
        <v>242</v>
      </c>
      <c r="D60" s="20" t="s">
        <v>71</v>
      </c>
      <c r="E60" s="20" t="s">
        <v>61</v>
      </c>
      <c r="F60" s="49" t="s">
        <v>284</v>
      </c>
      <c r="G60" s="48" t="s">
        <v>281</v>
      </c>
      <c r="H60" s="25" t="s">
        <v>285</v>
      </c>
      <c r="I60" s="20" t="str">
        <f>VLOOKUP(B60,[1]CXCI2025012201!$B:$D,3,0)</f>
        <v>/</v>
      </c>
      <c r="J60" s="36">
        <v>2</v>
      </c>
      <c r="K60" s="36" t="s">
        <v>64</v>
      </c>
      <c r="L60" s="72"/>
      <c r="M60" s="63"/>
      <c r="N60" s="59"/>
      <c r="O60" s="59"/>
      <c r="P60" s="61"/>
      <c r="Q60" s="56">
        <v>0.02</v>
      </c>
      <c r="R60" s="56">
        <v>0.02</v>
      </c>
      <c r="S60" s="36">
        <v>2</v>
      </c>
      <c r="T60" s="32"/>
      <c r="U60" s="78"/>
      <c r="V60" s="15"/>
      <c r="W60" s="15"/>
      <c r="X60" s="37" t="s">
        <v>67</v>
      </c>
      <c r="Y60" s="20" t="s">
        <v>68</v>
      </c>
      <c r="Z60" s="36">
        <v>220</v>
      </c>
      <c r="AA60" s="90">
        <v>0.13</v>
      </c>
    </row>
    <row r="61" customHeight="1" spans="1:27">
      <c r="A61" s="15">
        <v>57</v>
      </c>
      <c r="B61" s="46" t="s">
        <v>286</v>
      </c>
      <c r="C61" s="46" t="s">
        <v>242</v>
      </c>
      <c r="D61" s="20" t="s">
        <v>71</v>
      </c>
      <c r="E61" s="20" t="s">
        <v>61</v>
      </c>
      <c r="F61" s="49" t="s">
        <v>287</v>
      </c>
      <c r="G61" s="48" t="s">
        <v>281</v>
      </c>
      <c r="H61" s="25" t="s">
        <v>282</v>
      </c>
      <c r="I61" s="20" t="str">
        <f>VLOOKUP(B61,[1]CXCI2025012201!$B:$D,3,0)</f>
        <v>/</v>
      </c>
      <c r="J61" s="36">
        <v>2</v>
      </c>
      <c r="K61" s="36" t="s">
        <v>64</v>
      </c>
      <c r="L61" s="72"/>
      <c r="M61" s="63"/>
      <c r="N61" s="59"/>
      <c r="O61" s="59"/>
      <c r="P61" s="61"/>
      <c r="Q61" s="56">
        <v>0.02</v>
      </c>
      <c r="R61" s="56">
        <v>0.02</v>
      </c>
      <c r="S61" s="36">
        <v>2</v>
      </c>
      <c r="T61" s="32"/>
      <c r="U61" s="78"/>
      <c r="V61" s="15"/>
      <c r="W61" s="15"/>
      <c r="X61" s="37" t="s">
        <v>67</v>
      </c>
      <c r="Y61" s="20" t="s">
        <v>68</v>
      </c>
      <c r="Z61" s="36">
        <v>220</v>
      </c>
      <c r="AA61" s="90">
        <v>0.13</v>
      </c>
    </row>
    <row r="62" customHeight="1" spans="1:27">
      <c r="A62" s="15">
        <v>58</v>
      </c>
      <c r="B62" s="46" t="s">
        <v>288</v>
      </c>
      <c r="C62" s="46" t="s">
        <v>242</v>
      </c>
      <c r="D62" s="20" t="s">
        <v>71</v>
      </c>
      <c r="E62" s="20" t="s">
        <v>61</v>
      </c>
      <c r="F62" s="49" t="s">
        <v>289</v>
      </c>
      <c r="G62" s="48" t="s">
        <v>281</v>
      </c>
      <c r="H62" s="25" t="s">
        <v>285</v>
      </c>
      <c r="I62" s="20" t="str">
        <f>VLOOKUP(B62,[1]CXCI2025012201!$B:$D,3,0)</f>
        <v>/</v>
      </c>
      <c r="J62" s="36">
        <v>2</v>
      </c>
      <c r="K62" s="36" t="s">
        <v>64</v>
      </c>
      <c r="L62" s="73"/>
      <c r="M62" s="62"/>
      <c r="N62" s="55"/>
      <c r="O62" s="55"/>
      <c r="P62" s="56"/>
      <c r="Q62" s="56">
        <v>0.02</v>
      </c>
      <c r="R62" s="56">
        <v>0.02</v>
      </c>
      <c r="S62" s="36">
        <v>2</v>
      </c>
      <c r="T62" s="36"/>
      <c r="U62" s="79"/>
      <c r="V62" s="15"/>
      <c r="W62" s="15"/>
      <c r="X62" s="37" t="s">
        <v>67</v>
      </c>
      <c r="Y62" s="20" t="s">
        <v>68</v>
      </c>
      <c r="Z62" s="36">
        <v>220</v>
      </c>
      <c r="AA62" s="90">
        <v>0.13</v>
      </c>
    </row>
    <row r="63" customHeight="1" spans="1:27">
      <c r="A63" s="15">
        <v>59</v>
      </c>
      <c r="B63" s="46" t="s">
        <v>290</v>
      </c>
      <c r="C63" s="46" t="s">
        <v>242</v>
      </c>
      <c r="D63" s="20" t="s">
        <v>71</v>
      </c>
      <c r="E63" s="20" t="s">
        <v>61</v>
      </c>
      <c r="F63" s="49" t="s">
        <v>291</v>
      </c>
      <c r="G63" s="48" t="s">
        <v>292</v>
      </c>
      <c r="H63" s="25" t="s">
        <v>293</v>
      </c>
      <c r="I63" s="20" t="str">
        <f>VLOOKUP(B63,[1]CXCI2025012201!$B:$D,3,0)</f>
        <v>/</v>
      </c>
      <c r="J63" s="36">
        <v>2</v>
      </c>
      <c r="K63" s="36" t="s">
        <v>64</v>
      </c>
      <c r="L63" s="71" t="s">
        <v>294</v>
      </c>
      <c r="M63" s="60">
        <f ca="1">ROUND(EVALUATE(L63)*1000*0.000000001,2)</f>
        <v>0.05</v>
      </c>
      <c r="N63" s="58">
        <f ca="1">M63*T63</f>
        <v>0.05</v>
      </c>
      <c r="O63" s="59">
        <v>9</v>
      </c>
      <c r="P63" s="61">
        <f>O63*T63</f>
        <v>9</v>
      </c>
      <c r="Q63" s="56">
        <v>4.2</v>
      </c>
      <c r="R63" s="56">
        <v>4.2</v>
      </c>
      <c r="S63" s="36">
        <v>2</v>
      </c>
      <c r="T63" s="32">
        <f>J63/S63</f>
        <v>1</v>
      </c>
      <c r="U63" s="77" t="s">
        <v>295</v>
      </c>
      <c r="V63" s="15"/>
      <c r="W63" s="15"/>
      <c r="X63" s="37" t="s">
        <v>67</v>
      </c>
      <c r="Y63" s="20" t="s">
        <v>68</v>
      </c>
      <c r="Z63" s="36">
        <v>328</v>
      </c>
      <c r="AA63" s="90">
        <v>0.13</v>
      </c>
    </row>
    <row r="64" customHeight="1" spans="1:27">
      <c r="A64" s="15">
        <v>60</v>
      </c>
      <c r="B64" s="46" t="s">
        <v>296</v>
      </c>
      <c r="C64" s="46" t="s">
        <v>242</v>
      </c>
      <c r="D64" s="20" t="s">
        <v>71</v>
      </c>
      <c r="E64" s="20" t="s">
        <v>61</v>
      </c>
      <c r="F64" s="49" t="s">
        <v>297</v>
      </c>
      <c r="G64" s="48" t="s">
        <v>292</v>
      </c>
      <c r="H64" s="25" t="s">
        <v>298</v>
      </c>
      <c r="I64" s="20" t="str">
        <f>VLOOKUP(B64,[1]CXCI2025012201!$B:$D,3,0)</f>
        <v>/</v>
      </c>
      <c r="J64" s="36">
        <v>2</v>
      </c>
      <c r="K64" s="36" t="s">
        <v>64</v>
      </c>
      <c r="L64" s="73"/>
      <c r="M64" s="62"/>
      <c r="N64" s="55"/>
      <c r="O64" s="55"/>
      <c r="P64" s="56"/>
      <c r="Q64" s="56">
        <v>4</v>
      </c>
      <c r="R64" s="56">
        <v>4</v>
      </c>
      <c r="S64" s="36">
        <v>2</v>
      </c>
      <c r="T64" s="36"/>
      <c r="U64" s="79"/>
      <c r="V64" s="15"/>
      <c r="W64" s="15"/>
      <c r="X64" s="37" t="s">
        <v>67</v>
      </c>
      <c r="Y64" s="20" t="s">
        <v>68</v>
      </c>
      <c r="Z64" s="36">
        <v>328</v>
      </c>
      <c r="AA64" s="90">
        <v>0.13</v>
      </c>
    </row>
  </sheetData>
  <autoFilter xmlns:etc="http://www.wps.cn/officeDocument/2017/etCustomData" ref="A2:AC4" etc:filterBottomFollowUsedRange="0">
    <filterColumn colId="3">
      <customFilters>
        <customFilter operator="equal" val=""/>
        <customFilter operator="equal" val="SMT工厂设备配件"/>
      </customFilters>
    </filterColumn>
    <extLst/>
  </autoFilter>
  <mergeCells count="86">
    <mergeCell ref="B36:B38"/>
    <mergeCell ref="B40:B47"/>
    <mergeCell ref="C36:C38"/>
    <mergeCell ref="C40:C47"/>
    <mergeCell ref="D36:D38"/>
    <mergeCell ref="D40:D47"/>
    <mergeCell ref="E36:E38"/>
    <mergeCell ref="E40:E47"/>
    <mergeCell ref="F36:F38"/>
    <mergeCell ref="F40:F47"/>
    <mergeCell ref="G36:G38"/>
    <mergeCell ref="G40:G47"/>
    <mergeCell ref="J36:J38"/>
    <mergeCell ref="J40:J47"/>
    <mergeCell ref="K36:K38"/>
    <mergeCell ref="K40:K47"/>
    <mergeCell ref="L6:L8"/>
    <mergeCell ref="L10:L11"/>
    <mergeCell ref="L12:L14"/>
    <mergeCell ref="L16:L22"/>
    <mergeCell ref="L23:L31"/>
    <mergeCell ref="L34:L35"/>
    <mergeCell ref="L51:L62"/>
    <mergeCell ref="L63:L64"/>
    <mergeCell ref="M6:M8"/>
    <mergeCell ref="M10:M11"/>
    <mergeCell ref="M12:M14"/>
    <mergeCell ref="M16:M22"/>
    <mergeCell ref="M23:M31"/>
    <mergeCell ref="M34:M35"/>
    <mergeCell ref="M51:M62"/>
    <mergeCell ref="M63:M64"/>
    <mergeCell ref="N6:N8"/>
    <mergeCell ref="N10:N11"/>
    <mergeCell ref="N12:N14"/>
    <mergeCell ref="N16:N22"/>
    <mergeCell ref="N23:N31"/>
    <mergeCell ref="N34:N35"/>
    <mergeCell ref="N51:N62"/>
    <mergeCell ref="N63:N64"/>
    <mergeCell ref="O6:O8"/>
    <mergeCell ref="O10:O11"/>
    <mergeCell ref="O12:O14"/>
    <mergeCell ref="O16:O22"/>
    <mergeCell ref="O23:O31"/>
    <mergeCell ref="O34:O35"/>
    <mergeCell ref="O51:O62"/>
    <mergeCell ref="O63:O64"/>
    <mergeCell ref="P6:P8"/>
    <mergeCell ref="P10:P11"/>
    <mergeCell ref="P12:P14"/>
    <mergeCell ref="P16:P22"/>
    <mergeCell ref="P23:P31"/>
    <mergeCell ref="P34:P35"/>
    <mergeCell ref="P36:P38"/>
    <mergeCell ref="P40:P47"/>
    <mergeCell ref="P51:P62"/>
    <mergeCell ref="P63:P64"/>
    <mergeCell ref="Q36:Q38"/>
    <mergeCell ref="Q40:Q47"/>
    <mergeCell ref="R36:R38"/>
    <mergeCell ref="R40:R47"/>
    <mergeCell ref="S36:S38"/>
    <mergeCell ref="S40:S47"/>
    <mergeCell ref="T6:T8"/>
    <mergeCell ref="T10:T11"/>
    <mergeCell ref="T12:T14"/>
    <mergeCell ref="T16:T22"/>
    <mergeCell ref="T23:T31"/>
    <mergeCell ref="T34:T35"/>
    <mergeCell ref="T51:T62"/>
    <mergeCell ref="T63:T64"/>
    <mergeCell ref="U6:U8"/>
    <mergeCell ref="U10:U11"/>
    <mergeCell ref="U12:U14"/>
    <mergeCell ref="U16:U22"/>
    <mergeCell ref="U23:U31"/>
    <mergeCell ref="U34:U35"/>
    <mergeCell ref="U51:U62"/>
    <mergeCell ref="U63:U64"/>
    <mergeCell ref="X36:X38"/>
    <mergeCell ref="X40:X47"/>
    <mergeCell ref="Z36:Z38"/>
    <mergeCell ref="Z40:Z47"/>
    <mergeCell ref="AA36:AA38"/>
    <mergeCell ref="AA40:AA47"/>
  </mergeCells>
  <conditionalFormatting sqref="B2:C2">
    <cfRule type="duplicateValues" dxfId="0" priority="7"/>
  </conditionalFormatting>
  <conditionalFormatting sqref="B3:C3">
    <cfRule type="duplicateValues" dxfId="0" priority="4"/>
  </conditionalFormatting>
  <conditionalFormatting sqref="B4:C4">
    <cfRule type="duplicateValues" dxfId="0" priority="8"/>
  </conditionalFormatting>
  <conditionalFormatting sqref="B8">
    <cfRule type="duplicateValues" dxfId="0" priority="1"/>
  </conditionalFormatting>
  <conditionalFormatting sqref="B9">
    <cfRule type="duplicateValues" dxfId="0" priority="2"/>
  </conditionalFormatting>
  <conditionalFormatting sqref="B5:B7 B10:B31">
    <cfRule type="duplicateValues" dxfId="0" priority="3"/>
  </conditionalFormatting>
  <conditionalFormatting sqref="B65:C65372">
    <cfRule type="duplicateValues" dxfId="0" priority="80"/>
  </conditionalFormatting>
  <pageMargins left="0.700694444444445" right="0.700694444444445" top="0.751388888888889" bottom="0.751388888888889" header="0.298611111111111" footer="0.298611111111111"/>
  <pageSetup paperSize="9" scale="50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装箱单模版-2025年更新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simpleNdanger</cp:lastModifiedBy>
  <dcterms:created xsi:type="dcterms:W3CDTF">2006-09-16T00:00:00Z</dcterms:created>
  <dcterms:modified xsi:type="dcterms:W3CDTF">2025-04-28T08:46:01Z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E231D7B239F74C6AB301BEAB52612D6B_13</vt:lpwstr>
  </property>
  <property fmtid="{D5CDD505-2E9C-101B-9397-08002B2CF9AE}" pid="3" name="KSOProductBuildVer">
    <vt:lpwstr>2052-12.1.0.20784</vt:lpwstr>
  </property>
  <property fmtid="{D5CDD505-2E9C-101B-9397-08002B2CF9AE}" pid="4" name="KSOReadingLayout">
    <vt:bool>true</vt:bool>
  </property>
</Properties>
</file>