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 tabRatio="495"/>
  </bookViews>
  <sheets>
    <sheet name=" 2021年最新版本" sheetId="2" r:id="rId1"/>
  </sheets>
  <externalReferences>
    <externalReference r:id="rId2"/>
  </externalReferences>
  <definedNames>
    <definedName name="_xlnm._FilterDatabase" localSheetId="0" hidden="1">' 2021年最新版本'!$A$2:$AB$24</definedName>
    <definedName name="_xlnm.Print_Area" localSheetId="0">' 2021年最新版本'!$A$1:$AA$24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1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1" authorId="0">
      <text>
        <r>
          <rPr>
            <sz val="9"/>
            <rFont val="宋体"/>
            <charset val="134"/>
          </rPr>
          <t>给工厂的时候需删除此列</t>
        </r>
      </text>
    </commen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<sst xmlns="http://schemas.openxmlformats.org/spreadsheetml/2006/main" count="305" uniqueCount="148">
  <si>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</si>
  <si>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</si>
  <si>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</si>
  <si>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</si>
  <si>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</si>
  <si>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</si>
  <si>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</si>
  <si>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</si>
  <si>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</si>
  <si>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</si>
  <si>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</si>
  <si>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</si>
  <si>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</si>
  <si>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</si>
  <si>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</si>
  <si>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</si>
  <si>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</si>
  <si>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</si>
  <si>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</si>
  <si>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</si>
  <si>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</si>
  <si>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</si>
  <si>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</si>
  <si>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</si>
  <si>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</si>
  <si>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</si>
  <si>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</si>
  <si>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装柜地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</si>
  <si>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</si>
  <si>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</si>
  <si>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</si>
  <si>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</si>
  <si>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</si>
  <si>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</si>
  <si>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</si>
  <si>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</si>
  <si>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</si>
  <si>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</si>
  <si>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</si>
  <si>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</si>
  <si>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</si>
  <si>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</si>
  <si>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</si>
  <si>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</si>
  <si>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</si>
  <si>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</si>
  <si>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</si>
  <si>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</si>
  <si>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</si>
  <si>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</si>
  <si>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</si>
  <si>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</si>
  <si>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</si>
  <si>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</si>
  <si>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</si>
  <si>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E100.0111800001</t>
  </si>
  <si>
    <t>思泰克</t>
  </si>
  <si>
    <t>麦格米特</t>
  </si>
  <si>
    <t>Silvassa</t>
  </si>
  <si>
    <t xml:space="preserve">Solder Paste Inspection-S8080D </t>
  </si>
  <si>
    <t>三维锡膏检测系统</t>
  </si>
  <si>
    <t>台</t>
  </si>
  <si>
    <t>165*118*184</t>
  </si>
  <si>
    <t>F01</t>
  </si>
  <si>
    <t>一般贸易</t>
  </si>
  <si>
    <t>世博创想</t>
  </si>
  <si>
    <t>宝安沙井</t>
  </si>
  <si>
    <t>TIIU4927562</t>
  </si>
  <si>
    <t>E100.019600001</t>
  </si>
  <si>
    <t>弘旺</t>
  </si>
  <si>
    <t>PCBA tester-TRI 518SII</t>
  </si>
  <si>
    <t>ICT测试仪</t>
  </si>
  <si>
    <t>110*100*120</t>
  </si>
  <si>
    <t>F02</t>
  </si>
  <si>
    <t>E100.019200002</t>
  </si>
  <si>
    <t>智美尔克</t>
  </si>
  <si>
    <t>Automatic paint spraying machine-MK-Vision6</t>
  </si>
  <si>
    <t>三防漆自动喷漆机</t>
  </si>
  <si>
    <t>106*140*168</t>
  </si>
  <si>
    <t>F03</t>
  </si>
  <si>
    <t>E100.013801003</t>
  </si>
  <si>
    <t>凯格</t>
  </si>
  <si>
    <t>Automatic solder paste printing machine-GSE</t>
  </si>
  <si>
    <t>全自动锡膏印刷机</t>
  </si>
  <si>
    <t>169*140*186</t>
  </si>
  <si>
    <t>F04</t>
  </si>
  <si>
    <t>E100.013801002</t>
  </si>
  <si>
    <t>F05</t>
  </si>
  <si>
    <t>E100.018700002</t>
  </si>
  <si>
    <t>Automated Optical Inspection-V5000D</t>
  </si>
  <si>
    <t>自动光学检测仪</t>
  </si>
  <si>
    <t>150*140*180</t>
  </si>
  <si>
    <t>F06</t>
  </si>
  <si>
    <t>J100.J01-002-05-00</t>
  </si>
  <si>
    <t>南博万</t>
  </si>
  <si>
    <t>大华</t>
  </si>
  <si>
    <t>Stencil</t>
  </si>
  <si>
    <t>钢网</t>
  </si>
  <si>
    <t>个</t>
  </si>
  <si>
    <t>76*74*7</t>
  </si>
  <si>
    <t>F09</t>
  </si>
  <si>
    <t>J100.J03-002-01-00</t>
  </si>
  <si>
    <t>D-panel Fixture</t>
  </si>
  <si>
    <t>分板治具</t>
  </si>
  <si>
    <t>38*34*36</t>
  </si>
  <si>
    <t>F10</t>
  </si>
  <si>
    <t>E100.020396030</t>
  </si>
  <si>
    <t>捷豹</t>
  </si>
  <si>
    <t>波峰焊配件</t>
  </si>
  <si>
    <t>part of wave Soldering machine-Rail-length：4.02m</t>
  </si>
  <si>
    <t>波峰焊活动轨</t>
  </si>
  <si>
    <t>430*50*50</t>
  </si>
  <si>
    <t>F16</t>
  </si>
  <si>
    <t>E100.020396031</t>
  </si>
  <si>
    <t>part of  wave Soldering machine-Fix Rail-length：4.02m</t>
  </si>
  <si>
    <t>波峰焊固定轨</t>
  </si>
  <si>
    <t>E100.020396032</t>
  </si>
  <si>
    <t>part of  wave Soldering machine-Pulley wheel</t>
  </si>
  <si>
    <t>入口链条导向轮</t>
  </si>
  <si>
    <t>E100.020396033</t>
  </si>
  <si>
    <t>part of  wave Soldering machine-Gear wheel</t>
  </si>
  <si>
    <t>入口链条齿轮</t>
  </si>
  <si>
    <t>E100.020396034</t>
  </si>
  <si>
    <t>part of  wave Soldering machine-Spiral gear</t>
  </si>
  <si>
    <t>螺旋齿轮</t>
  </si>
  <si>
    <t>E100.020396035</t>
  </si>
  <si>
    <t>part of wave Soldering machine-Bevel gear</t>
  </si>
  <si>
    <t>伞齿</t>
  </si>
  <si>
    <t>E100.020396036</t>
  </si>
  <si>
    <t>part of wave Soldering machine-Chain</t>
  </si>
  <si>
    <t>运输链条</t>
  </si>
  <si>
    <t>条</t>
  </si>
  <si>
    <t>E100.020396037</t>
  </si>
  <si>
    <t>part of wave Soldering machine-pulley</t>
  </si>
  <si>
    <t>同步轮</t>
  </si>
  <si>
    <t>E100.020396038</t>
  </si>
  <si>
    <t>入口链条</t>
  </si>
  <si>
    <t>E100.020396039</t>
  </si>
  <si>
    <t>part of wave Soldering machine-gearbox</t>
  </si>
  <si>
    <t>活动轨牙箱</t>
  </si>
  <si>
    <t>E100.020396040</t>
  </si>
  <si>
    <t>part of wave Soldering machine-Flow Meter</t>
  </si>
  <si>
    <t>流量计</t>
  </si>
  <si>
    <t>E100.020396041</t>
  </si>
  <si>
    <t>part of wave Soldering machine-Cleaning Brush</t>
  </si>
  <si>
    <t>毛刷</t>
  </si>
  <si>
    <t>E100.020396042</t>
  </si>
  <si>
    <t>固定轨牙箱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</si>
</sst>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</numFmts>
  <fonts count="34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8"/>
      <name val="微软雅黑"/>
      <charset val="134"/>
    </font>
    <font>
      <sz val="10"/>
      <color theme="1"/>
      <name val="Arial"/>
      <charset val="134"/>
    </font>
    <font>
      <sz val="10"/>
      <name val="微软雅黑"/>
      <charset val="134"/>
    </font>
    <font>
      <sz val="9.75"/>
      <color rgb="FF666666"/>
      <name val="Microsoft YaHei"/>
      <charset val="134"/>
    </font>
    <font>
      <sz val="10"/>
      <name val="宋体"/>
      <charset val="134"/>
      <scheme val="minor"/>
    </font>
    <font>
      <sz val="10"/>
      <name val="MS Sans Serif"/>
      <charset val="0"/>
    </font>
    <font>
      <sz val="10"/>
      <color theme="1"/>
      <name val="宋体"/>
      <charset val="134"/>
      <scheme val="minor"/>
    </font>
    <font>
      <sz val="10"/>
      <name val="Arial"/>
      <charset val="134"/>
    </font>
    <font>
      <sz val="10"/>
      <color rgb="FFFF0000"/>
      <name val="微软雅黑"/>
      <charset val="134"/>
    </font>
    <font>
      <sz val="11"/>
      <name val="宋体"/>
      <charset val="134"/>
      <scheme val="minor"/>
    </font>
    <font>
      <b/>
      <sz val="8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</cellStyleXfs>
  <cellXfs count="85">
    <xf numFmtId="176" fontId="0" fillId="0" borderId="0" xfId="0" applyNumberFormat="1"/>
    <xf numFmtId="176" fontId="1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1" xfId="0" applyFont="1" applyBorder="1" applyAlignment="1">
      <alignment wrapText="1"/>
    </xf>
    <xf numFmtId="0" fontId="7" fillId="2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8" fontId="5" fillId="0" borderId="1" xfId="53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 wrapText="1"/>
    </xf>
    <xf numFmtId="178" fontId="5" fillId="0" borderId="2" xfId="53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/>
    </xf>
    <xf numFmtId="178" fontId="11" fillId="0" borderId="2" xfId="53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78" fontId="5" fillId="0" borderId="0" xfId="53" applyFont="1" applyFill="1" applyBorder="1" applyAlignment="1">
      <alignment horizontal="center" vertical="center" wrapText="1"/>
    </xf>
    <xf numFmtId="0" fontId="7" fillId="2" borderId="0" xfId="0" applyNumberFormat="1" applyFont="1" applyFill="1" applyBorder="1" applyAlignment="1">
      <alignment horizontal="center" vertical="center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8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82" fontId="3" fillId="0" borderId="0" xfId="0" applyNumberFormat="1" applyFont="1" applyBorder="1" applyAlignment="1">
      <alignment horizontal="center" vertical="center"/>
    </xf>
    <xf numFmtId="18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vertical="center"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vertical="center" wrapText="1"/>
      <protection locked="0"/>
    </xf>
    <xf numFmtId="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182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5" borderId="0" xfId="0" applyNumberFormat="1" applyFont="1" applyFill="1" applyAlignment="1" applyProtection="1">
      <alignment vertical="center" wrapText="1"/>
      <protection locked="0"/>
    </xf>
    <xf numFmtId="0" fontId="3" fillId="0" borderId="0" xfId="0" applyNumberFormat="1" applyFont="1" applyFill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 2 2 2" xfId="49"/>
    <cellStyle name="常规 2 2 2" xfId="50"/>
    <cellStyle name="Normal 2" xfId="51"/>
    <cellStyle name="Normal 4" xfId="52"/>
    <cellStyle name="常规 2" xfId="53"/>
    <cellStyle name="常规 2 16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E6B8B7"/>
      <color rgb="00FFFFF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IIBER-35\Desktop\&#26700;&#38754;\20221201\20250429\PCTS016%20&#36164;&#26009;\PCTS016%20&#36164;&#26009;\&#20986;&#21475;\&#21019;&#24819;&#21457;&#31080;&#31665;&#21333;CXCI20240812001-PCTS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- CXCI20240619001"/>
      <sheetName val="CI-CXCI20240619001"/>
    </sheetNames>
    <sheetDataSet>
      <sheetData sheetId="0"/>
      <sheetData sheetId="1">
        <row r="10">
          <cell r="B10" t="str">
            <v>Material code</v>
          </cell>
          <cell r="C10" t="str">
            <v> DESCRIPTION</v>
          </cell>
          <cell r="D10" t="str">
            <v>Model NO.</v>
          </cell>
        </row>
        <row r="12">
          <cell r="B12" t="str">
            <v>E100.0111800001</v>
          </cell>
          <cell r="C12" t="str">
            <v>三维锡膏检测系统</v>
          </cell>
          <cell r="D12" t="str">
            <v>S8080D</v>
          </cell>
        </row>
        <row r="13">
          <cell r="B13" t="str">
            <v>E100.019600001</v>
          </cell>
          <cell r="C13" t="str">
            <v>ICT测试仪</v>
          </cell>
          <cell r="D13" t="str">
            <v>TRI 518SII</v>
          </cell>
        </row>
        <row r="14">
          <cell r="B14" t="str">
            <v>E100.019200002</v>
          </cell>
          <cell r="C14" t="str">
            <v>三防漆自动喷漆机</v>
          </cell>
          <cell r="D14" t="str">
            <v>mVision6a</v>
          </cell>
        </row>
        <row r="15">
          <cell r="B15" t="str">
            <v>E100.013801003</v>
          </cell>
          <cell r="C15" t="str">
            <v>全自动锡膏印刷机</v>
          </cell>
          <cell r="D15" t="str">
            <v>/</v>
          </cell>
        </row>
        <row r="16">
          <cell r="B16" t="str">
            <v>E100.013801002</v>
          </cell>
          <cell r="C16" t="str">
            <v>全自动锡膏印刷机</v>
          </cell>
          <cell r="D16" t="str">
            <v>/</v>
          </cell>
        </row>
        <row r="17">
          <cell r="B17" t="str">
            <v>E100.018700002</v>
          </cell>
          <cell r="C17" t="str">
            <v>自动光学检测仪</v>
          </cell>
          <cell r="D17" t="str">
            <v>5000D</v>
          </cell>
        </row>
        <row r="18">
          <cell r="B18" t="str">
            <v>J100.J01-002-05-00</v>
          </cell>
          <cell r="C18" t="str">
            <v>钢网</v>
          </cell>
          <cell r="D18" t="str">
            <v>/</v>
          </cell>
        </row>
        <row r="19">
          <cell r="B19" t="str">
            <v>J100.J03-002-01-00</v>
          </cell>
          <cell r="C19" t="str">
            <v>分板治具</v>
          </cell>
          <cell r="D19" t="str">
            <v>/</v>
          </cell>
        </row>
        <row r="20">
          <cell r="B20" t="str">
            <v>E100.020396030</v>
          </cell>
          <cell r="C20" t="str">
            <v>波峰焊活动轨</v>
          </cell>
          <cell r="D20" t="str">
            <v>/</v>
          </cell>
        </row>
        <row r="21">
          <cell r="B21" t="str">
            <v>E100.020396031</v>
          </cell>
          <cell r="C21" t="str">
            <v>波峰焊固定轨</v>
          </cell>
          <cell r="D21" t="str">
            <v>/</v>
          </cell>
        </row>
        <row r="22">
          <cell r="B22" t="str">
            <v>E100.020396032</v>
          </cell>
          <cell r="C22" t="str">
            <v>入口链条导向轮</v>
          </cell>
          <cell r="D22" t="str">
            <v>/</v>
          </cell>
        </row>
        <row r="23">
          <cell r="B23" t="str">
            <v>E100.020396033</v>
          </cell>
          <cell r="C23" t="str">
            <v>入口链条齿轮</v>
          </cell>
          <cell r="D23" t="str">
            <v>/</v>
          </cell>
        </row>
        <row r="24">
          <cell r="B24" t="str">
            <v>E100.020396034</v>
          </cell>
          <cell r="C24" t="str">
            <v>螺旋齿轮</v>
          </cell>
          <cell r="D24" t="str">
            <v>/</v>
          </cell>
        </row>
        <row r="25">
          <cell r="B25" t="str">
            <v>E100.020396035</v>
          </cell>
          <cell r="C25" t="str">
            <v>伞齿</v>
          </cell>
          <cell r="D25" t="str">
            <v>/</v>
          </cell>
        </row>
        <row r="26">
          <cell r="B26" t="str">
            <v>E100.020396036</v>
          </cell>
          <cell r="C26" t="str">
            <v>运输链条</v>
          </cell>
          <cell r="D26" t="str">
            <v>/</v>
          </cell>
        </row>
        <row r="27">
          <cell r="B27" t="str">
            <v>E100.020396037</v>
          </cell>
          <cell r="C27" t="str">
            <v>同步轮</v>
          </cell>
          <cell r="D27" t="str">
            <v>/</v>
          </cell>
        </row>
        <row r="28">
          <cell r="B28" t="str">
            <v>E100.020396038</v>
          </cell>
          <cell r="C28" t="str">
            <v>入口链条</v>
          </cell>
          <cell r="D28" t="str">
            <v>/</v>
          </cell>
        </row>
        <row r="29">
          <cell r="B29" t="str">
            <v>E100.020396039</v>
          </cell>
          <cell r="C29" t="str">
            <v>活动轨牙箱</v>
          </cell>
          <cell r="D29" t="str">
            <v>/</v>
          </cell>
        </row>
        <row r="30">
          <cell r="B30" t="str">
            <v>E100.020396040</v>
          </cell>
          <cell r="C30" t="str">
            <v>流量计</v>
          </cell>
          <cell r="D30" t="str">
            <v>/</v>
          </cell>
        </row>
        <row r="31">
          <cell r="B31" t="str">
            <v>E100.020396041</v>
          </cell>
          <cell r="C31" t="str">
            <v>毛刷</v>
          </cell>
          <cell r="D31" t="str">
            <v>/</v>
          </cell>
        </row>
        <row r="32">
          <cell r="B32" t="str">
            <v>E100.020396042</v>
          </cell>
          <cell r="C32" t="str">
            <v>固定轨牙箱</v>
          </cell>
          <cell r="D32" t="str">
            <v>/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41"/>
  <sheetViews>
    <sheetView tabSelected="1" zoomScale="85" zoomScaleNormal="85" workbookViewId="0">
      <selection activeCell="I3" sqref="I3:I23"/>
    </sheetView>
  </sheetViews>
  <sheetFormatPr defaultColWidth="10.6363636363636" defaultRowHeight="30" customHeight="1"/>
  <cols>
    <col min="1" max="1" width="10.6363636363636" style="3" customWidth="1"/>
    <col min="2" max="2" width="18.3909090909091" style="4" customWidth="1"/>
    <col min="3" max="3" width="10.6363636363636" style="5" customWidth="1"/>
    <col min="4" max="4" width="10.6363636363636" style="3" customWidth="1"/>
    <col min="5" max="5" width="10.6363636363636" style="5" customWidth="1"/>
    <col min="6" max="6" width="42" style="6" customWidth="1"/>
    <col min="7" max="7" width="15.5090909090909" style="6" customWidth="1"/>
    <col min="8" max="8" width="24.9181818181818" style="4" customWidth="1"/>
    <col min="9" max="9" width="21.6" style="7" customWidth="1"/>
    <col min="10" max="11" width="10.6363636363636" style="3" customWidth="1"/>
    <col min="12" max="12" width="10.6363636363636" style="5" customWidth="1"/>
    <col min="13" max="15" width="10.6363636363636" style="8" customWidth="1"/>
    <col min="16" max="20" width="10.6363636363636" style="9" customWidth="1"/>
    <col min="21" max="21" width="10.6363636363636" style="10" customWidth="1"/>
    <col min="22" max="25" width="10.6363636363636" style="5" customWidth="1"/>
    <col min="26" max="26" width="10.6363636363636" style="3" customWidth="1"/>
    <col min="27" max="27" width="10.6363636363636" style="11" customWidth="1"/>
    <col min="28" max="16374" width="10.6363636363636" style="12" customWidth="1"/>
    <col min="16375" max="16384" width="10.6363636363636" style="12"/>
  </cols>
  <sheetData>
    <row r="1" s="1" customFormat="1" customHeight="1" spans="1:28">
      <c r="A1" s="13" t="s">
        <v>0</v>
      </c>
      <c r="B1" s="14" t="s">
        <v>1</v>
      </c>
      <c r="C1" s="14" t="s">
        <v>2</v>
      </c>
      <c r="D1" s="13" t="s">
        <v>3</v>
      </c>
      <c r="E1" s="15" t="s">
        <v>4</v>
      </c>
      <c r="F1" s="16" t="s">
        <v>5</v>
      </c>
      <c r="G1" s="17" t="s">
        <v>6</v>
      </c>
      <c r="H1" s="17" t="s">
        <v>7</v>
      </c>
      <c r="I1" s="37" t="s">
        <v>8</v>
      </c>
      <c r="J1" s="13" t="s">
        <v>9</v>
      </c>
      <c r="K1" s="13" t="s">
        <v>10</v>
      </c>
      <c r="L1" s="15" t="s">
        <v>11</v>
      </c>
      <c r="M1" s="38" t="s">
        <v>12</v>
      </c>
      <c r="N1" s="38" t="s">
        <v>13</v>
      </c>
      <c r="O1" s="38" t="s">
        <v>14</v>
      </c>
      <c r="P1" s="39" t="s">
        <v>15</v>
      </c>
      <c r="Q1" s="39" t="s">
        <v>16</v>
      </c>
      <c r="R1" s="63" t="s">
        <v>17</v>
      </c>
      <c r="S1" s="39" t="s">
        <v>18</v>
      </c>
      <c r="T1" s="39" t="s">
        <v>19</v>
      </c>
      <c r="U1" s="64" t="s">
        <v>20</v>
      </c>
      <c r="V1" s="15" t="s">
        <v>21</v>
      </c>
      <c r="W1" s="15" t="s">
        <v>22</v>
      </c>
      <c r="X1" s="65" t="s">
        <v>23</v>
      </c>
      <c r="Y1" s="15" t="s">
        <v>24</v>
      </c>
      <c r="Z1" s="78" t="s">
        <v>25</v>
      </c>
      <c r="AA1" s="79" t="s">
        <v>26</v>
      </c>
      <c r="AB1" s="1" t="s">
        <v>27</v>
      </c>
    </row>
    <row r="2" s="1" customFormat="1" ht="19" customHeight="1" spans="1:27">
      <c r="A2" s="13" t="s">
        <v>28</v>
      </c>
      <c r="B2" s="14" t="s">
        <v>29</v>
      </c>
      <c r="C2" s="14" t="s">
        <v>30</v>
      </c>
      <c r="D2" s="13" t="s">
        <v>31</v>
      </c>
      <c r="E2" s="15" t="s">
        <v>32</v>
      </c>
      <c r="F2" s="16" t="s">
        <v>33</v>
      </c>
      <c r="G2" s="17" t="s">
        <v>34</v>
      </c>
      <c r="H2" s="17" t="s">
        <v>35</v>
      </c>
      <c r="I2" s="37" t="s">
        <v>36</v>
      </c>
      <c r="J2" s="13" t="s">
        <v>37</v>
      </c>
      <c r="K2" s="13" t="s">
        <v>38</v>
      </c>
      <c r="L2" s="15" t="s">
        <v>39</v>
      </c>
      <c r="M2" s="38" t="s">
        <v>40</v>
      </c>
      <c r="N2" s="38" t="s">
        <v>41</v>
      </c>
      <c r="O2" s="38" t="s">
        <v>42</v>
      </c>
      <c r="P2" s="39" t="s">
        <v>43</v>
      </c>
      <c r="Q2" s="39" t="s">
        <v>44</v>
      </c>
      <c r="R2" s="63" t="s">
        <v>45</v>
      </c>
      <c r="S2" s="39" t="s">
        <v>46</v>
      </c>
      <c r="T2" s="39" t="s">
        <v>47</v>
      </c>
      <c r="U2" s="64" t="s">
        <v>48</v>
      </c>
      <c r="V2" s="15" t="s">
        <v>49</v>
      </c>
      <c r="W2" s="15" t="s">
        <v>50</v>
      </c>
      <c r="X2" s="65" t="s">
        <v>51</v>
      </c>
      <c r="Y2" s="15" t="s">
        <v>52</v>
      </c>
      <c r="Z2" s="78" t="s">
        <v>53</v>
      </c>
      <c r="AA2" s="79" t="s">
        <v>54</v>
      </c>
    </row>
    <row r="3" s="1" customFormat="1" customHeight="1" spans="1:29">
      <c r="A3" s="18">
        <v>1</v>
      </c>
      <c r="B3" s="19" t="s">
        <v>55</v>
      </c>
      <c r="C3" s="20" t="s">
        <v>56</v>
      </c>
      <c r="D3" s="18" t="s">
        <v>57</v>
      </c>
      <c r="E3" s="20" t="s">
        <v>58</v>
      </c>
      <c r="F3" s="21" t="s">
        <v>59</v>
      </c>
      <c r="G3" s="22" t="str">
        <f>VLOOKUP(B3,'[1]CI-CXCI20240619001'!$B$10:$C$32,2,0)</f>
        <v>三维锡膏检测系统</v>
      </c>
      <c r="H3" s="23" t="s">
        <v>60</v>
      </c>
      <c r="I3" s="40" t="str">
        <f>VLOOKUP(B3,'[1]CI-CXCI20240619001'!$B$10:$D$32,3,0)</f>
        <v>S8080D</v>
      </c>
      <c r="J3" s="41">
        <v>1</v>
      </c>
      <c r="K3" s="18" t="s">
        <v>61</v>
      </c>
      <c r="L3" s="42" t="s">
        <v>62</v>
      </c>
      <c r="M3" s="43">
        <f ca="1" t="shared" ref="M3:M8" si="0">ROUND(EVALUATE(L3)*1000*0.000000001,2)</f>
        <v>3.58</v>
      </c>
      <c r="N3" s="43">
        <f ca="1" t="shared" ref="N3:N14" si="1">J3*M3</f>
        <v>3.58</v>
      </c>
      <c r="O3" s="43">
        <v>1170</v>
      </c>
      <c r="P3" s="18">
        <f t="shared" ref="P3:P11" si="2">O3*T3</f>
        <v>1170</v>
      </c>
      <c r="Q3" s="18">
        <v>1120</v>
      </c>
      <c r="R3" s="18">
        <v>1120</v>
      </c>
      <c r="S3" s="45">
        <v>1</v>
      </c>
      <c r="T3" s="45">
        <f t="shared" ref="T3:T11" si="3">J3/S3</f>
        <v>1</v>
      </c>
      <c r="U3" s="66" t="s">
        <v>63</v>
      </c>
      <c r="V3" s="67"/>
      <c r="W3" s="67"/>
      <c r="X3" s="68" t="s">
        <v>64</v>
      </c>
      <c r="Y3" s="42" t="s">
        <v>65</v>
      </c>
      <c r="Z3" s="80">
        <v>200000</v>
      </c>
      <c r="AA3" s="81">
        <v>0.13</v>
      </c>
      <c r="AB3" s="1" t="s">
        <v>66</v>
      </c>
      <c r="AC3" s="1" t="s">
        <v>67</v>
      </c>
    </row>
    <row r="4" s="1" customFormat="1" customHeight="1" spans="1:29">
      <c r="A4" s="18">
        <v>2</v>
      </c>
      <c r="B4" s="24" t="s">
        <v>68</v>
      </c>
      <c r="C4" s="18" t="s">
        <v>69</v>
      </c>
      <c r="D4" s="18" t="s">
        <v>57</v>
      </c>
      <c r="E4" s="20" t="s">
        <v>58</v>
      </c>
      <c r="F4" s="21" t="s">
        <v>70</v>
      </c>
      <c r="G4" s="22" t="str">
        <f>VLOOKUP(B4,'[1]CI-CXCI20240619001'!$B$10:$C$32,2,0)</f>
        <v>ICT测试仪</v>
      </c>
      <c r="H4" s="25" t="s">
        <v>71</v>
      </c>
      <c r="I4" s="40" t="str">
        <f>VLOOKUP(B4,'[1]CI-CXCI20240619001'!$B$10:$D$32,3,0)</f>
        <v>TRI 518SII</v>
      </c>
      <c r="J4" s="41">
        <v>1</v>
      </c>
      <c r="K4" s="18" t="s">
        <v>61</v>
      </c>
      <c r="L4" s="42" t="s">
        <v>72</v>
      </c>
      <c r="M4" s="43">
        <f ca="1" t="shared" si="0"/>
        <v>1.32</v>
      </c>
      <c r="N4" s="43">
        <f ca="1" t="shared" si="1"/>
        <v>1.32</v>
      </c>
      <c r="O4" s="43">
        <v>300</v>
      </c>
      <c r="P4" s="18">
        <f t="shared" si="2"/>
        <v>300</v>
      </c>
      <c r="Q4" s="18">
        <v>250</v>
      </c>
      <c r="R4" s="18">
        <v>250</v>
      </c>
      <c r="S4" s="18">
        <v>1</v>
      </c>
      <c r="T4" s="18">
        <f t="shared" si="3"/>
        <v>1</v>
      </c>
      <c r="U4" s="66" t="s">
        <v>73</v>
      </c>
      <c r="V4" s="67"/>
      <c r="W4" s="67"/>
      <c r="X4" s="68" t="s">
        <v>64</v>
      </c>
      <c r="Y4" s="42" t="s">
        <v>65</v>
      </c>
      <c r="Z4" s="80">
        <v>53800</v>
      </c>
      <c r="AA4" s="81">
        <v>0.01</v>
      </c>
      <c r="AB4" s="1" t="s">
        <v>66</v>
      </c>
      <c r="AC4" s="1" t="s">
        <v>67</v>
      </c>
    </row>
    <row r="5" s="1" customFormat="1" customHeight="1" spans="1:29">
      <c r="A5" s="18">
        <v>3</v>
      </c>
      <c r="B5" s="26" t="s">
        <v>74</v>
      </c>
      <c r="C5" s="18" t="s">
        <v>75</v>
      </c>
      <c r="D5" s="18" t="s">
        <v>57</v>
      </c>
      <c r="E5" s="20" t="s">
        <v>58</v>
      </c>
      <c r="F5" s="21" t="s">
        <v>76</v>
      </c>
      <c r="G5" s="22" t="str">
        <f>VLOOKUP(B5,'[1]CI-CXCI20240619001'!$B$10:$C$32,2,0)</f>
        <v>三防漆自动喷漆机</v>
      </c>
      <c r="H5" s="27" t="s">
        <v>77</v>
      </c>
      <c r="I5" s="40" t="str">
        <f>VLOOKUP(B5,'[1]CI-CXCI20240619001'!$B$10:$D$32,3,0)</f>
        <v>mVision6a</v>
      </c>
      <c r="J5" s="41">
        <v>1</v>
      </c>
      <c r="K5" s="18" t="s">
        <v>61</v>
      </c>
      <c r="L5" s="18" t="s">
        <v>78</v>
      </c>
      <c r="M5" s="43">
        <f ca="1" t="shared" si="0"/>
        <v>2.49</v>
      </c>
      <c r="N5" s="43">
        <f ca="1" t="shared" si="1"/>
        <v>2.49</v>
      </c>
      <c r="O5" s="43">
        <v>470</v>
      </c>
      <c r="P5" s="18">
        <f t="shared" si="2"/>
        <v>470</v>
      </c>
      <c r="Q5" s="18">
        <v>420</v>
      </c>
      <c r="R5" s="18">
        <v>420</v>
      </c>
      <c r="S5" s="18">
        <v>1</v>
      </c>
      <c r="T5" s="18">
        <f t="shared" si="3"/>
        <v>1</v>
      </c>
      <c r="U5" s="66" t="s">
        <v>79</v>
      </c>
      <c r="V5" s="67"/>
      <c r="W5" s="67"/>
      <c r="X5" s="68" t="s">
        <v>64</v>
      </c>
      <c r="Y5" s="42" t="s">
        <v>65</v>
      </c>
      <c r="Z5" s="80">
        <v>67700</v>
      </c>
      <c r="AA5" s="81">
        <v>0.13</v>
      </c>
      <c r="AB5" s="1" t="s">
        <v>66</v>
      </c>
      <c r="AC5" s="1" t="s">
        <v>67</v>
      </c>
    </row>
    <row r="6" s="1" customFormat="1" ht="34" customHeight="1" spans="1:29">
      <c r="A6" s="18">
        <v>4</v>
      </c>
      <c r="B6" s="26" t="s">
        <v>80</v>
      </c>
      <c r="C6" s="18" t="s">
        <v>81</v>
      </c>
      <c r="D6" s="18" t="s">
        <v>57</v>
      </c>
      <c r="E6" s="20" t="s">
        <v>58</v>
      </c>
      <c r="F6" s="21" t="s">
        <v>82</v>
      </c>
      <c r="G6" s="22" t="str">
        <f>VLOOKUP(B6,'[1]CI-CXCI20240619001'!$B$10:$C$32,2,0)</f>
        <v>全自动锡膏印刷机</v>
      </c>
      <c r="H6" s="23" t="s">
        <v>83</v>
      </c>
      <c r="I6" s="40" t="str">
        <f>VLOOKUP(B6,'[1]CI-CXCI20240619001'!$B$10:$D$32,3,0)</f>
        <v>/</v>
      </c>
      <c r="J6" s="41">
        <v>1</v>
      </c>
      <c r="K6" s="18" t="s">
        <v>61</v>
      </c>
      <c r="L6" s="42" t="s">
        <v>84</v>
      </c>
      <c r="M6" s="43">
        <f ca="1" t="shared" si="0"/>
        <v>4.4</v>
      </c>
      <c r="N6" s="43">
        <f ca="1" t="shared" si="1"/>
        <v>4.4</v>
      </c>
      <c r="O6" s="43">
        <v>1050</v>
      </c>
      <c r="P6" s="18">
        <f t="shared" si="2"/>
        <v>1050</v>
      </c>
      <c r="Q6" s="18">
        <v>1000</v>
      </c>
      <c r="R6" s="18">
        <v>1000</v>
      </c>
      <c r="S6" s="18">
        <v>1</v>
      </c>
      <c r="T6" s="18">
        <f t="shared" si="3"/>
        <v>1</v>
      </c>
      <c r="U6" s="66" t="s">
        <v>85</v>
      </c>
      <c r="V6" s="67"/>
      <c r="W6" s="67"/>
      <c r="X6" s="68" t="s">
        <v>64</v>
      </c>
      <c r="Y6" s="42" t="s">
        <v>65</v>
      </c>
      <c r="Z6" s="80">
        <v>93000</v>
      </c>
      <c r="AA6" s="81">
        <v>0.13</v>
      </c>
      <c r="AB6" s="1" t="s">
        <v>66</v>
      </c>
      <c r="AC6" s="1" t="s">
        <v>67</v>
      </c>
    </row>
    <row r="7" s="1" customFormat="1" ht="29" customHeight="1" spans="1:29">
      <c r="A7" s="18">
        <v>5</v>
      </c>
      <c r="B7" s="26" t="s">
        <v>86</v>
      </c>
      <c r="C7" s="18" t="s">
        <v>81</v>
      </c>
      <c r="D7" s="18" t="s">
        <v>57</v>
      </c>
      <c r="E7" s="20" t="s">
        <v>58</v>
      </c>
      <c r="F7" s="21" t="s">
        <v>82</v>
      </c>
      <c r="G7" s="22" t="str">
        <f>VLOOKUP(B7,'[1]CI-CXCI20240619001'!$B$10:$C$32,2,0)</f>
        <v>全自动锡膏印刷机</v>
      </c>
      <c r="H7" s="23" t="s">
        <v>83</v>
      </c>
      <c r="I7" s="40" t="str">
        <f>VLOOKUP(B7,'[1]CI-CXCI20240619001'!$B$10:$D$32,3,0)</f>
        <v>/</v>
      </c>
      <c r="J7" s="41">
        <v>1</v>
      </c>
      <c r="K7" s="18" t="s">
        <v>61</v>
      </c>
      <c r="L7" s="42" t="s">
        <v>84</v>
      </c>
      <c r="M7" s="43">
        <f ca="1" t="shared" si="0"/>
        <v>4.4</v>
      </c>
      <c r="N7" s="43">
        <f ca="1" t="shared" si="1"/>
        <v>4.4</v>
      </c>
      <c r="O7" s="43">
        <v>1050</v>
      </c>
      <c r="P7" s="18">
        <f t="shared" si="2"/>
        <v>1050</v>
      </c>
      <c r="Q7" s="18">
        <v>1000</v>
      </c>
      <c r="R7" s="18">
        <v>1000</v>
      </c>
      <c r="S7" s="18">
        <v>1</v>
      </c>
      <c r="T7" s="18">
        <f t="shared" si="3"/>
        <v>1</v>
      </c>
      <c r="U7" s="66" t="s">
        <v>87</v>
      </c>
      <c r="V7" s="67"/>
      <c r="W7" s="67"/>
      <c r="X7" s="68" t="s">
        <v>64</v>
      </c>
      <c r="Y7" s="42" t="s">
        <v>65</v>
      </c>
      <c r="Z7" s="80">
        <v>93000</v>
      </c>
      <c r="AA7" s="81">
        <v>0.13</v>
      </c>
      <c r="AB7" s="1" t="s">
        <v>66</v>
      </c>
      <c r="AC7" s="1" t="s">
        <v>67</v>
      </c>
    </row>
    <row r="8" s="1" customFormat="1" customHeight="1" spans="1:29">
      <c r="A8" s="18">
        <v>6</v>
      </c>
      <c r="B8" s="19" t="s">
        <v>88</v>
      </c>
      <c r="C8" s="20" t="s">
        <v>69</v>
      </c>
      <c r="D8" s="18" t="s">
        <v>57</v>
      </c>
      <c r="E8" s="20" t="s">
        <v>58</v>
      </c>
      <c r="F8" s="21" t="s">
        <v>89</v>
      </c>
      <c r="G8" s="22" t="str">
        <f>VLOOKUP(B8,'[1]CI-CXCI20240619001'!$B$10:$C$32,2,0)</f>
        <v>自动光学检测仪</v>
      </c>
      <c r="H8" s="23" t="s">
        <v>90</v>
      </c>
      <c r="I8" s="40" t="str">
        <f>VLOOKUP(B8,'[1]CI-CXCI20240619001'!$B$10:$D$32,3,0)</f>
        <v>5000D</v>
      </c>
      <c r="J8" s="41">
        <v>1</v>
      </c>
      <c r="K8" s="18" t="s">
        <v>61</v>
      </c>
      <c r="L8" s="42" t="s">
        <v>91</v>
      </c>
      <c r="M8" s="43">
        <f ca="1" t="shared" si="0"/>
        <v>3.78</v>
      </c>
      <c r="N8" s="43">
        <f ca="1" t="shared" si="1"/>
        <v>3.78</v>
      </c>
      <c r="O8" s="43">
        <v>700</v>
      </c>
      <c r="P8" s="18">
        <f t="shared" si="2"/>
        <v>700</v>
      </c>
      <c r="Q8" s="45">
        <v>650</v>
      </c>
      <c r="R8" s="45">
        <v>650</v>
      </c>
      <c r="S8" s="45">
        <v>1</v>
      </c>
      <c r="T8" s="18">
        <f t="shared" si="3"/>
        <v>1</v>
      </c>
      <c r="U8" s="66" t="s">
        <v>92</v>
      </c>
      <c r="V8" s="67"/>
      <c r="W8" s="67"/>
      <c r="X8" s="68" t="s">
        <v>64</v>
      </c>
      <c r="Y8" s="42" t="s">
        <v>65</v>
      </c>
      <c r="Z8" s="80">
        <v>90000</v>
      </c>
      <c r="AA8" s="81">
        <v>0.01</v>
      </c>
      <c r="AB8" s="1" t="s">
        <v>66</v>
      </c>
      <c r="AC8" s="1" t="s">
        <v>67</v>
      </c>
    </row>
    <row r="9" s="1" customFormat="1" customHeight="1" spans="1:29">
      <c r="A9" s="18">
        <v>13</v>
      </c>
      <c r="B9" s="28" t="s">
        <v>93</v>
      </c>
      <c r="C9" s="20" t="s">
        <v>94</v>
      </c>
      <c r="D9" s="18" t="s">
        <v>95</v>
      </c>
      <c r="E9" s="20" t="s">
        <v>58</v>
      </c>
      <c r="F9" s="29" t="s">
        <v>96</v>
      </c>
      <c r="G9" s="22" t="str">
        <f>VLOOKUP(B9,'[1]CI-CXCI20240619001'!$B$10:$C$32,2,0)</f>
        <v>钢网</v>
      </c>
      <c r="H9" s="30" t="s">
        <v>97</v>
      </c>
      <c r="I9" s="40" t="str">
        <f>VLOOKUP(B9,'[1]CI-CXCI20240619001'!$B$10:$D$32,3,0)</f>
        <v>/</v>
      </c>
      <c r="J9" s="44">
        <v>2</v>
      </c>
      <c r="K9" s="45" t="s">
        <v>98</v>
      </c>
      <c r="L9" s="42" t="s">
        <v>99</v>
      </c>
      <c r="M9" s="43">
        <f ca="1" t="shared" ref="M9:M15" si="4">ROUND(EVALUATE(L9)*1000*0.000000001,2)</f>
        <v>0.04</v>
      </c>
      <c r="N9" s="43">
        <f ca="1" t="shared" si="1"/>
        <v>0.08</v>
      </c>
      <c r="O9" s="43">
        <v>7.4</v>
      </c>
      <c r="P9" s="18">
        <f t="shared" si="2"/>
        <v>7.4</v>
      </c>
      <c r="Q9" s="45">
        <v>7.2</v>
      </c>
      <c r="R9" s="45">
        <v>7.2</v>
      </c>
      <c r="S9" s="45">
        <v>2</v>
      </c>
      <c r="T9" s="18">
        <f t="shared" si="3"/>
        <v>1</v>
      </c>
      <c r="U9" s="66" t="s">
        <v>100</v>
      </c>
      <c r="V9" s="67"/>
      <c r="W9" s="67"/>
      <c r="X9" s="68" t="s">
        <v>64</v>
      </c>
      <c r="Y9" s="42" t="s">
        <v>65</v>
      </c>
      <c r="Z9" s="80">
        <v>500</v>
      </c>
      <c r="AA9" s="81">
        <v>0.13</v>
      </c>
      <c r="AB9" s="1" t="s">
        <v>66</v>
      </c>
      <c r="AC9" s="1" t="s">
        <v>67</v>
      </c>
    </row>
    <row r="10" s="1" customFormat="1" customHeight="1" spans="1:29">
      <c r="A10" s="18">
        <v>14</v>
      </c>
      <c r="B10" s="28" t="s">
        <v>101</v>
      </c>
      <c r="C10" s="20" t="s">
        <v>94</v>
      </c>
      <c r="D10" s="18" t="s">
        <v>95</v>
      </c>
      <c r="E10" s="20" t="s">
        <v>58</v>
      </c>
      <c r="F10" s="29" t="s">
        <v>102</v>
      </c>
      <c r="G10" s="22" t="str">
        <f>VLOOKUP(B10,'[1]CI-CXCI20240619001'!$B$10:$C$32,2,0)</f>
        <v>分板治具</v>
      </c>
      <c r="H10" s="30" t="s">
        <v>103</v>
      </c>
      <c r="I10" s="40" t="str">
        <f>VLOOKUP(B10,'[1]CI-CXCI20240619001'!$B$10:$D$32,3,0)</f>
        <v>/</v>
      </c>
      <c r="J10" s="44">
        <v>2</v>
      </c>
      <c r="K10" s="45" t="s">
        <v>98</v>
      </c>
      <c r="L10" s="42" t="s">
        <v>104</v>
      </c>
      <c r="M10" s="43">
        <f ca="1" t="shared" si="4"/>
        <v>0.05</v>
      </c>
      <c r="N10" s="43">
        <f ca="1" t="shared" si="1"/>
        <v>0.1</v>
      </c>
      <c r="O10" s="18">
        <v>4</v>
      </c>
      <c r="P10" s="18">
        <f t="shared" si="2"/>
        <v>4</v>
      </c>
      <c r="Q10" s="45">
        <v>3.8</v>
      </c>
      <c r="R10" s="45">
        <v>3.8</v>
      </c>
      <c r="S10" s="45">
        <v>2</v>
      </c>
      <c r="T10" s="18">
        <f t="shared" si="3"/>
        <v>1</v>
      </c>
      <c r="U10" s="66" t="s">
        <v>105</v>
      </c>
      <c r="V10" s="67"/>
      <c r="W10" s="67"/>
      <c r="X10" s="68" t="s">
        <v>64</v>
      </c>
      <c r="Y10" s="42" t="s">
        <v>65</v>
      </c>
      <c r="Z10" s="80">
        <v>480</v>
      </c>
      <c r="AA10" s="81">
        <v>0.13</v>
      </c>
      <c r="AB10" s="1" t="s">
        <v>66</v>
      </c>
      <c r="AC10" s="1" t="s">
        <v>67</v>
      </c>
    </row>
    <row r="11" s="2" customFormat="1" customHeight="1" spans="1:29">
      <c r="A11" s="18">
        <v>19</v>
      </c>
      <c r="B11" s="28" t="s">
        <v>106</v>
      </c>
      <c r="C11" s="20" t="s">
        <v>107</v>
      </c>
      <c r="D11" s="18" t="s">
        <v>108</v>
      </c>
      <c r="E11" s="20" t="s">
        <v>58</v>
      </c>
      <c r="F11" s="31" t="s">
        <v>109</v>
      </c>
      <c r="G11" s="22" t="str">
        <f>VLOOKUP(B11,'[1]CI-CXCI20240619001'!$B$10:$C$32,2,0)</f>
        <v>波峰焊活动轨</v>
      </c>
      <c r="H11" s="30" t="s">
        <v>110</v>
      </c>
      <c r="I11" s="40" t="str">
        <f>VLOOKUP(B11,'[1]CI-CXCI20240619001'!$B$10:$D$32,3,0)</f>
        <v>/</v>
      </c>
      <c r="J11" s="44">
        <v>1</v>
      </c>
      <c r="K11" s="45" t="s">
        <v>98</v>
      </c>
      <c r="L11" s="46" t="s">
        <v>111</v>
      </c>
      <c r="M11" s="47">
        <f ca="1" t="shared" si="4"/>
        <v>1.08</v>
      </c>
      <c r="N11" s="47">
        <f ca="1" t="shared" si="1"/>
        <v>1.08</v>
      </c>
      <c r="O11" s="47">
        <v>80</v>
      </c>
      <c r="P11" s="48">
        <f t="shared" si="2"/>
        <v>80</v>
      </c>
      <c r="Q11" s="51">
        <v>25</v>
      </c>
      <c r="R11" s="51">
        <v>78.59</v>
      </c>
      <c r="S11" s="51">
        <v>1</v>
      </c>
      <c r="T11" s="48">
        <f t="shared" si="3"/>
        <v>1</v>
      </c>
      <c r="U11" s="69" t="s">
        <v>112</v>
      </c>
      <c r="V11" s="70"/>
      <c r="W11" s="70"/>
      <c r="X11" s="68" t="s">
        <v>64</v>
      </c>
      <c r="Y11" s="42" t="s">
        <v>65</v>
      </c>
      <c r="Z11" s="80">
        <v>4520</v>
      </c>
      <c r="AA11" s="82"/>
      <c r="AB11" s="1" t="s">
        <v>66</v>
      </c>
      <c r="AC11" s="1" t="s">
        <v>67</v>
      </c>
    </row>
    <row r="12" s="2" customFormat="1" customHeight="1" spans="1:29">
      <c r="A12" s="18">
        <v>20</v>
      </c>
      <c r="B12" s="28" t="s">
        <v>113</v>
      </c>
      <c r="C12" s="20" t="s">
        <v>107</v>
      </c>
      <c r="D12" s="18" t="s">
        <v>108</v>
      </c>
      <c r="E12" s="20" t="s">
        <v>58</v>
      </c>
      <c r="F12" s="31" t="s">
        <v>114</v>
      </c>
      <c r="G12" s="22" t="str">
        <f>VLOOKUP(B12,'[1]CI-CXCI20240619001'!$B$10:$C$32,2,0)</f>
        <v>波峰焊固定轨</v>
      </c>
      <c r="H12" s="30" t="s">
        <v>115</v>
      </c>
      <c r="I12" s="40" t="str">
        <f>VLOOKUP(B12,'[1]CI-CXCI20240619001'!$B$10:$D$32,3,0)</f>
        <v>/</v>
      </c>
      <c r="J12" s="44">
        <v>1</v>
      </c>
      <c r="K12" s="45" t="s">
        <v>98</v>
      </c>
      <c r="L12" s="49"/>
      <c r="M12" s="50"/>
      <c r="N12" s="50"/>
      <c r="O12" s="50"/>
      <c r="P12" s="51"/>
      <c r="Q12" s="51">
        <v>25</v>
      </c>
      <c r="R12" s="51"/>
      <c r="S12" s="51"/>
      <c r="T12" s="51"/>
      <c r="U12" s="71"/>
      <c r="V12" s="70"/>
      <c r="W12" s="70"/>
      <c r="X12" s="68" t="s">
        <v>64</v>
      </c>
      <c r="Y12" s="42" t="s">
        <v>65</v>
      </c>
      <c r="Z12" s="80">
        <v>4520</v>
      </c>
      <c r="AA12" s="82"/>
      <c r="AB12" s="1" t="s">
        <v>66</v>
      </c>
      <c r="AC12" s="1" t="s">
        <v>67</v>
      </c>
    </row>
    <row r="13" s="2" customFormat="1" customHeight="1" spans="1:29">
      <c r="A13" s="18">
        <v>21</v>
      </c>
      <c r="B13" s="28" t="s">
        <v>116</v>
      </c>
      <c r="C13" s="20" t="s">
        <v>107</v>
      </c>
      <c r="D13" s="18" t="s">
        <v>108</v>
      </c>
      <c r="E13" s="20" t="s">
        <v>58</v>
      </c>
      <c r="F13" s="31" t="s">
        <v>117</v>
      </c>
      <c r="G13" s="22" t="str">
        <f>VLOOKUP(B13,'[1]CI-CXCI20240619001'!$B$10:$C$32,2,0)</f>
        <v>入口链条导向轮</v>
      </c>
      <c r="H13" s="30" t="s">
        <v>118</v>
      </c>
      <c r="I13" s="40" t="str">
        <f>VLOOKUP(B13,'[1]CI-CXCI20240619001'!$B$10:$D$32,3,0)</f>
        <v>/</v>
      </c>
      <c r="J13" s="44">
        <v>6</v>
      </c>
      <c r="K13" s="45" t="s">
        <v>98</v>
      </c>
      <c r="L13" s="49"/>
      <c r="M13" s="50"/>
      <c r="N13" s="50"/>
      <c r="O13" s="50"/>
      <c r="P13" s="51"/>
      <c r="Q13" s="51">
        <v>1.52</v>
      </c>
      <c r="R13" s="51"/>
      <c r="S13" s="51"/>
      <c r="T13" s="51"/>
      <c r="U13" s="71"/>
      <c r="V13" s="70"/>
      <c r="W13" s="70"/>
      <c r="X13" s="68" t="s">
        <v>64</v>
      </c>
      <c r="Y13" s="42" t="s">
        <v>65</v>
      </c>
      <c r="Z13" s="80">
        <v>141.25</v>
      </c>
      <c r="AA13" s="82"/>
      <c r="AB13" s="1" t="s">
        <v>66</v>
      </c>
      <c r="AC13" s="1" t="s">
        <v>67</v>
      </c>
    </row>
    <row r="14" s="2" customFormat="1" customHeight="1" spans="1:29">
      <c r="A14" s="18">
        <v>22</v>
      </c>
      <c r="B14" s="28" t="s">
        <v>119</v>
      </c>
      <c r="C14" s="20" t="s">
        <v>107</v>
      </c>
      <c r="D14" s="18" t="s">
        <v>108</v>
      </c>
      <c r="E14" s="20" t="s">
        <v>58</v>
      </c>
      <c r="F14" s="31" t="s">
        <v>120</v>
      </c>
      <c r="G14" s="22" t="str">
        <f>VLOOKUP(B14,'[1]CI-CXCI20240619001'!$B$10:$C$32,2,0)</f>
        <v>入口链条齿轮</v>
      </c>
      <c r="H14" s="30" t="s">
        <v>121</v>
      </c>
      <c r="I14" s="40" t="str">
        <f>VLOOKUP(B14,'[1]CI-CXCI20240619001'!$B$10:$D$32,3,0)</f>
        <v>/</v>
      </c>
      <c r="J14" s="44">
        <v>2</v>
      </c>
      <c r="K14" s="45" t="s">
        <v>98</v>
      </c>
      <c r="L14" s="49"/>
      <c r="M14" s="50"/>
      <c r="N14" s="50"/>
      <c r="O14" s="50"/>
      <c r="P14" s="51"/>
      <c r="Q14" s="51">
        <v>1.52</v>
      </c>
      <c r="R14" s="51"/>
      <c r="S14" s="51"/>
      <c r="T14" s="51"/>
      <c r="U14" s="71"/>
      <c r="V14" s="70"/>
      <c r="W14" s="70"/>
      <c r="X14" s="68" t="s">
        <v>64</v>
      </c>
      <c r="Y14" s="42" t="s">
        <v>65</v>
      </c>
      <c r="Z14" s="80">
        <v>226</v>
      </c>
      <c r="AA14" s="82"/>
      <c r="AB14" s="1" t="s">
        <v>66</v>
      </c>
      <c r="AC14" s="1" t="s">
        <v>67</v>
      </c>
    </row>
    <row r="15" s="2" customFormat="1" customHeight="1" spans="1:29">
      <c r="A15" s="18">
        <v>23</v>
      </c>
      <c r="B15" s="28" t="s">
        <v>122</v>
      </c>
      <c r="C15" s="20" t="s">
        <v>107</v>
      </c>
      <c r="D15" s="18" t="s">
        <v>108</v>
      </c>
      <c r="E15" s="20" t="s">
        <v>58</v>
      </c>
      <c r="F15" s="31" t="s">
        <v>123</v>
      </c>
      <c r="G15" s="22" t="str">
        <f>VLOOKUP(B15,'[1]CI-CXCI20240619001'!$B$10:$C$32,2,0)</f>
        <v>螺旋齿轮</v>
      </c>
      <c r="H15" s="30" t="s">
        <v>124</v>
      </c>
      <c r="I15" s="40" t="str">
        <f>VLOOKUP(B15,'[1]CI-CXCI20240619001'!$B$10:$D$32,3,0)</f>
        <v>/</v>
      </c>
      <c r="J15" s="44">
        <v>2</v>
      </c>
      <c r="K15" s="45" t="s">
        <v>98</v>
      </c>
      <c r="L15" s="49"/>
      <c r="M15" s="50"/>
      <c r="N15" s="50"/>
      <c r="O15" s="50"/>
      <c r="P15" s="51"/>
      <c r="Q15" s="51">
        <v>1.52</v>
      </c>
      <c r="R15" s="51"/>
      <c r="S15" s="51"/>
      <c r="T15" s="51"/>
      <c r="U15" s="71"/>
      <c r="V15" s="70"/>
      <c r="W15" s="70"/>
      <c r="X15" s="68" t="s">
        <v>64</v>
      </c>
      <c r="Y15" s="42" t="s">
        <v>65</v>
      </c>
      <c r="Z15" s="80">
        <v>565</v>
      </c>
      <c r="AA15" s="82"/>
      <c r="AB15" s="1" t="s">
        <v>66</v>
      </c>
      <c r="AC15" s="1" t="s">
        <v>67</v>
      </c>
    </row>
    <row r="16" s="2" customFormat="1" customHeight="1" spans="1:29">
      <c r="A16" s="18">
        <v>24</v>
      </c>
      <c r="B16" s="28" t="s">
        <v>125</v>
      </c>
      <c r="C16" s="20" t="s">
        <v>107</v>
      </c>
      <c r="D16" s="18" t="s">
        <v>108</v>
      </c>
      <c r="E16" s="20" t="s">
        <v>58</v>
      </c>
      <c r="F16" s="31" t="s">
        <v>126</v>
      </c>
      <c r="G16" s="22" t="str">
        <f>VLOOKUP(B16,'[1]CI-CXCI20240619001'!$B$10:$C$32,2,0)</f>
        <v>伞齿</v>
      </c>
      <c r="H16" s="30" t="s">
        <v>127</v>
      </c>
      <c r="I16" s="40" t="str">
        <f>VLOOKUP(B16,'[1]CI-CXCI20240619001'!$B$10:$D$32,3,0)</f>
        <v>/</v>
      </c>
      <c r="J16" s="44">
        <v>2</v>
      </c>
      <c r="K16" s="45" t="s">
        <v>98</v>
      </c>
      <c r="L16" s="49"/>
      <c r="M16" s="50"/>
      <c r="N16" s="50"/>
      <c r="O16" s="50"/>
      <c r="P16" s="51"/>
      <c r="Q16" s="51">
        <v>2.52</v>
      </c>
      <c r="R16" s="51"/>
      <c r="S16" s="51"/>
      <c r="T16" s="51"/>
      <c r="U16" s="71"/>
      <c r="V16" s="70"/>
      <c r="W16" s="70"/>
      <c r="X16" s="68" t="s">
        <v>64</v>
      </c>
      <c r="Y16" s="42" t="s">
        <v>65</v>
      </c>
      <c r="Z16" s="80">
        <v>508.5</v>
      </c>
      <c r="AA16" s="82"/>
      <c r="AB16" s="1" t="s">
        <v>66</v>
      </c>
      <c r="AC16" s="1" t="s">
        <v>67</v>
      </c>
    </row>
    <row r="17" s="2" customFormat="1" customHeight="1" spans="1:29">
      <c r="A17" s="18">
        <v>25</v>
      </c>
      <c r="B17" s="28" t="s">
        <v>128</v>
      </c>
      <c r="C17" s="20" t="s">
        <v>107</v>
      </c>
      <c r="D17" s="18" t="s">
        <v>108</v>
      </c>
      <c r="E17" s="20" t="s">
        <v>58</v>
      </c>
      <c r="F17" s="31" t="s">
        <v>129</v>
      </c>
      <c r="G17" s="22" t="str">
        <f>VLOOKUP(B17,'[1]CI-CXCI20240619001'!$B$10:$C$32,2,0)</f>
        <v>运输链条</v>
      </c>
      <c r="H17" s="30" t="s">
        <v>130</v>
      </c>
      <c r="I17" s="40" t="str">
        <f>VLOOKUP(B17,'[1]CI-CXCI20240619001'!$B$10:$D$32,3,0)</f>
        <v>/</v>
      </c>
      <c r="J17" s="44">
        <v>2</v>
      </c>
      <c r="K17" s="45" t="s">
        <v>131</v>
      </c>
      <c r="L17" s="49"/>
      <c r="M17" s="50"/>
      <c r="N17" s="50"/>
      <c r="O17" s="50"/>
      <c r="P17" s="51"/>
      <c r="Q17" s="51">
        <v>1.52</v>
      </c>
      <c r="R17" s="51"/>
      <c r="S17" s="51"/>
      <c r="T17" s="51"/>
      <c r="U17" s="71"/>
      <c r="V17" s="70"/>
      <c r="W17" s="70"/>
      <c r="X17" s="68" t="s">
        <v>64</v>
      </c>
      <c r="Y17" s="42" t="s">
        <v>65</v>
      </c>
      <c r="Z17" s="80">
        <v>226</v>
      </c>
      <c r="AA17" s="82"/>
      <c r="AB17" s="1" t="s">
        <v>66</v>
      </c>
      <c r="AC17" s="1" t="s">
        <v>67</v>
      </c>
    </row>
    <row r="18" s="2" customFormat="1" customHeight="1" spans="1:29">
      <c r="A18" s="18">
        <v>26</v>
      </c>
      <c r="B18" s="28" t="s">
        <v>132</v>
      </c>
      <c r="C18" s="20" t="s">
        <v>107</v>
      </c>
      <c r="D18" s="18" t="s">
        <v>108</v>
      </c>
      <c r="E18" s="20" t="s">
        <v>58</v>
      </c>
      <c r="F18" s="31" t="s">
        <v>133</v>
      </c>
      <c r="G18" s="22" t="str">
        <f>VLOOKUP(B18,'[1]CI-CXCI20240619001'!$B$10:$C$32,2,0)</f>
        <v>同步轮</v>
      </c>
      <c r="H18" s="30" t="s">
        <v>134</v>
      </c>
      <c r="I18" s="40" t="str">
        <f>VLOOKUP(B18,'[1]CI-CXCI20240619001'!$B$10:$D$32,3,0)</f>
        <v>/</v>
      </c>
      <c r="J18" s="44">
        <v>2</v>
      </c>
      <c r="K18" s="45" t="s">
        <v>98</v>
      </c>
      <c r="L18" s="49"/>
      <c r="M18" s="50"/>
      <c r="N18" s="50"/>
      <c r="O18" s="50"/>
      <c r="P18" s="51"/>
      <c r="Q18" s="51">
        <v>1.52</v>
      </c>
      <c r="R18" s="51"/>
      <c r="S18" s="51"/>
      <c r="T18" s="51"/>
      <c r="U18" s="71"/>
      <c r="V18" s="70"/>
      <c r="W18" s="70"/>
      <c r="X18" s="68" t="s">
        <v>64</v>
      </c>
      <c r="Y18" s="42" t="s">
        <v>65</v>
      </c>
      <c r="Z18" s="80">
        <v>293.8</v>
      </c>
      <c r="AA18" s="82"/>
      <c r="AB18" s="1" t="s">
        <v>66</v>
      </c>
      <c r="AC18" s="1" t="s">
        <v>67</v>
      </c>
    </row>
    <row r="19" s="2" customFormat="1" customHeight="1" spans="1:29">
      <c r="A19" s="18">
        <v>27</v>
      </c>
      <c r="B19" s="28" t="s">
        <v>135</v>
      </c>
      <c r="C19" s="20" t="s">
        <v>107</v>
      </c>
      <c r="D19" s="18" t="s">
        <v>108</v>
      </c>
      <c r="E19" s="20" t="s">
        <v>58</v>
      </c>
      <c r="F19" s="31" t="s">
        <v>129</v>
      </c>
      <c r="G19" s="22" t="str">
        <f>VLOOKUP(B19,'[1]CI-CXCI20240619001'!$B$10:$C$32,2,0)</f>
        <v>入口链条</v>
      </c>
      <c r="H19" s="30" t="s">
        <v>136</v>
      </c>
      <c r="I19" s="40" t="str">
        <f>VLOOKUP(B19,'[1]CI-CXCI20240619001'!$B$10:$D$32,3,0)</f>
        <v>/</v>
      </c>
      <c r="J19" s="44">
        <v>2</v>
      </c>
      <c r="K19" s="45" t="s">
        <v>131</v>
      </c>
      <c r="L19" s="49"/>
      <c r="M19" s="50"/>
      <c r="N19" s="50"/>
      <c r="O19" s="50"/>
      <c r="P19" s="51"/>
      <c r="Q19" s="51">
        <v>3.56</v>
      </c>
      <c r="R19" s="51"/>
      <c r="S19" s="51"/>
      <c r="T19" s="51"/>
      <c r="U19" s="71"/>
      <c r="V19" s="70"/>
      <c r="W19" s="70"/>
      <c r="X19" s="68" t="s">
        <v>64</v>
      </c>
      <c r="Y19" s="42" t="s">
        <v>65</v>
      </c>
      <c r="Z19" s="80">
        <v>226</v>
      </c>
      <c r="AA19" s="82"/>
      <c r="AB19" s="1" t="s">
        <v>66</v>
      </c>
      <c r="AC19" s="1" t="s">
        <v>67</v>
      </c>
    </row>
    <row r="20" s="2" customFormat="1" customHeight="1" spans="1:29">
      <c r="A20" s="18">
        <v>28</v>
      </c>
      <c r="B20" s="28" t="s">
        <v>137</v>
      </c>
      <c r="C20" s="20" t="s">
        <v>107</v>
      </c>
      <c r="D20" s="18" t="s">
        <v>108</v>
      </c>
      <c r="E20" s="20" t="s">
        <v>58</v>
      </c>
      <c r="F20" s="31" t="s">
        <v>138</v>
      </c>
      <c r="G20" s="22" t="str">
        <f>VLOOKUP(B20,'[1]CI-CXCI20240619001'!$B$10:$C$32,2,0)</f>
        <v>活动轨牙箱</v>
      </c>
      <c r="H20" s="30" t="s">
        <v>139</v>
      </c>
      <c r="I20" s="40" t="str">
        <f>VLOOKUP(B20,'[1]CI-CXCI20240619001'!$B$10:$D$32,3,0)</f>
        <v>/</v>
      </c>
      <c r="J20" s="44">
        <v>1</v>
      </c>
      <c r="K20" s="45" t="s">
        <v>98</v>
      </c>
      <c r="L20" s="49"/>
      <c r="M20" s="50"/>
      <c r="N20" s="50"/>
      <c r="O20" s="50"/>
      <c r="P20" s="51"/>
      <c r="Q20" s="51">
        <v>7</v>
      </c>
      <c r="R20" s="51"/>
      <c r="S20" s="51"/>
      <c r="T20" s="51"/>
      <c r="U20" s="71"/>
      <c r="V20" s="70"/>
      <c r="W20" s="70"/>
      <c r="X20" s="68" t="s">
        <v>64</v>
      </c>
      <c r="Y20" s="42" t="s">
        <v>65</v>
      </c>
      <c r="Z20" s="80">
        <v>1808</v>
      </c>
      <c r="AA20" s="82"/>
      <c r="AB20" s="1" t="s">
        <v>66</v>
      </c>
      <c r="AC20" s="1" t="s">
        <v>67</v>
      </c>
    </row>
    <row r="21" s="2" customFormat="1" customHeight="1" spans="1:29">
      <c r="A21" s="18">
        <v>29</v>
      </c>
      <c r="B21" s="28" t="s">
        <v>140</v>
      </c>
      <c r="C21" s="20" t="s">
        <v>107</v>
      </c>
      <c r="D21" s="18" t="s">
        <v>108</v>
      </c>
      <c r="E21" s="20" t="s">
        <v>58</v>
      </c>
      <c r="F21" s="31" t="s">
        <v>141</v>
      </c>
      <c r="G21" s="22" t="str">
        <f>VLOOKUP(B21,'[1]CI-CXCI20240619001'!$B$10:$C$32,2,0)</f>
        <v>流量计</v>
      </c>
      <c r="H21" s="30" t="s">
        <v>142</v>
      </c>
      <c r="I21" s="40" t="str">
        <f>VLOOKUP(B21,'[1]CI-CXCI20240619001'!$B$10:$D$32,3,0)</f>
        <v>/</v>
      </c>
      <c r="J21" s="44">
        <v>2</v>
      </c>
      <c r="K21" s="45" t="s">
        <v>98</v>
      </c>
      <c r="L21" s="49"/>
      <c r="M21" s="50"/>
      <c r="N21" s="50"/>
      <c r="O21" s="50"/>
      <c r="P21" s="51"/>
      <c r="Q21" s="51">
        <v>0.8</v>
      </c>
      <c r="R21" s="51"/>
      <c r="S21" s="51"/>
      <c r="T21" s="51"/>
      <c r="U21" s="71"/>
      <c r="V21" s="70"/>
      <c r="W21" s="70"/>
      <c r="X21" s="68" t="s">
        <v>64</v>
      </c>
      <c r="Y21" s="42" t="s">
        <v>65</v>
      </c>
      <c r="Z21" s="80">
        <v>904</v>
      </c>
      <c r="AA21" s="82"/>
      <c r="AB21" s="1" t="s">
        <v>66</v>
      </c>
      <c r="AC21" s="1" t="s">
        <v>67</v>
      </c>
    </row>
    <row r="22" s="2" customFormat="1" customHeight="1" spans="1:29">
      <c r="A22" s="18">
        <v>30</v>
      </c>
      <c r="B22" s="28" t="s">
        <v>143</v>
      </c>
      <c r="C22" s="20" t="s">
        <v>107</v>
      </c>
      <c r="D22" s="18" t="s">
        <v>108</v>
      </c>
      <c r="E22" s="20" t="s">
        <v>58</v>
      </c>
      <c r="F22" s="31" t="s">
        <v>144</v>
      </c>
      <c r="G22" s="22" t="str">
        <f>VLOOKUP(B22,'[1]CI-CXCI20240619001'!$B$10:$C$32,2,0)</f>
        <v>毛刷</v>
      </c>
      <c r="H22" s="30" t="s">
        <v>145</v>
      </c>
      <c r="I22" s="40" t="str">
        <f>VLOOKUP(B22,'[1]CI-CXCI20240619001'!$B$10:$D$32,3,0)</f>
        <v>/</v>
      </c>
      <c r="J22" s="44">
        <v>2</v>
      </c>
      <c r="K22" s="45" t="s">
        <v>98</v>
      </c>
      <c r="L22" s="49"/>
      <c r="M22" s="50"/>
      <c r="N22" s="50"/>
      <c r="O22" s="50"/>
      <c r="P22" s="51"/>
      <c r="Q22" s="51">
        <v>0.11</v>
      </c>
      <c r="R22" s="51"/>
      <c r="S22" s="51"/>
      <c r="T22" s="51"/>
      <c r="U22" s="71"/>
      <c r="V22" s="70"/>
      <c r="W22" s="70"/>
      <c r="X22" s="68" t="s">
        <v>64</v>
      </c>
      <c r="Y22" s="42" t="s">
        <v>65</v>
      </c>
      <c r="Z22" s="80">
        <v>113</v>
      </c>
      <c r="AA22" s="82"/>
      <c r="AB22" s="1" t="s">
        <v>66</v>
      </c>
      <c r="AC22" s="1" t="s">
        <v>67</v>
      </c>
    </row>
    <row r="23" s="2" customFormat="1" customHeight="1" spans="1:29">
      <c r="A23" s="18">
        <v>31</v>
      </c>
      <c r="B23" s="28" t="s">
        <v>146</v>
      </c>
      <c r="C23" s="20" t="s">
        <v>107</v>
      </c>
      <c r="D23" s="18" t="s">
        <v>108</v>
      </c>
      <c r="E23" s="20" t="s">
        <v>58</v>
      </c>
      <c r="F23" s="31" t="s">
        <v>138</v>
      </c>
      <c r="G23" s="22" t="str">
        <f>VLOOKUP(B23,'[1]CI-CXCI20240619001'!$B$10:$C$32,2,0)</f>
        <v>固定轨牙箱</v>
      </c>
      <c r="H23" s="30" t="s">
        <v>147</v>
      </c>
      <c r="I23" s="40" t="str">
        <f>VLOOKUP(B23,'[1]CI-CXCI20240619001'!$B$10:$D$32,3,0)</f>
        <v>/</v>
      </c>
      <c r="J23" s="44">
        <v>1</v>
      </c>
      <c r="K23" s="45" t="s">
        <v>98</v>
      </c>
      <c r="L23" s="52"/>
      <c r="M23" s="53"/>
      <c r="N23" s="53"/>
      <c r="O23" s="53"/>
      <c r="P23" s="45"/>
      <c r="Q23" s="45">
        <v>7</v>
      </c>
      <c r="R23" s="45"/>
      <c r="S23" s="45"/>
      <c r="T23" s="45"/>
      <c r="U23" s="72"/>
      <c r="V23" s="70"/>
      <c r="W23" s="70"/>
      <c r="X23" s="68" t="s">
        <v>64</v>
      </c>
      <c r="Y23" s="42" t="s">
        <v>65</v>
      </c>
      <c r="Z23" s="80">
        <v>1808</v>
      </c>
      <c r="AA23" s="82"/>
      <c r="AB23" s="1" t="s">
        <v>66</v>
      </c>
      <c r="AC23" s="1" t="s">
        <v>67</v>
      </c>
    </row>
    <row r="24" s="1" customFormat="1" customHeight="1" spans="1:28">
      <c r="A24" s="18">
        <v>32</v>
      </c>
      <c r="B24" s="19"/>
      <c r="C24" s="20"/>
      <c r="D24" s="20"/>
      <c r="E24" s="20"/>
      <c r="F24" s="29"/>
      <c r="G24" s="22"/>
      <c r="H24" s="30"/>
      <c r="I24" s="30"/>
      <c r="J24" s="54"/>
      <c r="K24" s="45"/>
      <c r="L24" s="42"/>
      <c r="M24" s="43">
        <f ca="1">SUM(M3:M23)</f>
        <v>21.14</v>
      </c>
      <c r="N24" s="43">
        <f ca="1">SUM(N3:N23)</f>
        <v>21.23</v>
      </c>
      <c r="O24" s="43"/>
      <c r="P24" s="43">
        <f>SUM(P3:P23)</f>
        <v>4831.4</v>
      </c>
      <c r="Q24" s="53"/>
      <c r="R24" s="53"/>
      <c r="S24" s="45"/>
      <c r="T24" s="45">
        <f>SUM(T3:T23)</f>
        <v>9</v>
      </c>
      <c r="U24" s="73"/>
      <c r="V24" s="67"/>
      <c r="W24" s="67"/>
      <c r="X24" s="68"/>
      <c r="Y24" s="42"/>
      <c r="Z24" s="80"/>
      <c r="AA24" s="81"/>
      <c r="AB24" s="1" t="s">
        <v>66</v>
      </c>
    </row>
    <row r="25" s="1" customFormat="1" customHeight="1" spans="1:28">
      <c r="A25" s="32"/>
      <c r="B25" s="33"/>
      <c r="C25" s="34"/>
      <c r="D25" s="34"/>
      <c r="E25" s="34"/>
      <c r="F25" s="35"/>
      <c r="G25" s="35"/>
      <c r="H25" s="36"/>
      <c r="I25" s="36"/>
      <c r="J25" s="55"/>
      <c r="K25" s="32"/>
      <c r="L25" s="56"/>
      <c r="M25" s="57"/>
      <c r="N25" s="57"/>
      <c r="O25" s="57"/>
      <c r="P25" s="58"/>
      <c r="Q25" s="74"/>
      <c r="R25" s="74"/>
      <c r="S25" s="75"/>
      <c r="T25" s="75"/>
      <c r="U25" s="76"/>
      <c r="V25" s="77"/>
      <c r="W25" s="77"/>
      <c r="X25" s="56"/>
      <c r="Y25" s="56"/>
      <c r="Z25" s="83"/>
      <c r="AA25" s="84"/>
      <c r="AB25" s="2"/>
    </row>
    <row r="26" s="1" customFormat="1" customHeight="1" spans="1:27">
      <c r="A26" s="32"/>
      <c r="B26" s="32"/>
      <c r="C26" s="32"/>
      <c r="D26" s="32"/>
      <c r="E26" s="32"/>
      <c r="F26" s="32"/>
      <c r="G26" s="32"/>
      <c r="H26" s="32"/>
      <c r="I26" s="32"/>
      <c r="J26" s="59">
        <f>SUM(J3:J24)</f>
        <v>36</v>
      </c>
      <c r="K26" s="59"/>
      <c r="L26" s="60"/>
      <c r="M26" s="61" t="e">
        <f>SUM(#REF!)</f>
        <v>#REF!</v>
      </c>
      <c r="N26" s="61"/>
      <c r="O26" s="61"/>
      <c r="P26" s="62">
        <f>SUM(P3:P24)</f>
        <v>9662.8</v>
      </c>
      <c r="Q26" s="62"/>
      <c r="R26" s="62"/>
      <c r="S26" s="9"/>
      <c r="T26" s="9"/>
      <c r="U26" s="10"/>
      <c r="V26" s="5"/>
      <c r="W26" s="5"/>
      <c r="X26" s="5"/>
      <c r="Y26" s="5"/>
      <c r="Z26" s="83"/>
      <c r="AA26" s="84"/>
    </row>
    <row r="27" customHeight="1" spans="26:27">
      <c r="Z27" s="83"/>
      <c r="AA27" s="84"/>
    </row>
    <row r="28" customHeight="1" spans="26:27">
      <c r="Z28" s="83"/>
      <c r="AA28" s="84"/>
    </row>
    <row r="29" customHeight="1" spans="26:27">
      <c r="Z29" s="83"/>
      <c r="AA29" s="84"/>
    </row>
    <row r="30" customHeight="1" spans="26:27">
      <c r="Z30" s="83"/>
      <c r="AA30" s="84"/>
    </row>
    <row r="31" customHeight="1" spans="26:27">
      <c r="Z31" s="83"/>
      <c r="AA31" s="84"/>
    </row>
    <row r="32" customHeight="1" spans="26:27">
      <c r="Z32" s="83"/>
      <c r="AA32" s="84"/>
    </row>
    <row r="33" customHeight="1" spans="26:27">
      <c r="Z33" s="83"/>
      <c r="AA33" s="84"/>
    </row>
    <row r="34" customHeight="1" spans="26:27">
      <c r="Z34" s="83"/>
      <c r="AA34" s="84"/>
    </row>
    <row r="35" customHeight="1" spans="26:27">
      <c r="Z35" s="83"/>
      <c r="AA35" s="84"/>
    </row>
    <row r="36" customHeight="1" spans="26:27">
      <c r="Z36" s="83"/>
      <c r="AA36" s="84"/>
    </row>
    <row r="37" customHeight="1" spans="26:27">
      <c r="Z37" s="83"/>
      <c r="AA37" s="84"/>
    </row>
    <row r="38" customHeight="1" spans="26:27">
      <c r="Z38" s="83"/>
      <c r="AA38" s="84"/>
    </row>
    <row r="39" customHeight="1" spans="26:27">
      <c r="Z39" s="83"/>
      <c r="AA39" s="84"/>
    </row>
    <row r="40" customHeight="1" spans="26:27">
      <c r="Z40" s="83"/>
      <c r="AA40" s="84"/>
    </row>
    <row r="41" customHeight="1" spans="26:27">
      <c r="Z41" s="83"/>
      <c r="AA41" s="84"/>
    </row>
  </sheetData>
  <mergeCells count="10">
    <mergeCell ref="L11:L23"/>
    <mergeCell ref="M11:M23"/>
    <mergeCell ref="N11:N23"/>
    <mergeCell ref="O11:O23"/>
    <mergeCell ref="P11:P23"/>
    <mergeCell ref="R11:R23"/>
    <mergeCell ref="S11:S23"/>
    <mergeCell ref="T11:T23"/>
    <mergeCell ref="U11:U23"/>
    <mergeCell ref="AB1:AB2"/>
  </mergeCells>
  <conditionalFormatting sqref="B1">
    <cfRule type="duplicateValues" dxfId="0" priority="3"/>
  </conditionalFormatting>
  <conditionalFormatting sqref="C1">
    <cfRule type="duplicateValues" dxfId="0" priority="1"/>
  </conditionalFormatting>
  <conditionalFormatting sqref="B2">
    <cfRule type="duplicateValues" dxfId="0" priority="4"/>
  </conditionalFormatting>
  <conditionalFormatting sqref="C2">
    <cfRule type="duplicateValues" dxfId="0" priority="2"/>
  </conditionalFormatting>
  <conditionalFormatting sqref="B27:B65482">
    <cfRule type="duplicateValues" dxfId="0" priority="60"/>
  </conditionalFormatting>
  <pageMargins left="0.699305555555556" right="0.699305555555556" top="0.75" bottom="0.75" header="0.3" footer="0.3"/>
  <pageSetup paperSize="9" scale="63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2021年最新版本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YK</cp:lastModifiedBy>
  <dcterms:created xsi:type="dcterms:W3CDTF">2006-09-16T00:00:00Z</dcterms:created>
  <dcterms:modified xsi:type="dcterms:W3CDTF">2025-04-29T02:39:05Z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39FEA713925A46219F8B95C6FEE15E00_13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