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750" windowHeight="11630" tabRatio="716"/>
  </bookViews>
  <sheets>
    <sheet name="8月" sheetId="12" r:id="rId1"/>
    <sheet name="9月" sheetId="13" r:id="rId2"/>
  </sheets>
  <externalReferences>
    <externalReference r:id="rId3"/>
    <externalReference r:id="rId4"/>
    <externalReference r:id="rId5"/>
  </externalReferences>
  <definedNames>
    <definedName name="_xlnm._FilterDatabase" localSheetId="0" hidden="1">'8月'!$A$1:$O$110</definedName>
    <definedName name="_xlnm._FilterDatabase" localSheetId="1" hidden="1">'9月'!$A$1:$O$272</definedName>
    <definedName name="_xlnm.Print_Titles" localSheetId="0">'8月'!$1:$1</definedName>
    <definedName name="_xlnm.Print_Titles" localSheetId="1">'9月'!$1:$1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smwanglr</author>
  </authors>
  <commentList>
    <comment ref="B8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PSO2500553/4500573653</t>
        </r>
      </text>
    </comment>
    <comment ref="B11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PSO2500956/4500575956</t>
        </r>
      </text>
    </comment>
    <comment ref="B12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PSO2500718/4500575001</t>
        </r>
      </text>
    </comment>
    <comment ref="B38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PSO2501157/4500576551</t>
        </r>
      </text>
    </comment>
    <comment ref="B39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PSO2500853/4500575528</t>
        </r>
      </text>
    </comment>
    <comment ref="B52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PSO2501207/204108</t>
        </r>
      </text>
    </comment>
    <comment ref="B70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PSO2500772/4500575059</t>
        </r>
      </text>
    </comment>
    <comment ref="E75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696+144</t>
        </r>
      </text>
    </comment>
    <comment ref="H78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4.5K pcs in Aug 11th +
3.4K pcs in beg of Sept</t>
        </r>
      </text>
    </comment>
    <comment ref="G102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用</t>
        </r>
        <r>
          <rPr>
            <sz val="9"/>
            <rFont val="Tahoma"/>
            <charset val="134"/>
          </rPr>
          <t>GL SOUTH 01 RETAIL 7311 N.</t>
        </r>
      </text>
    </comment>
  </commentList>
</comments>
</file>

<file path=xl/comments2.xml><?xml version="1.0" encoding="utf-8"?>
<comments xmlns="http://schemas.openxmlformats.org/spreadsheetml/2006/main">
  <authors>
    <author>smwanglr</author>
  </authors>
  <commentList>
    <comment ref="B18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PSO2500976/4500575957</t>
        </r>
      </text>
    </comment>
    <comment ref="B20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PSO2501317/4500577351</t>
        </r>
      </text>
    </comment>
    <comment ref="B21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RSO2400084</t>
        </r>
      </text>
    </comment>
    <comment ref="D21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673276057</t>
        </r>
      </text>
    </comment>
    <comment ref="B28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PSO2501205/204108</t>
        </r>
      </text>
    </comment>
    <comment ref="B30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PSO2500276/4500572022</t>
        </r>
      </text>
    </comment>
    <comment ref="B37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PSO2500963/4500575956</t>
        </r>
      </text>
    </comment>
    <comment ref="B51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PSO2500948/4500575940</t>
        </r>
      </text>
    </comment>
    <comment ref="I51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PSO2500948/4500575940</t>
        </r>
      </text>
    </comment>
    <comment ref="B54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PSO2501312/4500577351</t>
        </r>
      </text>
    </comment>
    <comment ref="B58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PSO2500800/4500575143</t>
        </r>
      </text>
    </comment>
    <comment ref="B76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PSO2500973/4500575957</t>
        </r>
      </text>
    </comment>
    <comment ref="B125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RSO2400084</t>
        </r>
      </text>
    </comment>
    <comment ref="D125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673276057</t>
        </r>
      </text>
    </comment>
    <comment ref="B126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RSO2400084</t>
        </r>
      </text>
    </comment>
    <comment ref="D126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673276057</t>
        </r>
      </text>
    </comment>
    <comment ref="B145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PSO2500799/4500575143</t>
        </r>
      </text>
    </comment>
    <comment ref="G156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用</t>
        </r>
        <r>
          <rPr>
            <sz val="9"/>
            <rFont val="Tahoma"/>
            <charset val="134"/>
          </rPr>
          <t>GL SOUTH 01 RETAIL 7311 N.</t>
        </r>
      </text>
    </comment>
    <comment ref="G176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用</t>
        </r>
        <r>
          <rPr>
            <sz val="9"/>
            <rFont val="Tahoma"/>
            <charset val="134"/>
          </rPr>
          <t>GL SOUTH 01 RETAIL 7311 N.</t>
        </r>
      </text>
    </comment>
    <comment ref="G188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用</t>
        </r>
        <r>
          <rPr>
            <sz val="9"/>
            <rFont val="Tahoma"/>
            <charset val="134"/>
          </rPr>
          <t>GL SOUTH 01 RETAIL 7311 N.</t>
        </r>
      </text>
    </comment>
    <comment ref="G215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用</t>
        </r>
        <r>
          <rPr>
            <sz val="9"/>
            <rFont val="Tahoma"/>
            <charset val="134"/>
          </rPr>
          <t>GL SOUTH 01 RETAIL 7311 N.</t>
        </r>
      </text>
    </comment>
    <comment ref="D221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673276057</t>
        </r>
      </text>
    </comment>
    <comment ref="G224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用</t>
        </r>
        <r>
          <rPr>
            <sz val="9"/>
            <rFont val="Tahoma"/>
            <charset val="134"/>
          </rPr>
          <t>GL SOUTH 01 RETAIL 7311 N.</t>
        </r>
      </text>
    </comment>
    <comment ref="E234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4872+1488</t>
        </r>
      </text>
    </comment>
    <comment ref="E235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4872+1488</t>
        </r>
      </text>
    </comment>
    <comment ref="G246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用</t>
        </r>
        <r>
          <rPr>
            <sz val="9"/>
            <rFont val="Tahoma"/>
            <charset val="134"/>
          </rPr>
          <t>GL SOUTH 01 RETAIL 7311 N.</t>
        </r>
      </text>
    </comment>
    <comment ref="B260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PSO2500594/701356(buffer)</t>
        </r>
      </text>
    </comment>
    <comment ref="B263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PSO2500595/701356(buffer)</t>
        </r>
      </text>
    </comment>
    <comment ref="B269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RSO2500044/4500578073</t>
        </r>
      </text>
    </comment>
  </commentList>
</comments>
</file>

<file path=xl/sharedStrings.xml><?xml version="1.0" encoding="utf-8"?>
<sst xmlns="http://schemas.openxmlformats.org/spreadsheetml/2006/main" count="1759" uniqueCount="893">
  <si>
    <t>ITEM NO.</t>
  </si>
  <si>
    <r>
      <rPr>
        <sz val="12"/>
        <rFont val="標楷體"/>
        <charset val="136"/>
      </rPr>
      <t>生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產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單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号</t>
    </r>
    <r>
      <rPr>
        <sz val="10"/>
        <rFont val="Times New Roman"/>
        <charset val="134"/>
      </rPr>
      <t xml:space="preserve">(  </t>
    </r>
    <r>
      <rPr>
        <sz val="10"/>
        <rFont val="新細明體"/>
        <charset val="136"/>
      </rPr>
      <t>廠方</t>
    </r>
    <r>
      <rPr>
        <sz val="10"/>
        <rFont val="Times New Roman"/>
        <charset val="134"/>
      </rPr>
      <t xml:space="preserve"> )</t>
    </r>
  </si>
  <si>
    <r>
      <rPr>
        <sz val="12"/>
        <rFont val="標楷體"/>
        <charset val="136"/>
      </rPr>
      <t>生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產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單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号</t>
    </r>
    <r>
      <rPr>
        <sz val="10"/>
        <rFont val="Times New Roman"/>
        <charset val="134"/>
      </rPr>
      <t>(</t>
    </r>
    <r>
      <rPr>
        <sz val="10"/>
        <rFont val="新細明體"/>
        <charset val="136"/>
      </rPr>
      <t>客方</t>
    </r>
    <r>
      <rPr>
        <sz val="10"/>
        <rFont val="Times New Roman"/>
        <charset val="134"/>
      </rPr>
      <t xml:space="preserve"> )</t>
    </r>
  </si>
  <si>
    <r>
      <rPr>
        <sz val="12"/>
        <rFont val="標楷體"/>
        <charset val="136"/>
      </rPr>
      <t>型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號</t>
    </r>
    <r>
      <rPr>
        <sz val="10"/>
        <rFont val="Times New Roman"/>
        <charset val="134"/>
      </rPr>
      <t xml:space="preserve">( </t>
    </r>
    <r>
      <rPr>
        <sz val="10"/>
        <rFont val="新細明體"/>
        <charset val="136"/>
      </rPr>
      <t>廠方</t>
    </r>
    <r>
      <rPr>
        <sz val="10"/>
        <rFont val="Times New Roman"/>
        <charset val="134"/>
      </rPr>
      <t>/</t>
    </r>
    <r>
      <rPr>
        <sz val="10"/>
        <rFont val="新細明體"/>
        <charset val="136"/>
      </rPr>
      <t>客方</t>
    </r>
    <r>
      <rPr>
        <sz val="10"/>
        <rFont val="Times New Roman"/>
        <charset val="134"/>
      </rPr>
      <t xml:space="preserve"> )</t>
    </r>
  </si>
  <si>
    <r>
      <rPr>
        <sz val="12"/>
        <rFont val="標楷體"/>
        <charset val="136"/>
      </rPr>
      <t>數</t>
    </r>
    <r>
      <rPr>
        <sz val="12"/>
        <rFont val="Times New Roman"/>
        <charset val="134"/>
      </rPr>
      <t xml:space="preserve"> </t>
    </r>
    <r>
      <rPr>
        <sz val="12"/>
        <rFont val="標楷體"/>
        <charset val="136"/>
      </rPr>
      <t>量</t>
    </r>
    <r>
      <rPr>
        <sz val="12"/>
        <rFont val="Times New Roman"/>
        <charset val="134"/>
      </rPr>
      <t xml:space="preserve">  (Pcs)</t>
    </r>
  </si>
  <si>
    <r>
      <rPr>
        <sz val="12"/>
        <rFont val="標楷體"/>
        <charset val="136"/>
      </rPr>
      <t>箱數</t>
    </r>
    <r>
      <rPr>
        <sz val="12"/>
        <rFont val="Times New Roman"/>
        <charset val="134"/>
      </rPr>
      <t>(Ctns)</t>
    </r>
  </si>
  <si>
    <t>目的地</t>
  </si>
  <si>
    <t>客期</t>
  </si>
  <si>
    <t>BOM NO.</t>
  </si>
  <si>
    <t>是否欠料</t>
  </si>
  <si>
    <t>供应商</t>
  </si>
  <si>
    <t>order Quantity</t>
  </si>
  <si>
    <t>Unite Price</t>
  </si>
  <si>
    <t>订单金额</t>
  </si>
  <si>
    <t>PSO2501106</t>
  </si>
  <si>
    <t>2735A-BRUSH50</t>
  </si>
  <si>
    <t>BRAZIL</t>
  </si>
  <si>
    <t>820-88730054R</t>
  </si>
  <si>
    <t>PSO2501107</t>
  </si>
  <si>
    <t>P1200DBR-BRUSH50</t>
  </si>
  <si>
    <t>820-85330003R</t>
  </si>
  <si>
    <t>PSO2500659</t>
  </si>
  <si>
    <t>SP8341/D212SDE</t>
  </si>
  <si>
    <t>SAUDI ARABIA</t>
  </si>
  <si>
    <t>P8341-S02-C1201</t>
  </si>
  <si>
    <t>0040</t>
  </si>
  <si>
    <t>PSO2501550</t>
  </si>
  <si>
    <t>AS6400E(00064001)</t>
  </si>
  <si>
    <t>FRANCE</t>
  </si>
  <si>
    <t>302-85360002R</t>
  </si>
  <si>
    <t>0010</t>
  </si>
  <si>
    <t>PSO2500873</t>
  </si>
  <si>
    <t>SP5031/CPM-150C</t>
  </si>
  <si>
    <t>Canada</t>
  </si>
  <si>
    <t>P5031-C01-C1201</t>
  </si>
  <si>
    <t>0130</t>
  </si>
  <si>
    <t>PSO2500819</t>
  </si>
  <si>
    <t>SP8515/AS914PU</t>
  </si>
  <si>
    <t>UK</t>
  </si>
  <si>
    <t>P8515-E01-C1217</t>
  </si>
  <si>
    <t>PSO2501138</t>
  </si>
  <si>
    <t>SP8019/AS6550E</t>
  </si>
  <si>
    <t>DUBAI</t>
  </si>
  <si>
    <t>P8019-E02-C1202</t>
  </si>
  <si>
    <t>RSO2500027</t>
  </si>
  <si>
    <t>SP8316/257TN</t>
  </si>
  <si>
    <t>USA</t>
  </si>
  <si>
    <t>P8316-L01-R1209</t>
  </si>
  <si>
    <t>PSO2501004</t>
  </si>
  <si>
    <t>SP8012/889CGDES</t>
  </si>
  <si>
    <t>MEXICO</t>
  </si>
  <si>
    <t>P8012-M01-C1204</t>
  </si>
  <si>
    <t>PSO2501307</t>
  </si>
  <si>
    <t>SP8515/AS136E</t>
  </si>
  <si>
    <t>P8515-E01-C1202</t>
  </si>
  <si>
    <t>PSO2501384</t>
  </si>
  <si>
    <t>SP8896/BAB2676TTE</t>
  </si>
  <si>
    <t>P8896-E02-C1201</t>
  </si>
  <si>
    <t>0030</t>
  </si>
  <si>
    <t>PSO2501311</t>
  </si>
  <si>
    <t>SP8022/D6555DE</t>
  </si>
  <si>
    <t>P8022-E01-C1201</t>
  </si>
  <si>
    <t>PSO2501221</t>
  </si>
  <si>
    <t>SP8521/BNTHB250UZ</t>
  </si>
  <si>
    <t>URUGUAY</t>
  </si>
  <si>
    <t>P8521-V01-C1202</t>
  </si>
  <si>
    <t>PSO2501222</t>
  </si>
  <si>
    <t>SP8522/BNTHB350UZ</t>
  </si>
  <si>
    <t>P8522-V02-C1202</t>
  </si>
  <si>
    <t>PSO2500736</t>
  </si>
  <si>
    <t>SP8530/BNTDHB275UZ</t>
  </si>
  <si>
    <t>CHILE</t>
  </si>
  <si>
    <t>P8530-V03-C1201</t>
  </si>
  <si>
    <t>PSO2500737</t>
  </si>
  <si>
    <t>SP8526/BNTHB300TUZ</t>
  </si>
  <si>
    <t>P8526-V01-C1203</t>
  </si>
  <si>
    <t>PSO2500738</t>
  </si>
  <si>
    <t>SP8523/BNTHB150UZ</t>
  </si>
  <si>
    <t>P8523-V01-C1201</t>
  </si>
  <si>
    <t>PSO2501243</t>
  </si>
  <si>
    <t>PARAGUAY</t>
  </si>
  <si>
    <t>P8521-V01-C1204</t>
  </si>
  <si>
    <t>PSO2501244</t>
  </si>
  <si>
    <t>SP8529/BNTMHBUZ</t>
  </si>
  <si>
    <t>P8529-V01-C1201</t>
  </si>
  <si>
    <t>PSO2501255</t>
  </si>
  <si>
    <t>PSO2501256</t>
  </si>
  <si>
    <t>SP8521/BNTHBPBK250UZ</t>
  </si>
  <si>
    <t>P8521-V01-C1216</t>
  </si>
  <si>
    <t>0120</t>
  </si>
  <si>
    <t>PSO2500338</t>
  </si>
  <si>
    <t>SP8392/5573U</t>
  </si>
  <si>
    <t>P8392-E01-C1202</t>
  </si>
  <si>
    <t>0020</t>
  </si>
  <si>
    <t>PSO2500954</t>
  </si>
  <si>
    <t>SP8875/AS121E</t>
  </si>
  <si>
    <t>P8875-E03-C1204</t>
  </si>
  <si>
    <t>0150</t>
  </si>
  <si>
    <t>PSO2500965</t>
  </si>
  <si>
    <t>0160</t>
  </si>
  <si>
    <t>PSO2500966</t>
  </si>
  <si>
    <t>SP8392/D773DE</t>
  </si>
  <si>
    <t>P8392-E01-C1201</t>
  </si>
  <si>
    <t>0140</t>
  </si>
  <si>
    <t>MSO2500058</t>
  </si>
  <si>
    <t>SP8360/D572DE</t>
  </si>
  <si>
    <t>P8360-E01-M1204</t>
  </si>
  <si>
    <t>0100</t>
  </si>
  <si>
    <t>PSO2500962</t>
  </si>
  <si>
    <t>SP8510/AS952E</t>
  </si>
  <si>
    <t>P8510-E02-C1203</t>
  </si>
  <si>
    <t>PSO2501201</t>
  </si>
  <si>
    <t>SP5019/TOA-60KR</t>
  </si>
  <si>
    <t>KOREA</t>
  </si>
  <si>
    <t>P5019-K02-C1201</t>
  </si>
  <si>
    <t>PSO2501380</t>
  </si>
  <si>
    <t>SP8289/121KW</t>
  </si>
  <si>
    <t>USA-GL</t>
  </si>
  <si>
    <t>P8289-L02-C1214</t>
  </si>
  <si>
    <t>RSO2500028</t>
  </si>
  <si>
    <t>MSO2500083</t>
  </si>
  <si>
    <t>SP8360/5572U</t>
  </si>
  <si>
    <t>P8360-E01-M1207</t>
  </si>
  <si>
    <t>PSO2500574</t>
  </si>
  <si>
    <t>SP8535/BC610C</t>
  </si>
  <si>
    <t>P8535-C01-C1201</t>
  </si>
  <si>
    <t>PSO2501549</t>
  </si>
  <si>
    <t>SP8016/BRHD225SDE</t>
  </si>
  <si>
    <t>P8016-S02-C1201</t>
  </si>
  <si>
    <t>PSO2501548</t>
  </si>
  <si>
    <t>SP8018/BRHD435SDE</t>
  </si>
  <si>
    <t>P8018-S02-C1201</t>
  </si>
  <si>
    <t>PSO2500902</t>
  </si>
  <si>
    <t>SP8016/BRHD200SDE</t>
  </si>
  <si>
    <t>P8016-S04-C1201</t>
  </si>
  <si>
    <t>PSO2500901</t>
  </si>
  <si>
    <t>SP8016/BRHD226SDE</t>
  </si>
  <si>
    <t>P8016-S02-C1204</t>
  </si>
  <si>
    <t>PSO2500903</t>
  </si>
  <si>
    <t>SP8531/BRAS221SDE</t>
  </si>
  <si>
    <t>P8531-S03-C1201</t>
  </si>
  <si>
    <t>PSO2501403</t>
  </si>
  <si>
    <t>SP8526/BNTHB300TUX</t>
  </si>
  <si>
    <t>COSTA RICA</t>
  </si>
  <si>
    <t>P8526-L01-C1201</t>
  </si>
  <si>
    <t>PSO2501404</t>
  </si>
  <si>
    <t>SP8529/BNTMHBUX</t>
  </si>
  <si>
    <t>P8529-L02-C1201</t>
  </si>
  <si>
    <t>PSO2501381</t>
  </si>
  <si>
    <t>PSO2501166</t>
  </si>
  <si>
    <t>SP8360/D572DSDE</t>
  </si>
  <si>
    <t>P8360-S01-C1204</t>
  </si>
  <si>
    <t>PSO2501167</t>
  </si>
  <si>
    <t>SP8022/D6555DSDE</t>
  </si>
  <si>
    <t>P8022-S01-C1201</t>
  </si>
  <si>
    <t>PSO2500865</t>
  </si>
  <si>
    <t>SP8875/BC127GDES</t>
  </si>
  <si>
    <t>P8875-M02-C1203</t>
  </si>
  <si>
    <t>0070</t>
  </si>
  <si>
    <t>PSO2501209</t>
  </si>
  <si>
    <t>SP8886/BT178</t>
  </si>
  <si>
    <t>P8886-L07-C1202</t>
  </si>
  <si>
    <t>0080</t>
  </si>
  <si>
    <t>PSO2501212</t>
  </si>
  <si>
    <t>SP3861/FXSSMG</t>
  </si>
  <si>
    <t>P3861-L01-C1203</t>
  </si>
  <si>
    <t>0050</t>
  </si>
  <si>
    <t>PSO2501679</t>
  </si>
  <si>
    <t>SP8521/BNTHB250</t>
  </si>
  <si>
    <t>P8521-L01-C1255</t>
  </si>
  <si>
    <t>RSO2500042</t>
  </si>
  <si>
    <t>SP8298/5344U</t>
  </si>
  <si>
    <t>P8298-E01-R1202</t>
  </si>
  <si>
    <t>0090</t>
  </si>
  <si>
    <t>PSO2501042</t>
  </si>
  <si>
    <t>SP8892/2885U</t>
  </si>
  <si>
    <t>P8892-E01-C1201</t>
  </si>
  <si>
    <t>PSO2501040</t>
  </si>
  <si>
    <t>SP8888/2764U</t>
  </si>
  <si>
    <t>P8888-E03-C1202</t>
  </si>
  <si>
    <t>MSO2500084</t>
  </si>
  <si>
    <t>MSO2500076</t>
  </si>
  <si>
    <t>SP8288/5543BU</t>
  </si>
  <si>
    <t>P8288-E02-M1211</t>
  </si>
  <si>
    <t>PSO2501038</t>
  </si>
  <si>
    <t>SP8515/2136U</t>
  </si>
  <si>
    <t>P8515-E01-C1203</t>
  </si>
  <si>
    <t>PSO2402949</t>
  </si>
  <si>
    <t>SP8030/BRHD155E</t>
  </si>
  <si>
    <t>P8030-E01-C1202</t>
  </si>
  <si>
    <t>PSO2500874</t>
  </si>
  <si>
    <t>PSO2500875</t>
  </si>
  <si>
    <t>PSO2501110</t>
  </si>
  <si>
    <t>SP8873/2736E</t>
  </si>
  <si>
    <t>P8873-E02-C1204</t>
  </si>
  <si>
    <t>PSO2501116</t>
  </si>
  <si>
    <t>SP8873/AS960SDE</t>
  </si>
  <si>
    <t>P8873-S02-C1204</t>
  </si>
  <si>
    <t>PSO2501213</t>
  </si>
  <si>
    <t>SP8286/246TBES</t>
  </si>
  <si>
    <t>P8286-M03-C1230</t>
  </si>
  <si>
    <t>PSO2501215</t>
  </si>
  <si>
    <t>SP2550/LWD5TBES</t>
  </si>
  <si>
    <t>P2550-M01-C1202</t>
  </si>
  <si>
    <t>PSO2501538</t>
  </si>
  <si>
    <t>MR3043</t>
  </si>
  <si>
    <t>SP3868/#31675.2</t>
  </si>
  <si>
    <t>远璟智能电器</t>
  </si>
  <si>
    <t>P3868-L01-C1203</t>
  </si>
  <si>
    <t>PSO2501539</t>
  </si>
  <si>
    <t>SP3868/#90-0983</t>
  </si>
  <si>
    <t>P3868-L01-C1201</t>
  </si>
  <si>
    <t>PSO2501540</t>
  </si>
  <si>
    <t>SP3868/#704370.2</t>
  </si>
  <si>
    <t>P3868-L01-C1202</t>
  </si>
  <si>
    <t>PSO2501020</t>
  </si>
  <si>
    <t>SP8022/D6555DCHE</t>
  </si>
  <si>
    <t>SWITZERLAND</t>
  </si>
  <si>
    <t>P8022-E01-C1203</t>
  </si>
  <si>
    <t>PSO2501029</t>
  </si>
  <si>
    <t>SP8515/AS914PCHE</t>
  </si>
  <si>
    <t>P8515-E01-C1219</t>
  </si>
  <si>
    <t>SP2501371</t>
  </si>
  <si>
    <t>SP8525/BC114RDC-DBLCRKTDR</t>
  </si>
  <si>
    <t>DG-GOLD EDGE</t>
  </si>
  <si>
    <t>P8525-C01-C1207</t>
  </si>
  <si>
    <t>PSO2501123</t>
  </si>
  <si>
    <t>SP8019/AS6550ES</t>
  </si>
  <si>
    <t>P8019-M01-C1201</t>
  </si>
  <si>
    <t>PSO2501005</t>
  </si>
  <si>
    <t>0010-20</t>
  </si>
  <si>
    <t>PSO2501376</t>
  </si>
  <si>
    <t>SP8893/CD160NN</t>
  </si>
  <si>
    <t>P8893-L05-C1209</t>
  </si>
  <si>
    <t>PSO2402857</t>
  </si>
  <si>
    <t>SP8536/AS6400U</t>
  </si>
  <si>
    <t>P8536-E01-C1201</t>
  </si>
  <si>
    <t>PSO2500221</t>
  </si>
  <si>
    <t>SP8029/BAB6880U</t>
  </si>
  <si>
    <t>P8029-E01-C1202</t>
  </si>
  <si>
    <t>PSO2501060</t>
  </si>
  <si>
    <t>SP8288/D217DSE</t>
  </si>
  <si>
    <t>P8288-E05-C1204</t>
  </si>
  <si>
    <t>PSO2501010</t>
  </si>
  <si>
    <t>SP8515/AS138SE</t>
  </si>
  <si>
    <t>P8515-E01-C1218</t>
  </si>
  <si>
    <t>PSO2501011</t>
  </si>
  <si>
    <t>SP8510/AS953SE</t>
  </si>
  <si>
    <t>P8510-E02-C1209</t>
  </si>
  <si>
    <t>0110</t>
  </si>
  <si>
    <t>PSO2500777</t>
  </si>
  <si>
    <t>SP8510/AS970E</t>
  </si>
  <si>
    <t>PSO2500197</t>
  </si>
  <si>
    <t>SP8029/BAB6880E</t>
  </si>
  <si>
    <t>P8029-E01-C1201</t>
  </si>
  <si>
    <t>0060</t>
  </si>
  <si>
    <t>PSO2500772</t>
  </si>
  <si>
    <t>SP8515/AS914PE</t>
  </si>
  <si>
    <t>P8515-E01-C1214</t>
  </si>
  <si>
    <t>PSO2500947</t>
  </si>
  <si>
    <t>SP8030/BRHD150E</t>
  </si>
  <si>
    <t>P8030-E01-C1201</t>
  </si>
  <si>
    <t>PSO2500021</t>
  </si>
  <si>
    <t>SP8019/AS6555E</t>
  </si>
  <si>
    <t>P8019-E02-C1210</t>
  </si>
  <si>
    <t>PSO2500980</t>
  </si>
  <si>
    <t>PSO2501354</t>
  </si>
  <si>
    <t>SP8325/259GWKDC</t>
  </si>
  <si>
    <t>P8325-C05-C1215</t>
  </si>
  <si>
    <t>PSO2501355</t>
  </si>
  <si>
    <t>SP8325/259EWKDC</t>
  </si>
  <si>
    <t>P8325-C05-C1214</t>
  </si>
  <si>
    <t>PSO2501389</t>
  </si>
  <si>
    <t>SP8525/BC114C</t>
  </si>
  <si>
    <t>P8525-C01-C1201</t>
  </si>
  <si>
    <t>PSO2501390</t>
  </si>
  <si>
    <t>SP8886/BC178RC</t>
  </si>
  <si>
    <t>P8886-C01-C1210</t>
  </si>
  <si>
    <t>PSO2501452</t>
  </si>
  <si>
    <t>SP8875/AS115PSDE</t>
  </si>
  <si>
    <t>P8875-S03-C1203</t>
  </si>
  <si>
    <t>PSO2501453</t>
  </si>
  <si>
    <t>SP8515/AS136SDE</t>
  </si>
  <si>
    <t>P8515-S01-C1202</t>
  </si>
  <si>
    <t>PSO2501395</t>
  </si>
  <si>
    <t>PSO2501397</t>
  </si>
  <si>
    <t>PSO2500936</t>
  </si>
  <si>
    <t>SP8019/AS6550CE</t>
  </si>
  <si>
    <t>ROMANIA</t>
  </si>
  <si>
    <t>P8019-E02-C1203</t>
  </si>
  <si>
    <t>PSO2500937</t>
  </si>
  <si>
    <t>SP2573/MT726E</t>
  </si>
  <si>
    <t>P2573-E01-C1204</t>
  </si>
  <si>
    <t>PSO2501346</t>
  </si>
  <si>
    <t>SP8873/AS968U</t>
  </si>
  <si>
    <t>P8873-E03-C1210</t>
  </si>
  <si>
    <t>PSO2501175</t>
  </si>
  <si>
    <t>SP8325/259NC</t>
  </si>
  <si>
    <t>P8325-C05-C1209</t>
  </si>
  <si>
    <t>PSO2501504</t>
  </si>
  <si>
    <t>SP5013/TOB-135NNAS</t>
  </si>
  <si>
    <t>USA-MD</t>
  </si>
  <si>
    <t>P5013-L03-C1203</t>
  </si>
  <si>
    <t>PSO2500918</t>
  </si>
  <si>
    <t>SP8518/2973BRB</t>
  </si>
  <si>
    <t>P8518-V01-C1201</t>
  </si>
  <si>
    <t>PSO2500919</t>
  </si>
  <si>
    <t>SP8011/999BRB</t>
  </si>
  <si>
    <t>P8011-V02-C1201</t>
  </si>
  <si>
    <t>PSO2501290</t>
  </si>
  <si>
    <t>SP8533/P1200DBR</t>
  </si>
  <si>
    <t>P8533-L01-C1201</t>
  </si>
  <si>
    <t>PSO2501647</t>
  </si>
  <si>
    <t>SP8535/BC610</t>
  </si>
  <si>
    <t>P8535-L01-C1201</t>
  </si>
  <si>
    <t>USD</t>
  </si>
  <si>
    <t>CNY</t>
  </si>
  <si>
    <t>Total Inc. Combodia</t>
  </si>
  <si>
    <t>PSO2501551</t>
  </si>
  <si>
    <t>AS138SE(00001380)</t>
  </si>
  <si>
    <t>302-85150050R</t>
  </si>
  <si>
    <t>PSO2501686</t>
  </si>
  <si>
    <t>AS138SE(11801380)</t>
  </si>
  <si>
    <t>820-85150032R</t>
  </si>
  <si>
    <t>PSO2501687</t>
  </si>
  <si>
    <t>AS138SE(11801381)</t>
  </si>
  <si>
    <t>820-85110001R</t>
  </si>
  <si>
    <t>PSO2501689</t>
  </si>
  <si>
    <t>AS138SE(11801382)</t>
  </si>
  <si>
    <t>820-85150033R</t>
  </si>
  <si>
    <t>PSO2501690</t>
  </si>
  <si>
    <t>AS138SE(18201380)</t>
  </si>
  <si>
    <t>820-85150034R</t>
  </si>
  <si>
    <t>PSO2501688</t>
  </si>
  <si>
    <t>AS138SE(21801380)</t>
  </si>
  <si>
    <t>820-85150001R</t>
  </si>
  <si>
    <t>PSO2501463</t>
  </si>
  <si>
    <t>AS261E(11802611)</t>
  </si>
  <si>
    <t>820-85150023R</t>
  </si>
  <si>
    <t>PSO2501461</t>
  </si>
  <si>
    <t>AS6554E(00065540)</t>
  </si>
  <si>
    <t>302-80190060R</t>
  </si>
  <si>
    <t>PSO2501552</t>
  </si>
  <si>
    <t>AS953SE(00009531)</t>
  </si>
  <si>
    <t>302-85100033R</t>
  </si>
  <si>
    <t>PSO2501691</t>
  </si>
  <si>
    <t>AS953SE(11809530)</t>
  </si>
  <si>
    <t>820-85100026R</t>
  </si>
  <si>
    <t>PSO2501692</t>
  </si>
  <si>
    <t>AS953SE(11809531)</t>
  </si>
  <si>
    <t>820-85100027R</t>
  </si>
  <si>
    <t>PSO2501553</t>
  </si>
  <si>
    <t>D217DSE(00002170)</t>
  </si>
  <si>
    <t>302-82880124R</t>
  </si>
  <si>
    <t>PSO2501693</t>
  </si>
  <si>
    <t>D217DSE(21802170)</t>
  </si>
  <si>
    <t>715-82880903C</t>
  </si>
  <si>
    <t>PSO2501694</t>
  </si>
  <si>
    <t>D217DSE(25102170)</t>
  </si>
  <si>
    <t>731-82880309R+170-82880101C</t>
  </si>
  <si>
    <t>PSO2501695</t>
  </si>
  <si>
    <t>D217DSE(25802170)</t>
  </si>
  <si>
    <t>816-82880001R</t>
  </si>
  <si>
    <t>PSO2500200</t>
  </si>
  <si>
    <t>SP8005/BNT9100</t>
  </si>
  <si>
    <t>P8005-L01-C1201</t>
  </si>
  <si>
    <t>PSO2501475</t>
  </si>
  <si>
    <t>CROATIA</t>
  </si>
  <si>
    <t>PSO2501476</t>
  </si>
  <si>
    <t>RSO2500053</t>
  </si>
  <si>
    <t>SP8026/305</t>
  </si>
  <si>
    <t>P8026-L01-R1201</t>
  </si>
  <si>
    <t>PSO2500932</t>
  </si>
  <si>
    <t>PSO2500538</t>
  </si>
  <si>
    <t>PSO2500539</t>
  </si>
  <si>
    <t>PSO2500796</t>
  </si>
  <si>
    <t>SP8228/BAB5586NC</t>
  </si>
  <si>
    <t>P8228-C05-C1205</t>
  </si>
  <si>
    <t>PSO2402337</t>
  </si>
  <si>
    <t>SP8259/BNT5550NC</t>
  </si>
  <si>
    <t>P8259-C01-C1203</t>
  </si>
  <si>
    <t>PSO2501678</t>
  </si>
  <si>
    <t>SP8291/BNT5548</t>
  </si>
  <si>
    <t>P8291-L05-C1251</t>
  </si>
  <si>
    <t>RSO2500046</t>
  </si>
  <si>
    <t>PSO2501478</t>
  </si>
  <si>
    <t>SP8510/AS950E</t>
  </si>
  <si>
    <t>P8510-E02-C1201</t>
  </si>
  <si>
    <t>PSO2501508</t>
  </si>
  <si>
    <t>P8510-E02-C1202</t>
  </si>
  <si>
    <t>0230</t>
  </si>
  <si>
    <t>PSO2501510</t>
  </si>
  <si>
    <t>0220</t>
  </si>
  <si>
    <t>MSO2500098</t>
  </si>
  <si>
    <t>SP8532/AS95E</t>
  </si>
  <si>
    <t>P8532-E01-M1201</t>
  </si>
  <si>
    <t>PSO2500019</t>
  </si>
  <si>
    <t>SP8536/AS6400E</t>
  </si>
  <si>
    <t>P8536-E01-C1202</t>
  </si>
  <si>
    <t>MSO2500106</t>
  </si>
  <si>
    <t>SP8538/BRAS150E</t>
  </si>
  <si>
    <t>P8538-E01-M1201</t>
  </si>
  <si>
    <t>MSO2500108</t>
  </si>
  <si>
    <t>MSO2500107</t>
  </si>
  <si>
    <t>MSO2500109</t>
  </si>
  <si>
    <t>PSO2500535</t>
  </si>
  <si>
    <t>SP8538/BRAS152E</t>
  </si>
  <si>
    <t>P8538-E01-C1202</t>
  </si>
  <si>
    <t>PSO2501509</t>
  </si>
  <si>
    <t>SP8873/AS960E</t>
  </si>
  <si>
    <t>P8873-E02-C1213</t>
  </si>
  <si>
    <t>0170</t>
  </si>
  <si>
    <t>PSO2500967</t>
  </si>
  <si>
    <t>SP2573/MT725E</t>
  </si>
  <si>
    <t>P2573-E01-C1203</t>
  </si>
  <si>
    <t>0180</t>
  </si>
  <si>
    <t>PSO2500968</t>
  </si>
  <si>
    <t>PSO2501319</t>
  </si>
  <si>
    <t>SP2573/MT727E</t>
  </si>
  <si>
    <t>P2573-E01-C1205</t>
  </si>
  <si>
    <t>PSO2501500</t>
  </si>
  <si>
    <t>SP2573/MT728E</t>
  </si>
  <si>
    <t>P2573-E01-C1206</t>
  </si>
  <si>
    <t>PSO2501295</t>
  </si>
  <si>
    <t>PSO2500876</t>
  </si>
  <si>
    <t>PSO2501332</t>
  </si>
  <si>
    <t>SP8016/BRHD215CHE</t>
  </si>
  <si>
    <t>P8016-E01-C1206</t>
  </si>
  <si>
    <t>PSO2500948</t>
  </si>
  <si>
    <t>SP8016/BRHD215E</t>
  </si>
  <si>
    <t>P8016-E01-C1205</t>
  </si>
  <si>
    <t>PSO2501312</t>
  </si>
  <si>
    <t>SP8019/ACAS6550DIF</t>
  </si>
  <si>
    <t>D8019-E00-C1208</t>
  </si>
  <si>
    <t>PSO2501628</t>
  </si>
  <si>
    <t>PSO2500976</t>
  </si>
  <si>
    <t>PSO2501317</t>
  </si>
  <si>
    <t>PSO2501606</t>
  </si>
  <si>
    <t>SP8029/BAB6880CHE</t>
  </si>
  <si>
    <t>P8029-E01-C1203</t>
  </si>
  <si>
    <t>PSO2501334</t>
  </si>
  <si>
    <t>MSO2500059</t>
  </si>
  <si>
    <t>SP8288/D215DE</t>
  </si>
  <si>
    <t>P8288-E05-M1201</t>
  </si>
  <si>
    <t>MSO2500090</t>
  </si>
  <si>
    <t>SP8298/5344E</t>
  </si>
  <si>
    <t>P8298-E01-M1204</t>
  </si>
  <si>
    <t>MSO2500091</t>
  </si>
  <si>
    <t>PSO2501032</t>
  </si>
  <si>
    <t>SP8356/D373E</t>
  </si>
  <si>
    <t>P8356-E01-C1204</t>
  </si>
  <si>
    <t>PSO2501519</t>
  </si>
  <si>
    <t>SP8356/D374DCHE</t>
  </si>
  <si>
    <t>P8356-E01-C1207</t>
  </si>
  <si>
    <t>PSO2501279</t>
  </si>
  <si>
    <t>SP8356/D374DE</t>
  </si>
  <si>
    <t>P8356-E01-C1206</t>
  </si>
  <si>
    <t>MSO2500061</t>
  </si>
  <si>
    <t>SP8360/D570DE</t>
  </si>
  <si>
    <t>P8360-E01-M1203</t>
  </si>
  <si>
    <t>MSO2500062</t>
  </si>
  <si>
    <t>PSO2501318</t>
  </si>
  <si>
    <t>PSO2500773</t>
  </si>
  <si>
    <t>PSO2500978</t>
  </si>
  <si>
    <t>PSO2500986</t>
  </si>
  <si>
    <t>PSO2501316</t>
  </si>
  <si>
    <t>PSO2501521</t>
  </si>
  <si>
    <t>SP8515/AS126CHE</t>
  </si>
  <si>
    <t>P8515-E01-C1204</t>
  </si>
  <si>
    <t>MSO2500103</t>
  </si>
  <si>
    <t>SP8515/AS126E</t>
  </si>
  <si>
    <t>P8515-E01-M1201</t>
  </si>
  <si>
    <t>PSO2500974</t>
  </si>
  <si>
    <t>PSO2500975</t>
  </si>
  <si>
    <t>SP8515/AS261E</t>
  </si>
  <si>
    <t>P8515-E01-C1215</t>
  </si>
  <si>
    <t>PSO2500758</t>
  </si>
  <si>
    <t>SP8528/AS774E</t>
  </si>
  <si>
    <t>P8528-E01-C1202</t>
  </si>
  <si>
    <t>PSO2501314</t>
  </si>
  <si>
    <t>PSO2500789</t>
  </si>
  <si>
    <t>SP8531/BRAS226E</t>
  </si>
  <si>
    <t>P8531-E03-C1202</t>
  </si>
  <si>
    <t>MSO2500099</t>
  </si>
  <si>
    <t>MSO2500094</t>
  </si>
  <si>
    <t>P8538-E01-M1202</t>
  </si>
  <si>
    <t>PSO2500803</t>
  </si>
  <si>
    <t>SP8832/AS86E</t>
  </si>
  <si>
    <t>P8832-E02-C1215</t>
  </si>
  <si>
    <t>PSO2500774</t>
  </si>
  <si>
    <t>PSO2501315</t>
  </si>
  <si>
    <t>SP8873/AS965E</t>
  </si>
  <si>
    <t>P8873-E03-C1206</t>
  </si>
  <si>
    <t>PSO2500972</t>
  </si>
  <si>
    <t>PSO2501310</t>
  </si>
  <si>
    <t>SP8875/AS122E</t>
  </si>
  <si>
    <t>P8875-E03-C1205</t>
  </si>
  <si>
    <t>PSO2500977</t>
  </si>
  <si>
    <t>SP8878/AS82E</t>
  </si>
  <si>
    <t>P8878-E02-C1211</t>
  </si>
  <si>
    <t>PSO2501282</t>
  </si>
  <si>
    <t>SP8891/BAB2770E</t>
  </si>
  <si>
    <t>P8891-E03-C1201</t>
  </si>
  <si>
    <t>PSO2501284</t>
  </si>
  <si>
    <t>SP8895/BAB2620E</t>
  </si>
  <si>
    <t>P8895-E01-C1201</t>
  </si>
  <si>
    <t>PSO2500930</t>
  </si>
  <si>
    <t>PSO2501197</t>
  </si>
  <si>
    <t>SP8515/VSHA2136A</t>
  </si>
  <si>
    <t>Australia</t>
  </si>
  <si>
    <t>P8515-A01-C1201</t>
  </si>
  <si>
    <t>RSO2500041</t>
  </si>
  <si>
    <t>SP9305/CGP8A</t>
  </si>
  <si>
    <t>P9305-A01-R1211</t>
  </si>
  <si>
    <t>PSO2501198</t>
  </si>
  <si>
    <t>VSHA2136A-GB</t>
  </si>
  <si>
    <t>302-85150042R</t>
  </si>
  <si>
    <t>PSO2501199</t>
  </si>
  <si>
    <t>VSHA2136A-MC</t>
  </si>
  <si>
    <t>301-45324001C</t>
  </si>
  <si>
    <t>PSO2501506</t>
  </si>
  <si>
    <t>AS6554E(45065540)</t>
  </si>
  <si>
    <t>305-80190003R</t>
  </si>
  <si>
    <t>PSO2501507</t>
  </si>
  <si>
    <t>AS6556E(45065560)</t>
  </si>
  <si>
    <t>305-80190002R</t>
  </si>
  <si>
    <t>PSO2501267</t>
  </si>
  <si>
    <t>BNTHB250UZ</t>
  </si>
  <si>
    <t>PSO2501268</t>
  </si>
  <si>
    <t>BNTMHBUZ</t>
  </si>
  <si>
    <t>PSO2501402</t>
  </si>
  <si>
    <t>SP2396/VSM7056A</t>
  </si>
  <si>
    <t>P2396-A02-C1201</t>
  </si>
  <si>
    <t>PSO2500531</t>
  </si>
  <si>
    <t>SP5029/CTOA-130PC3TW</t>
  </si>
  <si>
    <t>TAIWAN</t>
  </si>
  <si>
    <t>P5029-N01-C1201</t>
  </si>
  <si>
    <t>PSO2501340</t>
  </si>
  <si>
    <t>SP8016/BRHD200E</t>
  </si>
  <si>
    <t>P8016-E04-C1201</t>
  </si>
  <si>
    <t>PSO2501337</t>
  </si>
  <si>
    <t>SP8016/BRHD225E</t>
  </si>
  <si>
    <t>P8016-E02-C1201</t>
  </si>
  <si>
    <t>PSO2501338</t>
  </si>
  <si>
    <t>SP8018/BRHD425E</t>
  </si>
  <si>
    <t>P8018-E01-C1201</t>
  </si>
  <si>
    <t>PSO2500530</t>
  </si>
  <si>
    <t>SP8302/VS221WIW</t>
  </si>
  <si>
    <t>P8302-N01-C1201</t>
  </si>
  <si>
    <t>PSO2501432</t>
  </si>
  <si>
    <t>SP8521/BNTHB250SR</t>
  </si>
  <si>
    <t>ECUADOR</t>
  </si>
  <si>
    <t>P8521-L01-C1203</t>
  </si>
  <si>
    <t>PSO2501415</t>
  </si>
  <si>
    <t>SP8521/BNTHB250UX</t>
  </si>
  <si>
    <t>P8521-L01-C1202</t>
  </si>
  <si>
    <t>PSO2500740</t>
  </si>
  <si>
    <t>PSO2500739</t>
  </si>
  <si>
    <t>PSO2501401</t>
  </si>
  <si>
    <t>SP8528/VSHA2774A</t>
  </si>
  <si>
    <t>P8528-A01-C1201</t>
  </si>
  <si>
    <t>PSO2501400</t>
  </si>
  <si>
    <t>SP8873/VS2735GA</t>
  </si>
  <si>
    <t>P8873-A02-C1202</t>
  </si>
  <si>
    <t>PSO2501440</t>
  </si>
  <si>
    <t>SP8878/VSAS80PIK</t>
  </si>
  <si>
    <t>P8878-K02-C1201</t>
  </si>
  <si>
    <t>RSO2500043</t>
  </si>
  <si>
    <t>PSO2501220</t>
  </si>
  <si>
    <t>SP8021/1000</t>
  </si>
  <si>
    <t>P8021-L02-C1201</t>
  </si>
  <si>
    <t>PSO2501517</t>
  </si>
  <si>
    <t>SP8016/BRHD225CHE</t>
  </si>
  <si>
    <t>P8016-E02-C1202</t>
  </si>
  <si>
    <t>PSO2501516</t>
  </si>
  <si>
    <t>SP8018/BRHD435CHE</t>
  </si>
  <si>
    <t>P8018-E02-C1202</t>
  </si>
  <si>
    <t>PSO2501036</t>
  </si>
  <si>
    <t>SP8019/AS6555U</t>
  </si>
  <si>
    <t>P8019-E02-C1209</t>
  </si>
  <si>
    <t>PSO2501520</t>
  </si>
  <si>
    <t>PSO2501518</t>
  </si>
  <si>
    <t>SP8360/D570DCHE</t>
  </si>
  <si>
    <t>P8360-E01-C1206</t>
  </si>
  <si>
    <t>PSO2501291</t>
  </si>
  <si>
    <t>PSO2501441</t>
  </si>
  <si>
    <t>SP2550/LWD5ES</t>
  </si>
  <si>
    <t>P2550-M01-C1201</t>
  </si>
  <si>
    <t>PSO2501443</t>
  </si>
  <si>
    <t>SP8002/330ES</t>
  </si>
  <si>
    <t>P8002-M01-C1201</t>
  </si>
  <si>
    <t>RSO2500057</t>
  </si>
  <si>
    <t>RSO2500058</t>
  </si>
  <si>
    <t>PSO2500800</t>
  </si>
  <si>
    <t>MSO2500093</t>
  </si>
  <si>
    <t>PSO2501537</t>
  </si>
  <si>
    <t>SP8660/134WC</t>
  </si>
  <si>
    <t>P8660-C02-C1204</t>
  </si>
  <si>
    <t>PSO2501496</t>
  </si>
  <si>
    <t>PSO2501495</t>
  </si>
  <si>
    <t>SP8873/AS200E</t>
  </si>
  <si>
    <t>P8873-E02-C1206</t>
  </si>
  <si>
    <t>PSO2501498</t>
  </si>
  <si>
    <t>SP8873/AS962E</t>
  </si>
  <si>
    <t>PSO2501523</t>
  </si>
  <si>
    <t>IP-0015(175444)</t>
  </si>
  <si>
    <t>SP3858/SSW12C-B(70-0122)</t>
  </si>
  <si>
    <t>P3858-C01-C1202</t>
  </si>
  <si>
    <t>PSO2501715</t>
  </si>
  <si>
    <t>SP8002/332</t>
  </si>
  <si>
    <t>P8002-L01-C1204</t>
  </si>
  <si>
    <t>PSO2501370</t>
  </si>
  <si>
    <t>SP8228/BHOSPBK6689</t>
  </si>
  <si>
    <t>P8228-L05-C1201</t>
  </si>
  <si>
    <t>PSO2501369</t>
  </si>
  <si>
    <t>SP8271/169WIW</t>
  </si>
  <si>
    <t>P8271-L01-C1206</t>
  </si>
  <si>
    <t>PSO2501367</t>
  </si>
  <si>
    <t>SP8316/047BW</t>
  </si>
  <si>
    <t>P8316-L03-C1202</t>
  </si>
  <si>
    <t>PSO2501368</t>
  </si>
  <si>
    <t>SP8316/047W</t>
  </si>
  <si>
    <t>P8316-L03-C1201</t>
  </si>
  <si>
    <t>RSO2500048</t>
  </si>
  <si>
    <t>SP8371/152TN</t>
  </si>
  <si>
    <t>P8371-L01-R1203</t>
  </si>
  <si>
    <t>PSO2500698</t>
  </si>
  <si>
    <t>SP8535/BC610FRES</t>
  </si>
  <si>
    <t>P8535-M01-C1201</t>
  </si>
  <si>
    <t>PSO2501027</t>
  </si>
  <si>
    <t>SP8536/AS6400CHE</t>
  </si>
  <si>
    <t>P8536-E01-C1203</t>
  </si>
  <si>
    <t>PSO2501447</t>
  </si>
  <si>
    <t>SP8875/AS115SDE</t>
  </si>
  <si>
    <t>P8875-S03-C1202</t>
  </si>
  <si>
    <t>0190</t>
  </si>
  <si>
    <t>PSO2501575</t>
  </si>
  <si>
    <t>SP2505/CLS1XU</t>
  </si>
  <si>
    <t>P2505-E01-C1202</t>
  </si>
  <si>
    <t>PSO2501648</t>
  </si>
  <si>
    <t>PSO2501499</t>
  </si>
  <si>
    <t>PSO2501566</t>
  </si>
  <si>
    <t>PSO2501382</t>
  </si>
  <si>
    <t>SP8006/565L</t>
  </si>
  <si>
    <t>P8006-L01-C1209</t>
  </si>
  <si>
    <t>PSO2501560</t>
  </si>
  <si>
    <t>SP2396/7056U</t>
  </si>
  <si>
    <t>P2396-E02-C1202</t>
  </si>
  <si>
    <t>PSO2501502</t>
  </si>
  <si>
    <t>SP5031/CPM-150</t>
  </si>
  <si>
    <t>P5031-L01-C1201</t>
  </si>
  <si>
    <t>PSO2302251</t>
  </si>
  <si>
    <t>SP8005/BNTMB9100BR</t>
  </si>
  <si>
    <t>P8005-L02-C1203</t>
  </si>
  <si>
    <t>PSO2302252</t>
  </si>
  <si>
    <t>SP8005/BNTMB9100BRB</t>
  </si>
  <si>
    <t>P8005-V02-C1203</t>
  </si>
  <si>
    <t>0250</t>
  </si>
  <si>
    <t>PSO2501556</t>
  </si>
  <si>
    <t>SP8012/889CGD</t>
  </si>
  <si>
    <t>P8012-L01-C1204</t>
  </si>
  <si>
    <t>PSO2501183</t>
  </si>
  <si>
    <t>SP8018/898BRC</t>
  </si>
  <si>
    <t>P8018-C01-C1201</t>
  </si>
  <si>
    <t>PSO2500769</t>
  </si>
  <si>
    <t>PSO2501522</t>
  </si>
  <si>
    <t>SP8298/5344BU</t>
  </si>
  <si>
    <t>P8298-E01-C1203</t>
  </si>
  <si>
    <t>PSO2501115</t>
  </si>
  <si>
    <t>SP8360/D570DSDE</t>
  </si>
  <si>
    <t>P8360-S01-C1203</t>
  </si>
  <si>
    <t>PSO2501168</t>
  </si>
  <si>
    <t>PSO2501117</t>
  </si>
  <si>
    <t>PSO2501512</t>
  </si>
  <si>
    <t>SP8002/330C</t>
  </si>
  <si>
    <t>P8002-C01-C1202</t>
  </si>
  <si>
    <t>PSO2501602</t>
  </si>
  <si>
    <t>PSO2500909</t>
  </si>
  <si>
    <t>SP8875/BC121OES</t>
  </si>
  <si>
    <t>P8875-M02-C1201</t>
  </si>
  <si>
    <t>PSO2501727</t>
  </si>
  <si>
    <t>CTOA-130PC3KNOB</t>
  </si>
  <si>
    <t>703-50290802C</t>
  </si>
  <si>
    <t>MSO2500074</t>
  </si>
  <si>
    <t>SP8288/5542DU</t>
  </si>
  <si>
    <t>P8288-E03-M1202</t>
  </si>
  <si>
    <t>MSO2500077</t>
  </si>
  <si>
    <t>MSO2500079</t>
  </si>
  <si>
    <t>SP8376/9142TU</t>
  </si>
  <si>
    <t>P8376-E01-M1201</t>
  </si>
  <si>
    <t>MSO2500101</t>
  </si>
  <si>
    <t>P8515-E01-M1203</t>
  </si>
  <si>
    <t>PSO2501578</t>
  </si>
  <si>
    <t>PSO2501577</t>
  </si>
  <si>
    <t>SP8538/BRAS150SDE</t>
  </si>
  <si>
    <t>P8538-S01-C1201</t>
  </si>
  <si>
    <t>PSO2501043</t>
  </si>
  <si>
    <t>PSO2501726</t>
  </si>
  <si>
    <t>TOA-60KNOB60</t>
  </si>
  <si>
    <t>403-06000402R</t>
  </si>
  <si>
    <t>PSO2501503</t>
  </si>
  <si>
    <t>PSO2501513</t>
  </si>
  <si>
    <t>SP8343/5549NC</t>
  </si>
  <si>
    <t>P8343-C01-C1202</t>
  </si>
  <si>
    <t>PSO2501608</t>
  </si>
  <si>
    <t>MALAYSIA</t>
  </si>
  <si>
    <t>PSO2501535</t>
  </si>
  <si>
    <t>INDONESIA</t>
  </si>
  <si>
    <t>P8510-E02-C1210</t>
  </si>
  <si>
    <t>PSO2501514</t>
  </si>
  <si>
    <t>PSO2501185</t>
  </si>
  <si>
    <t>SP8531/BC430BRNC</t>
  </si>
  <si>
    <t>P8531-C02-C1201</t>
  </si>
  <si>
    <t>PSO2501383</t>
  </si>
  <si>
    <t>PSO2501292</t>
  </si>
  <si>
    <t>PSO2501359</t>
  </si>
  <si>
    <t>IP-0013(174502)</t>
  </si>
  <si>
    <t>#70-0151</t>
  </si>
  <si>
    <t>P3862-L01-C1201</t>
  </si>
  <si>
    <t>PSO2501360</t>
  </si>
  <si>
    <t>IP-0014(174718)</t>
  </si>
  <si>
    <t>PSO2501724</t>
  </si>
  <si>
    <t>IP-0021(175962)</t>
  </si>
  <si>
    <t>#87-0841</t>
  </si>
  <si>
    <t>D3862-L00-C1201</t>
  </si>
  <si>
    <t>PSO2501573</t>
  </si>
  <si>
    <t>SP2388/7498CU</t>
  </si>
  <si>
    <t>P2388-E03-C1202</t>
  </si>
  <si>
    <t>0260</t>
  </si>
  <si>
    <t>PSO2501557</t>
  </si>
  <si>
    <t>PSO2501445</t>
  </si>
  <si>
    <t>SP8013/303ES</t>
  </si>
  <si>
    <t>P8013-M01-C1201</t>
  </si>
  <si>
    <t>PSO2501342</t>
  </si>
  <si>
    <t>PSO2501339</t>
  </si>
  <si>
    <t>SP8018/BRHD435E</t>
  </si>
  <si>
    <t>P8018-E02-C1201</t>
  </si>
  <si>
    <t>PSO2501630</t>
  </si>
  <si>
    <t>SP8019/AS6550SDE</t>
  </si>
  <si>
    <t>P8019-S02-C1201</t>
  </si>
  <si>
    <t>PSO2501596</t>
  </si>
  <si>
    <t>SP8271/169BIWC</t>
  </si>
  <si>
    <t>P8271-C02-C1211</t>
  </si>
  <si>
    <t>PSO2501455</t>
  </si>
  <si>
    <t>SP8288/D215DSDE</t>
  </si>
  <si>
    <t>P8288-S05-C1201</t>
  </si>
  <si>
    <t>PSO2501629</t>
  </si>
  <si>
    <t>SP8298/5344SDE</t>
  </si>
  <si>
    <t>P8298-S01-C1204</t>
  </si>
  <si>
    <t>PSO2501484</t>
  </si>
  <si>
    <t>PSO2501442</t>
  </si>
  <si>
    <t>SP8506/BC193ES</t>
  </si>
  <si>
    <t>P8506-M01-C1202</t>
  </si>
  <si>
    <t>PSO2501323</t>
  </si>
  <si>
    <t>PSO2501324</t>
  </si>
  <si>
    <t>PSO2501482</t>
  </si>
  <si>
    <t>PSO2501347</t>
  </si>
  <si>
    <t>PSO2501446</t>
  </si>
  <si>
    <t>SP8875/BC123ES</t>
  </si>
  <si>
    <t>P8875-M02-C1205</t>
  </si>
  <si>
    <t>PSO2501350</t>
  </si>
  <si>
    <t>PSO2501283</t>
  </si>
  <si>
    <t>PSO2501444</t>
  </si>
  <si>
    <t>SP8893/CD160CES</t>
  </si>
  <si>
    <t>P8893-M01-C1202</t>
  </si>
  <si>
    <t>RSO2500044</t>
  </si>
  <si>
    <t>SP9305/FB3SBES</t>
  </si>
  <si>
    <t>P9305-M07-C1202</t>
  </si>
  <si>
    <t>RSO2500045</t>
  </si>
  <si>
    <t>SP9319/FB27WES</t>
  </si>
  <si>
    <t>P9319-M01-C1201</t>
  </si>
  <si>
    <t>PSO2501582</t>
  </si>
  <si>
    <t>PSO2501584</t>
  </si>
  <si>
    <t>PSO2501580</t>
  </si>
  <si>
    <t>SP8030/BRHD150SDE</t>
  </si>
  <si>
    <t>P8030-S01-C1201</t>
  </si>
  <si>
    <t>PSO2501649</t>
  </si>
  <si>
    <t>SP8521/BNTHBLV250UZ-PP44</t>
  </si>
  <si>
    <t>TBC</t>
  </si>
  <si>
    <t>MILLPLAN(PARAGUAY)</t>
  </si>
  <si>
    <t>P8521-V01-C1220</t>
  </si>
  <si>
    <t>PSO2501651</t>
  </si>
  <si>
    <t>AS115PSDE-GB</t>
  </si>
  <si>
    <t>KUWAIT</t>
  </si>
  <si>
    <t>PSO2501501</t>
  </si>
  <si>
    <t>SP5031/CPM-150W</t>
  </si>
  <si>
    <t>P5031-L01-C1202</t>
  </si>
  <si>
    <t>PSO2500559</t>
  </si>
  <si>
    <t>PSO2501634</t>
  </si>
  <si>
    <t>PSO2501654</t>
  </si>
  <si>
    <t>PSO2501635</t>
  </si>
  <si>
    <t>SP8878/VS8080A</t>
  </si>
  <si>
    <t>P8878-A01-C1202</t>
  </si>
  <si>
    <t>RSO2500063</t>
  </si>
  <si>
    <t>PSO2501031</t>
  </si>
  <si>
    <t>PSO2501652</t>
  </si>
  <si>
    <t>AS136SDE-GB</t>
  </si>
  <si>
    <t>0270</t>
  </si>
  <si>
    <t>PSO2501558</t>
  </si>
  <si>
    <t>0240</t>
  </si>
  <si>
    <t>PSO2501624</t>
  </si>
  <si>
    <t>SP8286/246LC</t>
  </si>
  <si>
    <t>P8286-C02-C1227</t>
  </si>
  <si>
    <t>PSO2501656</t>
  </si>
  <si>
    <t>PSO2501625</t>
  </si>
  <si>
    <t>SP8328/289LC</t>
  </si>
  <si>
    <t>P8328-C01-C1205</t>
  </si>
  <si>
    <t>PSO2501626</t>
  </si>
  <si>
    <t>SP8392/910NC</t>
  </si>
  <si>
    <t>P8392-C01-C1220</t>
  </si>
  <si>
    <t>PSO2501593</t>
  </si>
  <si>
    <t>SP8515/AS128SDE</t>
  </si>
  <si>
    <t>P8515-S01-C1208</t>
  </si>
  <si>
    <t>PSO2501655</t>
  </si>
  <si>
    <t>PSO2501653</t>
  </si>
  <si>
    <t>PSO2501643</t>
  </si>
  <si>
    <t>SP8875/BC125DBC</t>
  </si>
  <si>
    <t>P8875-C01-C1218</t>
  </si>
  <si>
    <t>PSO2501644</t>
  </si>
  <si>
    <t>SP8878/BC80QSDMC</t>
  </si>
  <si>
    <t>P8878-C01-C1202</t>
  </si>
  <si>
    <t>PSO2501574</t>
  </si>
  <si>
    <t>0200</t>
  </si>
  <si>
    <t>PSO2501576</t>
  </si>
  <si>
    <t>PSO2501571</t>
  </si>
  <si>
    <t>SP2573/7255U</t>
  </si>
  <si>
    <t>P2573-E01-C1201</t>
  </si>
  <si>
    <t>PSO2501638</t>
  </si>
  <si>
    <t>IP-0016(175726)</t>
  </si>
  <si>
    <t>SP3855/SSW10C(70-0120.2)</t>
  </si>
  <si>
    <t>P3855-C01-C1201</t>
  </si>
  <si>
    <t>PSO2501641</t>
  </si>
  <si>
    <t>IP-0017(175727)</t>
  </si>
  <si>
    <t>SP3858/SSW12C(814116)</t>
  </si>
  <si>
    <t>P3858-C01-C1201</t>
  </si>
  <si>
    <t>PSO2501358</t>
  </si>
  <si>
    <t>IP-0012(174501)</t>
  </si>
  <si>
    <t>SP3866/#0201</t>
  </si>
  <si>
    <t>P3866-L01-C1201</t>
  </si>
  <si>
    <t>PSO2501505</t>
  </si>
  <si>
    <t>PSO2501585</t>
  </si>
  <si>
    <t>PSO2501562</t>
  </si>
  <si>
    <t>SP8022/D6555DU</t>
  </si>
  <si>
    <t>P8022-E01-C1202</t>
  </si>
  <si>
    <t>PSO2501609</t>
  </si>
  <si>
    <t>SP8316/247BWC</t>
  </si>
  <si>
    <t>P8316-C01-C1203</t>
  </si>
  <si>
    <t>PSO2501190</t>
  </si>
  <si>
    <t>SP8325/279AMZES</t>
  </si>
  <si>
    <t>P8325-M04-C1201</t>
  </si>
  <si>
    <t>PSO2501554</t>
  </si>
  <si>
    <t>SP8349/VSD362BA</t>
  </si>
  <si>
    <t>P8349-A02-C1203</t>
  </si>
  <si>
    <t>MSO2500085</t>
  </si>
  <si>
    <t>PSO2501191</t>
  </si>
  <si>
    <t>SP8381/209AMZES</t>
  </si>
  <si>
    <t>P8381-M01-C1201</t>
  </si>
  <si>
    <t>PSO2501555</t>
  </si>
  <si>
    <t>SP8395/VSD374A</t>
  </si>
  <si>
    <t>P8395-A01-C1201</t>
  </si>
  <si>
    <t>PSO2501568</t>
  </si>
  <si>
    <t>SP8528/2774U</t>
  </si>
  <si>
    <t>P8528-E01-C1201</t>
  </si>
  <si>
    <t>PSO2501304</t>
  </si>
  <si>
    <t>SP8533/P1200-2DAR</t>
  </si>
  <si>
    <t>ARGENTINA</t>
  </si>
  <si>
    <t>P8533-V01-C1201</t>
  </si>
  <si>
    <t>PSO2501375</t>
  </si>
  <si>
    <t>SP8533/P1200-2DUZ</t>
  </si>
  <si>
    <t>P8533-V01-C1202</t>
  </si>
  <si>
    <t>PSO2501306</t>
  </si>
  <si>
    <t>PSO2501373</t>
  </si>
  <si>
    <t>702395BUFFER PO</t>
  </si>
  <si>
    <t>P8533-V01-C1203</t>
  </si>
  <si>
    <t>PSO2501527</t>
  </si>
  <si>
    <t>SP8533/P1200DAL</t>
  </si>
  <si>
    <t>P8533-L02-C1201</t>
  </si>
  <si>
    <t>PSO2501663</t>
  </si>
  <si>
    <t>PSO2501665</t>
  </si>
  <si>
    <t>PSO2501526</t>
  </si>
  <si>
    <t>SP8875/BC116RAL</t>
  </si>
  <si>
    <t>P8875-L03-C1204</t>
  </si>
  <si>
    <t>PSO2501303</t>
  </si>
  <si>
    <t>SP8875/BC116RAR</t>
  </si>
  <si>
    <t>P8875-V04-C1202</t>
  </si>
  <si>
    <t>PSO2501374</t>
  </si>
  <si>
    <t>SP8875/BC116RUZ</t>
  </si>
  <si>
    <t>P8875-V04-C1203</t>
  </si>
  <si>
    <t>PSO2501305</t>
  </si>
  <si>
    <t>PSO2501372</t>
  </si>
  <si>
    <t>PSO2501377</t>
  </si>
  <si>
    <t>RSO2500051</t>
  </si>
  <si>
    <t>Total Inc.Combodia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</si>
</sst>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#,##0;[Red]#,##0"/>
    <numFmt numFmtId="178" formatCode="m&quot;月&quot;d&quot;日&quot;;@"/>
    <numFmt numFmtId="179" formatCode="_ * #,##0.00_ ;_ * \-#,##0.00_ ;_ * &quot;-&quot;??.00_ ;_ @_ "/>
    <numFmt numFmtId="180" formatCode="_ * #,##0_ ;_ * \-#,##0_ ;_ * &quot;-&quot;??_ ;_ @_ "/>
  </numFmts>
  <fonts count="30">
    <font>
      <sz val="12"/>
      <name val="新細明體"/>
      <charset val="136"/>
    </font>
    <font>
      <sz val="12"/>
      <name val="Times New Roman"/>
      <charset val="134"/>
    </font>
    <font>
      <sz val="10"/>
      <name val="Times New Roman"/>
      <charset val="134"/>
    </font>
    <font>
      <sz val="12"/>
      <name val="標楷體"/>
      <charset val="136"/>
    </font>
    <font>
      <sz val="12"/>
      <name val="宋体-简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Microsoft YaHei"/>
      <charset val="136"/>
    </font>
    <font>
      <sz val="10"/>
      <name val="新細明體"/>
      <charset val="136"/>
    </font>
    <font>
      <b/>
      <sz val="9"/>
      <name val="Tahoma"/>
      <charset val="134"/>
    </font>
    <font>
      <sz val="9"/>
      <name val="Tahoma"/>
      <charset val="134"/>
    </font>
    <font>
      <sz val="9"/>
      <name val="細明體"/>
      <charset val="136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Border="0">
      <alignment horizontal="left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 applyBorder="0">
      <alignment horizontal="left"/>
    </xf>
    <xf numFmtId="176" fontId="25" fillId="0" borderId="0" applyFill="0" applyBorder="0" applyAlignment="0" applyProtection="0"/>
  </cellStyleXfs>
  <cellXfs count="60">
    <xf numFmtId="0" fontId="0" fillId="0" borderId="0" xfId="0" applyAlignment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177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3" fontId="4" fillId="0" borderId="0" xfId="0" applyNumberFormat="1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9" fontId="2" fillId="0" borderId="0" xfId="0" applyNumberFormat="1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9" fontId="2" fillId="2" borderId="0" xfId="0" applyNumberFormat="1" applyFont="1" applyFill="1" applyAlignment="1">
      <alignment vertical="center"/>
    </xf>
    <xf numFmtId="43" fontId="2" fillId="2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8" fontId="2" fillId="3" borderId="3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178" fontId="2" fillId="3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43" fontId="1" fillId="0" borderId="1" xfId="0" applyNumberFormat="1" applyFont="1" applyFill="1" applyBorder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  <cellStyle name="千分位 2" xfId="50"/>
  </cellStyles>
  <tableStyles count="0" defaultTableStyle="TableStyleMedium9" defaultPivotStyle="PivotStyleLight16"/>
  <colors>
    <mruColors>
      <color rgb="00FF0000"/>
      <color rgb="00FF00FF"/>
      <color rgb="000000FF"/>
      <color rgb="00FFFFCC"/>
      <color rgb="0066FFFF"/>
      <color rgb="00FFFFFF"/>
      <color rgb="0066FFCC"/>
      <color rgb="0099FFCC"/>
      <color rgb="003333FF"/>
      <color rgb="00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5991;&#26723;\xwechat_files\anlaganlag_0516\msg\file\2025-08\&#21103;&#26412;&#26604;&#22484;&#23528;8&#26376;9&#26376;&#26411;&#36208;&#36135;&#35746;&#2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ack\Downloads\&#21295;&#32317;&#20449;&#2468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5991;&#26723;\xwechat_files\anlaganlag_0516\msg\file\2025-08\PSO%20RSO%20TSO%20MSO%20202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8月 -柬"/>
      <sheetName val="9月 -柬"/>
    </sheetNames>
    <sheetDataSet>
      <sheetData sheetId="0">
        <row r="41">
          <cell r="E41">
            <v>166582</v>
          </cell>
        </row>
      </sheetData>
      <sheetData sheetId="1">
        <row r="34">
          <cell r="E34">
            <v>166502</v>
          </cell>
        </row>
        <row r="35">
          <cell r="M35">
            <v>13444366.8132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排期計劃"/>
      <sheetName val="8月份"/>
      <sheetName val="9月份 "/>
      <sheetName val="欠料HOLD貨"/>
      <sheetName val="导出计数"/>
    </sheetNames>
    <sheetDataSet>
      <sheetData sheetId="0"/>
      <sheetData sheetId="1"/>
      <sheetData sheetId="2"/>
      <sheetData sheetId="3">
        <row r="2">
          <cell r="C2" t="str">
            <v>本廠PSO/O</v>
          </cell>
          <cell r="D2" t="str">
            <v>本廠型號</v>
          </cell>
          <cell r="E2" t="str">
            <v>客戶型號</v>
          </cell>
          <cell r="F2" t="str">
            <v>訂單數量</v>
          </cell>
          <cell r="G2" t="str">
            <v>OTS期</v>
          </cell>
          <cell r="H2" t="str">
            <v>開拉期</v>
          </cell>
          <cell r="I2" t="str">
            <v>開拉期1</v>
          </cell>
          <cell r="J2" t="str">
            <v>AREA</v>
          </cell>
          <cell r="K2" t="str">
            <v>8.19-22走貨</v>
          </cell>
          <cell r="L2" t="str">
            <v>8.25-30走貨</v>
          </cell>
          <cell r="M2" t="str">
            <v>8.31-9.5走貨</v>
          </cell>
          <cell r="N2" t="str">
            <v>欠料名稱</v>
          </cell>
          <cell r="O2" t="str">
            <v>供應商</v>
          </cell>
          <cell r="P2" t="str">
            <v>貨款金額</v>
          </cell>
          <cell r="Q2" t="str">
            <v>最遲付款時間</v>
          </cell>
          <cell r="R2" t="str">
            <v>備註</v>
          </cell>
        </row>
        <row r="3">
          <cell r="C3" t="str">
            <v>PSO2500970</v>
          </cell>
          <cell r="D3" t="str">
            <v>SP8356</v>
          </cell>
          <cell r="E3" t="str">
            <v>D373E</v>
          </cell>
          <cell r="F3">
            <v>9000</v>
          </cell>
          <cell r="G3">
            <v>45880</v>
          </cell>
          <cell r="H3" t="str">
            <v>8/11-8/13</v>
          </cell>
          <cell r="I3">
            <v>45880</v>
          </cell>
          <cell r="J3" t="str">
            <v>France</v>
          </cell>
        </row>
        <row r="3">
          <cell r="N3" t="str">
            <v>OK</v>
          </cell>
        </row>
        <row r="4">
          <cell r="C4" t="str">
            <v>PSO2500466</v>
          </cell>
          <cell r="D4" t="str">
            <v>SP8356</v>
          </cell>
          <cell r="E4" t="str">
            <v>D374DE</v>
          </cell>
          <cell r="F4">
            <v>6102</v>
          </cell>
          <cell r="G4">
            <v>45894</v>
          </cell>
          <cell r="H4" t="str">
            <v>8/13-8/15</v>
          </cell>
          <cell r="I4">
            <v>45882</v>
          </cell>
          <cell r="J4" t="str">
            <v>France</v>
          </cell>
        </row>
        <row r="4">
          <cell r="N4" t="str">
            <v>OK</v>
          </cell>
        </row>
        <row r="5">
          <cell r="C5" t="str">
            <v>PSO2501214</v>
          </cell>
          <cell r="D5" t="str">
            <v>SP8286</v>
          </cell>
          <cell r="E5" t="str">
            <v>246TBES</v>
          </cell>
          <cell r="F5">
            <v>6</v>
          </cell>
          <cell r="G5">
            <v>45889</v>
          </cell>
          <cell r="H5">
            <v>45891</v>
          </cell>
          <cell r="I5">
            <v>45891</v>
          </cell>
          <cell r="J5" t="str">
            <v>Mexico</v>
          </cell>
        </row>
        <row r="6">
          <cell r="C6" t="str">
            <v>PSO2501213</v>
          </cell>
          <cell r="D6" t="str">
            <v>SP8286</v>
          </cell>
          <cell r="E6" t="str">
            <v>246TBES</v>
          </cell>
          <cell r="F6">
            <v>13321</v>
          </cell>
          <cell r="G6">
            <v>45889</v>
          </cell>
          <cell r="H6" t="str">
            <v>8/22-9/9</v>
          </cell>
          <cell r="I6">
            <v>45891</v>
          </cell>
          <cell r="J6" t="str">
            <v>Mexico</v>
          </cell>
        </row>
        <row r="6">
          <cell r="L6">
            <v>45895</v>
          </cell>
        </row>
        <row r="6">
          <cell r="N6" t="str">
            <v>馬達8/25 10K</v>
          </cell>
          <cell r="O6" t="str">
            <v>新德微</v>
          </cell>
          <cell r="P6">
            <v>50150</v>
          </cell>
          <cell r="Q6" t="str">
            <v>8/21已付10萬  8/29給5萬多</v>
          </cell>
          <cell r="R6" t="str">
            <v>後面一筆9/10</v>
          </cell>
        </row>
        <row r="7">
          <cell r="C7" t="str">
            <v>PSO2501380</v>
          </cell>
          <cell r="D7" t="str">
            <v>SP8289</v>
          </cell>
          <cell r="E7" t="str">
            <v>121KW</v>
          </cell>
          <cell r="F7">
            <v>5000</v>
          </cell>
          <cell r="G7">
            <v>45881</v>
          </cell>
          <cell r="H7" t="str">
            <v>8/26-8/29</v>
          </cell>
          <cell r="I7">
            <v>45895</v>
          </cell>
          <cell r="J7" t="str">
            <v>USA</v>
          </cell>
          <cell r="K7">
            <v>45889</v>
          </cell>
        </row>
        <row r="7">
          <cell r="N7" t="str">
            <v>OK</v>
          </cell>
        </row>
        <row r="8">
          <cell r="C8" t="str">
            <v>PSO2501381</v>
          </cell>
          <cell r="D8" t="str">
            <v>SP8289</v>
          </cell>
          <cell r="E8" t="str">
            <v>121KW</v>
          </cell>
          <cell r="F8">
            <v>10000</v>
          </cell>
          <cell r="G8">
            <v>45887</v>
          </cell>
          <cell r="H8" t="str">
            <v>8/29-9/3</v>
          </cell>
          <cell r="I8">
            <v>45898</v>
          </cell>
          <cell r="J8" t="str">
            <v>USA</v>
          </cell>
          <cell r="K8">
            <v>45891</v>
          </cell>
        </row>
        <row r="8">
          <cell r="N8" t="str">
            <v>OK</v>
          </cell>
        </row>
        <row r="9">
          <cell r="C9" t="str">
            <v>PSO2501279</v>
          </cell>
          <cell r="D9" t="str">
            <v>SP8356</v>
          </cell>
          <cell r="E9" t="str">
            <v>D374DE</v>
          </cell>
          <cell r="F9">
            <v>2502</v>
          </cell>
          <cell r="G9">
            <v>45902</v>
          </cell>
          <cell r="H9" t="str">
            <v>9/1-9/2</v>
          </cell>
          <cell r="I9">
            <v>45901</v>
          </cell>
          <cell r="J9" t="str">
            <v>France</v>
          </cell>
        </row>
        <row r="9">
          <cell r="L9">
            <v>45896</v>
          </cell>
        </row>
        <row r="9">
          <cell r="N9" t="str">
            <v>卡通</v>
          </cell>
          <cell r="O9" t="str">
            <v>毅帆</v>
          </cell>
          <cell r="P9">
            <v>115000</v>
          </cell>
          <cell r="Q9" t="str">
            <v>8月27日</v>
          </cell>
          <cell r="R9" t="str">
            <v>8月28付：11.5萬，                                                                                    9月開始每周付：8~10萬，                                                               
</v>
          </cell>
        </row>
        <row r="10">
          <cell r="C10" t="str">
            <v>PSO2501032</v>
          </cell>
          <cell r="D10" t="str">
            <v>SP8356</v>
          </cell>
          <cell r="E10" t="str">
            <v>D373E</v>
          </cell>
          <cell r="F10">
            <v>3300</v>
          </cell>
          <cell r="G10">
            <v>45902</v>
          </cell>
          <cell r="H10" t="str">
            <v>9/2-9/4</v>
          </cell>
          <cell r="I10">
            <v>45902</v>
          </cell>
          <cell r="J10" t="str">
            <v>France</v>
          </cell>
        </row>
        <row r="10">
          <cell r="L10">
            <v>45896</v>
          </cell>
        </row>
        <row r="10">
          <cell r="N10" t="str">
            <v>卡通</v>
          </cell>
          <cell r="O10" t="str">
            <v>毅帆</v>
          </cell>
        </row>
        <row r="11">
          <cell r="C11" t="str">
            <v>PSO2501519</v>
          </cell>
          <cell r="D11" t="str">
            <v>SP8356</v>
          </cell>
          <cell r="E11" t="str">
            <v>D374DCHE</v>
          </cell>
          <cell r="F11">
            <v>1500</v>
          </cell>
          <cell r="G11">
            <v>45902</v>
          </cell>
          <cell r="H11" t="str">
            <v>9/4-9/5</v>
          </cell>
          <cell r="I11">
            <v>45904</v>
          </cell>
          <cell r="J11" t="str">
            <v>Switzerland</v>
          </cell>
        </row>
        <row r="12">
          <cell r="C12" t="str">
            <v>PSO2500829</v>
          </cell>
          <cell r="D12" t="str">
            <v>SP8323</v>
          </cell>
          <cell r="E12" t="str">
            <v>B307</v>
          </cell>
          <cell r="F12">
            <v>144</v>
          </cell>
          <cell r="G12">
            <v>45905</v>
          </cell>
          <cell r="H12">
            <v>45905</v>
          </cell>
          <cell r="I12">
            <v>45905</v>
          </cell>
          <cell r="J12" t="str">
            <v>Dominican</v>
          </cell>
        </row>
        <row r="13">
          <cell r="C13" t="str">
            <v>PSO2501537</v>
          </cell>
          <cell r="D13" t="str">
            <v>SP8660</v>
          </cell>
          <cell r="E13" t="str">
            <v>134WC</v>
          </cell>
          <cell r="F13">
            <v>2500</v>
          </cell>
          <cell r="G13">
            <v>45909</v>
          </cell>
          <cell r="H13" t="str">
            <v>9/5-9/7</v>
          </cell>
          <cell r="I13">
            <v>45905</v>
          </cell>
          <cell r="J13" t="str">
            <v>Canada</v>
          </cell>
        </row>
        <row r="14">
          <cell r="C14" t="str">
            <v>PSO2501369</v>
          </cell>
          <cell r="D14" t="str">
            <v>SP8271</v>
          </cell>
          <cell r="E14" t="str">
            <v>169WIW</v>
          </cell>
          <cell r="F14">
            <v>2504</v>
          </cell>
          <cell r="G14">
            <v>45910</v>
          </cell>
          <cell r="H14" t="str">
            <v>9/7-9/10</v>
          </cell>
          <cell r="I14">
            <v>45907</v>
          </cell>
          <cell r="J14" t="str">
            <v>USA</v>
          </cell>
        </row>
        <row r="14">
          <cell r="M14">
            <v>45905</v>
          </cell>
          <cell r="N14" t="str">
            <v>發條</v>
          </cell>
          <cell r="O14" t="str">
            <v>中毅</v>
          </cell>
          <cell r="P14">
            <v>30875.77</v>
          </cell>
          <cell r="Q14" t="str">
            <v>8月27日</v>
          </cell>
          <cell r="R14" t="str">
            <v>款后10天</v>
          </cell>
        </row>
        <row r="15">
          <cell r="C15" t="str">
            <v>PSO2501602</v>
          </cell>
          <cell r="D15" t="str">
            <v>SP8356</v>
          </cell>
          <cell r="E15" t="str">
            <v>D374DE</v>
          </cell>
          <cell r="F15">
            <v>6000</v>
          </cell>
          <cell r="G15">
            <v>45916</v>
          </cell>
          <cell r="H15">
            <v>45910</v>
          </cell>
          <cell r="I15">
            <v>45910</v>
          </cell>
          <cell r="J15" t="str">
            <v>France</v>
          </cell>
        </row>
        <row r="15">
          <cell r="N15" t="str">
            <v>銀釘</v>
          </cell>
          <cell r="O15" t="str">
            <v>嘉之潤（1，3月）</v>
          </cell>
          <cell r="P15">
            <v>71200</v>
          </cell>
          <cell r="Q15" t="str">
            <v>8月29日</v>
          </cell>
        </row>
        <row r="16">
          <cell r="C16" t="str">
            <v>PSO2501602</v>
          </cell>
        </row>
        <row r="16">
          <cell r="N16" t="str">
            <v>線耳，端子</v>
          </cell>
          <cell r="O16" t="str">
            <v>領達，軒泉</v>
          </cell>
        </row>
        <row r="16">
          <cell r="R16" t="str">
            <v>欠款在其他單顯示</v>
          </cell>
        </row>
        <row r="17">
          <cell r="C17" t="str">
            <v>PSO2501206</v>
          </cell>
          <cell r="D17" t="str">
            <v>SP8322</v>
          </cell>
          <cell r="E17" t="str">
            <v>BX2000</v>
          </cell>
          <cell r="F17">
            <v>4998</v>
          </cell>
          <cell r="G17">
            <v>45879</v>
          </cell>
          <cell r="H17" t="str">
            <v>8/11-8/13</v>
          </cell>
          <cell r="I17">
            <v>45880</v>
          </cell>
          <cell r="J17" t="str">
            <v>USA</v>
          </cell>
        </row>
        <row r="18">
          <cell r="C18" t="str">
            <v>PSO2501387</v>
          </cell>
          <cell r="D18" t="str">
            <v>SP8328</v>
          </cell>
          <cell r="E18" t="str">
            <v>289DCC</v>
          </cell>
          <cell r="F18">
            <v>2500</v>
          </cell>
          <cell r="G18">
            <v>45894</v>
          </cell>
          <cell r="H18" t="str">
            <v>8/13-8/15</v>
          </cell>
          <cell r="I18">
            <v>45882</v>
          </cell>
          <cell r="J18" t="str">
            <v>Canada</v>
          </cell>
        </row>
        <row r="19">
          <cell r="C19" t="str">
            <v>PSO2500530</v>
          </cell>
          <cell r="D19" t="str">
            <v>SP8302</v>
          </cell>
          <cell r="E19" t="str">
            <v>VS221WIW</v>
          </cell>
          <cell r="F19">
            <v>396</v>
          </cell>
          <cell r="G19">
            <v>45905</v>
          </cell>
          <cell r="H19">
            <v>45884</v>
          </cell>
          <cell r="I19">
            <v>45884</v>
          </cell>
          <cell r="J19" t="str">
            <v>Taiwan</v>
          </cell>
        </row>
        <row r="19">
          <cell r="M19">
            <v>45905</v>
          </cell>
        </row>
        <row r="20">
          <cell r="C20" t="str">
            <v>PSO2501454</v>
          </cell>
          <cell r="D20" t="str">
            <v>SP8288</v>
          </cell>
          <cell r="E20" t="str">
            <v>D215DSDE</v>
          </cell>
          <cell r="F20">
            <v>3000</v>
          </cell>
          <cell r="G20">
            <v>45894</v>
          </cell>
          <cell r="H20" t="str">
            <v>8/15-8/18</v>
          </cell>
          <cell r="I20">
            <v>45884</v>
          </cell>
          <cell r="J20" t="str">
            <v>Dubai</v>
          </cell>
          <cell r="K20">
            <v>45891</v>
          </cell>
        </row>
        <row r="20">
          <cell r="N20" t="str">
            <v>OK</v>
          </cell>
        </row>
        <row r="21">
          <cell r="C21" t="str">
            <v>PSO2501693</v>
          </cell>
          <cell r="D21" t="str">
            <v>件8288</v>
          </cell>
          <cell r="E21" t="str">
            <v>D217DSE</v>
          </cell>
          <cell r="F21">
            <v>200</v>
          </cell>
          <cell r="G21">
            <v>45894</v>
          </cell>
          <cell r="H21">
            <v>45887</v>
          </cell>
          <cell r="I21">
            <v>45887</v>
          </cell>
          <cell r="J21" t="str">
            <v>France</v>
          </cell>
        </row>
        <row r="22">
          <cell r="C22" t="str">
            <v>PSO2501694</v>
          </cell>
          <cell r="D22" t="str">
            <v>件8288</v>
          </cell>
          <cell r="E22" t="str">
            <v>D217DSE</v>
          </cell>
          <cell r="F22">
            <v>400</v>
          </cell>
          <cell r="G22">
            <v>45894</v>
          </cell>
          <cell r="H22">
            <v>45887</v>
          </cell>
          <cell r="I22">
            <v>45887</v>
          </cell>
          <cell r="J22" t="str">
            <v>France</v>
          </cell>
        </row>
        <row r="23">
          <cell r="C23" t="str">
            <v>PSO2501695</v>
          </cell>
          <cell r="D23" t="str">
            <v>件8288</v>
          </cell>
          <cell r="E23" t="str">
            <v>D217DSE</v>
          </cell>
          <cell r="F23">
            <v>200</v>
          </cell>
          <cell r="G23">
            <v>45894</v>
          </cell>
          <cell r="H23">
            <v>45887</v>
          </cell>
          <cell r="I23">
            <v>45887</v>
          </cell>
          <cell r="J23" t="str">
            <v>France</v>
          </cell>
        </row>
        <row r="24">
          <cell r="C24" t="str">
            <v>PSO2501060</v>
          </cell>
          <cell r="D24" t="str">
            <v>SP8288</v>
          </cell>
          <cell r="E24" t="str">
            <v>D217DSE</v>
          </cell>
          <cell r="F24">
            <v>7500</v>
          </cell>
          <cell r="G24">
            <v>45901</v>
          </cell>
          <cell r="H24" t="str">
            <v>8/22-8/26</v>
          </cell>
          <cell r="I24">
            <v>45891</v>
          </cell>
          <cell r="J24" t="str">
            <v>France</v>
          </cell>
          <cell r="K24">
            <v>45891</v>
          </cell>
          <cell r="L24">
            <v>45896</v>
          </cell>
        </row>
        <row r="24">
          <cell r="N24" t="str">
            <v> 螺絲</v>
          </cell>
          <cell r="O24" t="str">
            <v>宇盛達（1月）</v>
          </cell>
          <cell r="P24">
            <v>47405</v>
          </cell>
          <cell r="Q24" t="str">
            <v>8/19已支付（11月12月）</v>
          </cell>
          <cell r="R24" t="str">
            <v>表示8月收完1月，后續一月一付，不停貨</v>
          </cell>
        </row>
        <row r="25">
          <cell r="C25" t="str">
            <v>PSO2501060</v>
          </cell>
        </row>
        <row r="25">
          <cell r="K25">
            <v>45891</v>
          </cell>
          <cell r="L25">
            <v>45896</v>
          </cell>
        </row>
        <row r="25">
          <cell r="N25" t="str">
            <v>油漆</v>
          </cell>
          <cell r="O25" t="str">
            <v>興利11月</v>
          </cell>
          <cell r="P25">
            <v>418066</v>
          </cell>
          <cell r="Q25" t="str">
            <v>8月22付10月：682417.10</v>
          </cell>
          <cell r="R25" t="str">
            <v>應是8月付的</v>
          </cell>
        </row>
        <row r="26">
          <cell r="C26" t="str">
            <v>PSO2501060</v>
          </cell>
        </row>
        <row r="26">
          <cell r="K26">
            <v>45891</v>
          </cell>
          <cell r="L26">
            <v>45896</v>
          </cell>
        </row>
        <row r="26">
          <cell r="N26" t="str">
            <v>原料</v>
          </cell>
          <cell r="O26" t="str">
            <v>友興邦</v>
          </cell>
          <cell r="P26">
            <v>1601949.85</v>
          </cell>
          <cell r="Q26" t="str">
            <v>8/22已給1030545</v>
          </cell>
          <cell r="R26" t="str">
            <v>匯豐做8月28日付</v>
          </cell>
        </row>
        <row r="27">
          <cell r="C27" t="str">
            <v>PSO2501332</v>
          </cell>
          <cell r="D27" t="str">
            <v>SP8016</v>
          </cell>
          <cell r="E27" t="str">
            <v>BRHD215CHE</v>
          </cell>
          <cell r="F27">
            <v>509</v>
          </cell>
          <cell r="G27">
            <v>45902</v>
          </cell>
          <cell r="H27">
            <v>45896</v>
          </cell>
          <cell r="I27">
            <v>45896</v>
          </cell>
          <cell r="J27" t="str">
            <v>France</v>
          </cell>
        </row>
        <row r="27">
          <cell r="L27">
            <v>45896</v>
          </cell>
        </row>
        <row r="27">
          <cell r="N27" t="str">
            <v>紙板</v>
          </cell>
          <cell r="O27" t="str">
            <v>毅帆</v>
          </cell>
        </row>
        <row r="28">
          <cell r="C28" t="str">
            <v>PSO2500948</v>
          </cell>
          <cell r="D28" t="str">
            <v>SP8016</v>
          </cell>
          <cell r="E28" t="str">
            <v>BRHD215E</v>
          </cell>
          <cell r="F28">
            <v>2003</v>
          </cell>
          <cell r="G28">
            <v>45902</v>
          </cell>
          <cell r="H28" t="str">
            <v>8/27-8/28</v>
          </cell>
          <cell r="I28">
            <v>45896</v>
          </cell>
          <cell r="J28" t="str">
            <v>France</v>
          </cell>
        </row>
        <row r="28">
          <cell r="L28">
            <v>45896</v>
          </cell>
        </row>
        <row r="28">
          <cell r="N28" t="str">
            <v>油漆，原料，紙板</v>
          </cell>
          <cell r="O28" t="str">
            <v>興利，友興邦，毅帆</v>
          </cell>
        </row>
        <row r="29">
          <cell r="C29" t="str">
            <v>PSO2501337</v>
          </cell>
          <cell r="D29" t="str">
            <v>SP8016</v>
          </cell>
          <cell r="E29" t="str">
            <v>BRHD225E</v>
          </cell>
          <cell r="F29">
            <v>3300</v>
          </cell>
          <cell r="G29">
            <v>45905</v>
          </cell>
          <cell r="H29" t="str">
            <v>8/29-8/30</v>
          </cell>
          <cell r="I29">
            <v>45898</v>
          </cell>
          <cell r="J29" t="str">
            <v>France</v>
          </cell>
        </row>
        <row r="29">
          <cell r="L29">
            <v>45896</v>
          </cell>
        </row>
        <row r="29">
          <cell r="N29" t="str">
            <v>油漆，原料，紙板</v>
          </cell>
          <cell r="O29" t="str">
            <v>興利，友興邦，毅帆</v>
          </cell>
        </row>
        <row r="30">
          <cell r="C30" t="str">
            <v>PSO2501337</v>
          </cell>
        </row>
        <row r="30">
          <cell r="L30">
            <v>45896</v>
          </cell>
        </row>
        <row r="30">
          <cell r="N30" t="str">
            <v>外發</v>
          </cell>
          <cell r="O30" t="str">
            <v>寶億鑫</v>
          </cell>
        </row>
        <row r="31">
          <cell r="C31" t="str">
            <v>PSO2501340</v>
          </cell>
          <cell r="D31" t="str">
            <v>SP8016</v>
          </cell>
          <cell r="E31" t="str">
            <v>BRHD200E</v>
          </cell>
          <cell r="F31">
            <v>2512</v>
          </cell>
          <cell r="G31">
            <v>45905</v>
          </cell>
          <cell r="H31" t="str">
            <v>8/30-9/1</v>
          </cell>
          <cell r="I31">
            <v>45899</v>
          </cell>
          <cell r="J31" t="str">
            <v>France</v>
          </cell>
        </row>
        <row r="31">
          <cell r="L31">
            <v>45896</v>
          </cell>
        </row>
        <row r="31">
          <cell r="N31" t="str">
            <v>油漆，原料，紙板，外發</v>
          </cell>
          <cell r="O31" t="str">
            <v>興利，友興邦，毅帆，寶億鑫</v>
          </cell>
        </row>
        <row r="32">
          <cell r="C32" t="str">
            <v>PSO2501517</v>
          </cell>
          <cell r="D32" t="str">
            <v>SP8016</v>
          </cell>
          <cell r="E32" t="str">
            <v>BRHD225CHE</v>
          </cell>
          <cell r="F32">
            <v>240</v>
          </cell>
          <cell r="G32">
            <v>45908</v>
          </cell>
          <cell r="H32">
            <v>45901</v>
          </cell>
          <cell r="I32">
            <v>45901</v>
          </cell>
          <cell r="J32" t="str">
            <v>Switzerland</v>
          </cell>
        </row>
        <row r="33">
          <cell r="C33" t="str">
            <v>PSO2501575</v>
          </cell>
          <cell r="D33" t="str">
            <v>SP2505</v>
          </cell>
          <cell r="E33" t="str">
            <v>CLS1XU</v>
          </cell>
          <cell r="F33">
            <v>4008</v>
          </cell>
          <cell r="G33">
            <v>45912</v>
          </cell>
          <cell r="H33" t="str">
            <v>9/1-9/3</v>
          </cell>
          <cell r="I33">
            <v>45901</v>
          </cell>
          <cell r="J33" t="str">
            <v>UK</v>
          </cell>
        </row>
        <row r="34">
          <cell r="C34" t="str">
            <v>PSO2501382</v>
          </cell>
          <cell r="D34" t="str">
            <v>SP8006</v>
          </cell>
          <cell r="E34" t="str">
            <v>565DCNR</v>
          </cell>
          <cell r="F34">
            <v>5005</v>
          </cell>
          <cell r="G34">
            <v>45913</v>
          </cell>
          <cell r="H34" t="str">
            <v>9/3-9/5</v>
          </cell>
          <cell r="I34">
            <v>45903</v>
          </cell>
          <cell r="J34" t="str">
            <v>USA</v>
          </cell>
        </row>
        <row r="34">
          <cell r="N34" t="str">
            <v>線耳，杯士</v>
          </cell>
          <cell r="O34" t="str">
            <v>領達，軒泉，昆輪</v>
          </cell>
        </row>
        <row r="35">
          <cell r="C35" t="str">
            <v>PSO2501030</v>
          </cell>
          <cell r="D35" t="str">
            <v>SP8019</v>
          </cell>
          <cell r="E35" t="str">
            <v>AS6555CHE</v>
          </cell>
          <cell r="F35">
            <v>1205</v>
          </cell>
          <cell r="G35">
            <v>45889</v>
          </cell>
          <cell r="H35">
            <v>45880</v>
          </cell>
          <cell r="I35">
            <v>45880</v>
          </cell>
          <cell r="J35" t="str">
            <v>Switzerland</v>
          </cell>
        </row>
        <row r="35">
          <cell r="N35" t="str">
            <v>OK</v>
          </cell>
        </row>
        <row r="36">
          <cell r="C36" t="str">
            <v>PSO2500294</v>
          </cell>
          <cell r="D36" t="str">
            <v>SP8029</v>
          </cell>
          <cell r="E36" t="str">
            <v>BAB6880U</v>
          </cell>
          <cell r="F36">
            <v>8</v>
          </cell>
          <cell r="G36">
            <v>45884</v>
          </cell>
          <cell r="H36">
            <v>45880</v>
          </cell>
          <cell r="I36">
            <v>45880</v>
          </cell>
          <cell r="J36" t="str">
            <v>UK</v>
          </cell>
        </row>
        <row r="36">
          <cell r="N36" t="str">
            <v>OK</v>
          </cell>
        </row>
        <row r="37">
          <cell r="C37" t="str">
            <v>PSO2500221</v>
          </cell>
          <cell r="D37" t="str">
            <v>SP8029</v>
          </cell>
          <cell r="E37" t="str">
            <v>BAB6880U</v>
          </cell>
          <cell r="F37">
            <v>3015</v>
          </cell>
          <cell r="G37">
            <v>45894</v>
          </cell>
          <cell r="H37" t="str">
            <v>8/11-8/21</v>
          </cell>
          <cell r="I37">
            <v>45880</v>
          </cell>
          <cell r="J37" t="str">
            <v>UK</v>
          </cell>
        </row>
        <row r="37">
          <cell r="L37">
            <v>45894</v>
          </cell>
        </row>
        <row r="37">
          <cell r="N37" t="str">
            <v>油漆</v>
          </cell>
          <cell r="O37" t="str">
            <v>興利</v>
          </cell>
        </row>
        <row r="38">
          <cell r="C38" t="str">
            <v>PSO2501119</v>
          </cell>
          <cell r="D38" t="str">
            <v>SP8286</v>
          </cell>
          <cell r="E38" t="str">
            <v>246GRES</v>
          </cell>
          <cell r="F38">
            <v>6000</v>
          </cell>
          <cell r="G38">
            <v>45870</v>
          </cell>
          <cell r="H38" t="str">
            <v>8/11-8/14</v>
          </cell>
          <cell r="I38">
            <v>45880</v>
          </cell>
          <cell r="J38" t="str">
            <v>Mexico</v>
          </cell>
        </row>
        <row r="38">
          <cell r="N38" t="str">
            <v>OK</v>
          </cell>
        </row>
        <row r="39">
          <cell r="C39" t="str">
            <v>PSO2501752</v>
          </cell>
          <cell r="D39" t="str">
            <v>件8019</v>
          </cell>
          <cell r="E39" t="str">
            <v>AS6555E-GB</v>
          </cell>
          <cell r="F39">
            <v>10</v>
          </cell>
          <cell r="G39">
            <v>45894</v>
          </cell>
          <cell r="H39">
            <v>45887</v>
          </cell>
          <cell r="I39">
            <v>45887</v>
          </cell>
          <cell r="J39" t="str">
            <v>France</v>
          </cell>
        </row>
        <row r="40">
          <cell r="C40" t="str">
            <v>PSO2500849</v>
          </cell>
          <cell r="D40" t="str">
            <v>SP8019</v>
          </cell>
          <cell r="E40" t="str">
            <v>AS6554U</v>
          </cell>
          <cell r="F40">
            <v>2505</v>
          </cell>
          <cell r="G40">
            <v>45887</v>
          </cell>
          <cell r="H40" t="str">
            <v>8/18-8/23</v>
          </cell>
          <cell r="I40">
            <v>45887</v>
          </cell>
          <cell r="J40" t="str">
            <v>UK</v>
          </cell>
          <cell r="K40">
            <v>45889</v>
          </cell>
        </row>
        <row r="40">
          <cell r="N40" t="str">
            <v>PCB及其它整套/HOLD 萬至達(旭順)</v>
          </cell>
          <cell r="O40" t="str">
            <v>萬至達（旭順）</v>
          </cell>
        </row>
        <row r="41">
          <cell r="C41" t="str">
            <v>PSO2500021</v>
          </cell>
          <cell r="D41" t="str">
            <v>SP8019</v>
          </cell>
          <cell r="E41" t="str">
            <v>AS6555E</v>
          </cell>
          <cell r="F41">
            <v>5005</v>
          </cell>
          <cell r="G41">
            <v>45887</v>
          </cell>
          <cell r="H41">
            <v>45889</v>
          </cell>
          <cell r="I41">
            <v>45889</v>
          </cell>
          <cell r="J41" t="str">
            <v>France</v>
          </cell>
        </row>
        <row r="41">
          <cell r="L41">
            <v>45895</v>
          </cell>
        </row>
        <row r="41">
          <cell r="N41" t="str">
            <v>PCB欠 15500，</v>
          </cell>
          <cell r="O41" t="str">
            <v>萬至達</v>
          </cell>
          <cell r="P41">
            <v>9000000</v>
          </cell>
          <cell r="Q41" t="str">
            <v>第二批匯豐做</v>
          </cell>
          <cell r="R41" t="str">
            <v>8月15日付：100萬，8月28日：325萬</v>
          </cell>
        </row>
        <row r="42">
          <cell r="C42" t="str">
            <v>PSO2500021</v>
          </cell>
        </row>
        <row r="42">
          <cell r="L42">
            <v>45895</v>
          </cell>
        </row>
        <row r="42">
          <cell r="N42" t="str">
            <v>植毛</v>
          </cell>
          <cell r="O42" t="str">
            <v>益冠</v>
          </cell>
        </row>
        <row r="43">
          <cell r="C43" t="str">
            <v>PSO2501220</v>
          </cell>
          <cell r="D43" t="str">
            <v>SP8021</v>
          </cell>
          <cell r="E43">
            <v>1000</v>
          </cell>
          <cell r="F43">
            <v>8550</v>
          </cell>
          <cell r="G43">
            <v>45906</v>
          </cell>
          <cell r="H43" t="str">
            <v>8/18-9/4</v>
          </cell>
          <cell r="I43">
            <v>45887</v>
          </cell>
          <cell r="J43" t="str">
            <v>USA</v>
          </cell>
        </row>
        <row r="43">
          <cell r="M43">
            <v>45905</v>
          </cell>
          <cell r="N43" t="str">
            <v>負離子</v>
          </cell>
          <cell r="O43" t="str">
            <v>友基</v>
          </cell>
          <cell r="P43">
            <v>83468</v>
          </cell>
          <cell r="Q43" t="str">
            <v>8/28支付</v>
          </cell>
          <cell r="R43" t="str">
            <v>款后10天</v>
          </cell>
        </row>
        <row r="44">
          <cell r="C44" t="str">
            <v>PSO2500021</v>
          </cell>
          <cell r="D44" t="str">
            <v>SP8019</v>
          </cell>
          <cell r="E44" t="str">
            <v>AS6555E</v>
          </cell>
          <cell r="F44">
            <v>6000</v>
          </cell>
          <cell r="G44">
            <v>45894</v>
          </cell>
          <cell r="H44" t="str">
            <v>8/20-8/25</v>
          </cell>
          <cell r="I44">
            <v>45889</v>
          </cell>
          <cell r="J44" t="str">
            <v>France</v>
          </cell>
        </row>
        <row r="44">
          <cell r="L44">
            <v>45895</v>
          </cell>
        </row>
        <row r="45">
          <cell r="C45" t="str">
            <v>PSO2501312</v>
          </cell>
          <cell r="D45" t="str">
            <v>D8019</v>
          </cell>
          <cell r="E45" t="str">
            <v>ACAS6550DIF</v>
          </cell>
          <cell r="F45">
            <v>4176</v>
          </cell>
          <cell r="G45">
            <v>45902</v>
          </cell>
          <cell r="H45">
            <v>45894</v>
          </cell>
          <cell r="I45">
            <v>45894</v>
          </cell>
          <cell r="J45" t="str">
            <v>France</v>
          </cell>
        </row>
        <row r="45">
          <cell r="L45">
            <v>45896</v>
          </cell>
        </row>
        <row r="45">
          <cell r="N45" t="str">
            <v>油漆</v>
          </cell>
          <cell r="O45">
            <v>10</v>
          </cell>
        </row>
        <row r="46">
          <cell r="C46" t="str">
            <v>PSO2501312</v>
          </cell>
        </row>
        <row r="46">
          <cell r="L46">
            <v>45896</v>
          </cell>
        </row>
        <row r="46">
          <cell r="N46" t="str">
            <v>紙袋</v>
          </cell>
          <cell r="O46" t="str">
            <v>三彩</v>
          </cell>
          <cell r="P46">
            <v>130025</v>
          </cell>
          <cell r="Q46" t="str">
            <v>8/28支付</v>
          </cell>
          <cell r="R46" t="str">
            <v>停貨中款后5天</v>
          </cell>
        </row>
        <row r="47">
          <cell r="C47" t="str">
            <v>PSO2501628</v>
          </cell>
          <cell r="D47" t="str">
            <v>D8019</v>
          </cell>
          <cell r="E47" t="str">
            <v>ACAS6550DIF</v>
          </cell>
          <cell r="F47">
            <v>504</v>
          </cell>
          <cell r="G47">
            <v>45902</v>
          </cell>
          <cell r="H47">
            <v>45894</v>
          </cell>
          <cell r="I47">
            <v>45894</v>
          </cell>
          <cell r="J47" t="str">
            <v>Dubai</v>
          </cell>
        </row>
        <row r="47">
          <cell r="L47">
            <v>45896</v>
          </cell>
          <cell r="M47">
            <v>45902</v>
          </cell>
          <cell r="N47" t="str">
            <v>油漆</v>
          </cell>
          <cell r="O47" t="str">
            <v>大橋，興利</v>
          </cell>
        </row>
        <row r="48">
          <cell r="C48" t="str">
            <v>PSO2501506</v>
          </cell>
          <cell r="D48" t="str">
            <v>件8019</v>
          </cell>
          <cell r="E48" t="str">
            <v>AS6554E</v>
          </cell>
          <cell r="F48">
            <v>304</v>
          </cell>
          <cell r="G48">
            <v>45905</v>
          </cell>
          <cell r="H48">
            <v>45894</v>
          </cell>
          <cell r="I48">
            <v>45894</v>
          </cell>
          <cell r="J48" t="str">
            <v>France</v>
          </cell>
        </row>
        <row r="48">
          <cell r="N48" t="str">
            <v>OK</v>
          </cell>
        </row>
        <row r="49">
          <cell r="C49" t="str">
            <v>PSO2501507</v>
          </cell>
          <cell r="D49" t="str">
            <v>件8019</v>
          </cell>
          <cell r="E49" t="str">
            <v>AS6556E</v>
          </cell>
          <cell r="F49">
            <v>200</v>
          </cell>
          <cell r="G49">
            <v>45905</v>
          </cell>
          <cell r="H49">
            <v>45894</v>
          </cell>
          <cell r="I49">
            <v>45894</v>
          </cell>
          <cell r="J49" t="str">
            <v>France</v>
          </cell>
        </row>
        <row r="49">
          <cell r="N49" t="str">
            <v>OK</v>
          </cell>
        </row>
        <row r="50">
          <cell r="C50" t="str">
            <v>PSO2501515</v>
          </cell>
          <cell r="D50" t="str">
            <v>SP8019</v>
          </cell>
          <cell r="E50" t="str">
            <v>AS6556E</v>
          </cell>
          <cell r="F50">
            <v>32</v>
          </cell>
          <cell r="G50">
            <v>45873</v>
          </cell>
          <cell r="H50">
            <v>45894</v>
          </cell>
          <cell r="I50">
            <v>45894</v>
          </cell>
          <cell r="J50" t="str">
            <v>UK</v>
          </cell>
        </row>
        <row r="51">
          <cell r="C51" t="str">
            <v>PSO2500021</v>
          </cell>
          <cell r="D51" t="str">
            <v>SP8019</v>
          </cell>
          <cell r="E51" t="str">
            <v>AS6555E</v>
          </cell>
          <cell r="F51">
            <v>7804</v>
          </cell>
          <cell r="G51">
            <v>45901</v>
          </cell>
          <cell r="H51" t="str">
            <v>8/25-9/1</v>
          </cell>
          <cell r="I51">
            <v>45894</v>
          </cell>
          <cell r="J51" t="str">
            <v>France</v>
          </cell>
        </row>
        <row r="51">
          <cell r="L51">
            <v>45895</v>
          </cell>
        </row>
        <row r="52">
          <cell r="C52" t="str">
            <v>PSO2500769</v>
          </cell>
          <cell r="D52" t="str">
            <v>SP8019</v>
          </cell>
          <cell r="E52" t="str">
            <v>AS6550E</v>
          </cell>
          <cell r="F52">
            <v>6000</v>
          </cell>
          <cell r="G52">
            <v>45915</v>
          </cell>
          <cell r="H52" t="str">
            <v>9/1-9/5</v>
          </cell>
          <cell r="I52">
            <v>45901</v>
          </cell>
          <cell r="J52" t="str">
            <v>France</v>
          </cell>
        </row>
        <row r="53">
          <cell r="C53" t="str">
            <v>PSO2501212</v>
          </cell>
          <cell r="D53" t="str">
            <v>SP3861</v>
          </cell>
          <cell r="E53" t="str">
            <v>FXSSMG</v>
          </cell>
          <cell r="F53">
            <v>1386</v>
          </cell>
          <cell r="G53">
            <v>45888</v>
          </cell>
          <cell r="H53">
            <v>45905</v>
          </cell>
          <cell r="I53">
            <v>45905</v>
          </cell>
          <cell r="J53" t="str">
            <v>USA</v>
          </cell>
          <cell r="K53">
            <v>45889</v>
          </cell>
        </row>
        <row r="53">
          <cell r="N53" t="str">
            <v>PCB</v>
          </cell>
          <cell r="O53" t="str">
            <v>樂拓</v>
          </cell>
          <cell r="P53">
            <v>300000</v>
          </cell>
          <cell r="Q53" t="str">
            <v>8/22已給50萬（不接單不發貨）</v>
          </cell>
          <cell r="R53" t="str">
            <v>7月要付80萬，只付：60萬，交了：110萬的貨，8月要付：60~80萬，供方覆回要收齊2024年的貨款再談接新單和覆期</v>
          </cell>
        </row>
        <row r="54">
          <cell r="C54" t="str">
            <v>PSO2501295</v>
          </cell>
          <cell r="D54" t="str">
            <v>SP3861</v>
          </cell>
          <cell r="E54" t="str">
            <v>FXSSMG</v>
          </cell>
          <cell r="F54">
            <v>2502</v>
          </cell>
          <cell r="G54">
            <v>45902</v>
          </cell>
          <cell r="H54" t="str">
            <v>9/5-9/8</v>
          </cell>
          <cell r="I54">
            <v>45905</v>
          </cell>
          <cell r="J54" t="str">
            <v>USA</v>
          </cell>
        </row>
        <row r="54">
          <cell r="M54">
            <v>45905</v>
          </cell>
          <cell r="N54" t="str">
            <v>PCB//拉簧，銷釘</v>
          </cell>
          <cell r="O54" t="str">
            <v>樂拓，昆輪</v>
          </cell>
        </row>
        <row r="55">
          <cell r="C55" t="str">
            <v>PSO2501123</v>
          </cell>
          <cell r="D55" t="str">
            <v>SP8019</v>
          </cell>
          <cell r="E55" t="str">
            <v>AS6550ES</v>
          </cell>
          <cell r="F55">
            <v>2502</v>
          </cell>
          <cell r="G55">
            <v>45892</v>
          </cell>
          <cell r="H55" t="str">
            <v>8/20-8/21</v>
          </cell>
          <cell r="I55">
            <v>45889</v>
          </cell>
          <cell r="J55" t="str">
            <v>Mexico</v>
          </cell>
          <cell r="K55">
            <v>45889</v>
          </cell>
        </row>
        <row r="55">
          <cell r="N55" t="str">
            <v>包裝/PCB/膠件/HOLD貨 萬至達齊1980，8/21交完(旭順)</v>
          </cell>
          <cell r="O55" t="str">
            <v>萬至達</v>
          </cell>
        </row>
        <row r="56">
          <cell r="C56" t="str">
            <v>PSO2501461</v>
          </cell>
          <cell r="D56" t="str">
            <v>件8019</v>
          </cell>
          <cell r="E56" t="str">
            <v>AS6554E</v>
          </cell>
          <cell r="F56">
            <v>200</v>
          </cell>
          <cell r="G56">
            <v>45894</v>
          </cell>
          <cell r="H56">
            <v>45889</v>
          </cell>
          <cell r="I56">
            <v>45889</v>
          </cell>
          <cell r="J56" t="str">
            <v>France</v>
          </cell>
        </row>
        <row r="57">
          <cell r="C57" t="str">
            <v>PSO2500850</v>
          </cell>
          <cell r="D57" t="str">
            <v>SP8019</v>
          </cell>
          <cell r="E57" t="str">
            <v>AS6554U</v>
          </cell>
          <cell r="F57">
            <v>8</v>
          </cell>
          <cell r="G57">
            <v>45874</v>
          </cell>
          <cell r="H57">
            <v>45890</v>
          </cell>
          <cell r="I57">
            <v>45890</v>
          </cell>
          <cell r="J57" t="str">
            <v>UK</v>
          </cell>
        </row>
        <row r="57">
          <cell r="N57" t="str">
            <v>PCB及其它整套/HOLD 萬至達(旭順)</v>
          </cell>
        </row>
        <row r="58">
          <cell r="C58" t="str">
            <v>PSO2500849</v>
          </cell>
          <cell r="D58" t="str">
            <v>SP8019</v>
          </cell>
          <cell r="E58" t="str">
            <v>AS6554U</v>
          </cell>
          <cell r="F58">
            <v>2505</v>
          </cell>
          <cell r="G58">
            <v>45887</v>
          </cell>
          <cell r="H58" t="str">
            <v>8/18-8/23</v>
          </cell>
          <cell r="I58">
            <v>45887</v>
          </cell>
          <cell r="J58" t="str">
            <v>UK</v>
          </cell>
          <cell r="K58">
            <v>45889</v>
          </cell>
        </row>
        <row r="59">
          <cell r="C59" t="str">
            <v>PSO2500936</v>
          </cell>
          <cell r="D59" t="str">
            <v>SP8019</v>
          </cell>
          <cell r="E59" t="str">
            <v>AS6550CE</v>
          </cell>
          <cell r="F59">
            <v>2507</v>
          </cell>
          <cell r="G59">
            <v>45894</v>
          </cell>
          <cell r="H59" t="str">
            <v>8/23-8/26</v>
          </cell>
          <cell r="I59">
            <v>45892</v>
          </cell>
          <cell r="J59" t="str">
            <v>Romania</v>
          </cell>
          <cell r="K59">
            <v>45890</v>
          </cell>
        </row>
        <row r="59">
          <cell r="N59" t="str">
            <v>PCB及其它整套/HOLD貨/ 萬至達(旭順)</v>
          </cell>
        </row>
        <row r="60">
          <cell r="C60" t="str">
            <v>PSO2501036</v>
          </cell>
          <cell r="D60" t="str">
            <v>SP8019</v>
          </cell>
          <cell r="E60" t="str">
            <v>AS6555U</v>
          </cell>
          <cell r="F60">
            <v>2502</v>
          </cell>
          <cell r="G60">
            <v>45908</v>
          </cell>
          <cell r="H60" t="str">
            <v>8/26-8/27</v>
          </cell>
          <cell r="I60">
            <v>45895</v>
          </cell>
          <cell r="J60" t="str">
            <v>UK</v>
          </cell>
        </row>
        <row r="60">
          <cell r="N60" t="str">
            <v>PCB/馬達HOLD貨萬至達(旭順)/ 電鍍HOLD 村哲</v>
          </cell>
        </row>
        <row r="61">
          <cell r="C61" t="str">
            <v>PSO2501475</v>
          </cell>
          <cell r="D61" t="str">
            <v>SP8019</v>
          </cell>
          <cell r="E61" t="str">
            <v>AS6550E</v>
          </cell>
          <cell r="F61">
            <v>1500</v>
          </cell>
          <cell r="G61">
            <v>45901</v>
          </cell>
          <cell r="H61" t="str">
            <v>8/27-8/28</v>
          </cell>
          <cell r="I61">
            <v>45896</v>
          </cell>
          <cell r="J61" t="str">
            <v>Croatia</v>
          </cell>
        </row>
        <row r="61">
          <cell r="M61">
            <v>45901</v>
          </cell>
          <cell r="N61" t="str">
            <v>馬達PCB，植毛，油漆</v>
          </cell>
          <cell r="O61" t="str">
            <v>萬至達，益冠，興利，大橋</v>
          </cell>
        </row>
        <row r="62">
          <cell r="C62" t="str">
            <v>PSO2500976</v>
          </cell>
          <cell r="D62" t="str">
            <v>SP8019</v>
          </cell>
          <cell r="E62" t="str">
            <v>AS6550E</v>
          </cell>
          <cell r="F62">
            <v>8528</v>
          </cell>
          <cell r="G62">
            <v>45902</v>
          </cell>
          <cell r="H62" t="str">
            <v>8/28-9/4</v>
          </cell>
          <cell r="I62">
            <v>45897</v>
          </cell>
          <cell r="J62" t="str">
            <v>France</v>
          </cell>
        </row>
        <row r="62">
          <cell r="L62">
            <v>45896</v>
          </cell>
        </row>
        <row r="62">
          <cell r="N62" t="str">
            <v>馬達PCB，植毛，油漆</v>
          </cell>
          <cell r="O62" t="str">
            <v>萬至達，益冠，興利，大橋</v>
          </cell>
        </row>
        <row r="63">
          <cell r="C63" t="str">
            <v>PSO2501351</v>
          </cell>
          <cell r="D63" t="str">
            <v>SP8832</v>
          </cell>
          <cell r="E63" t="str">
            <v>5265TU</v>
          </cell>
          <cell r="F63">
            <v>2508</v>
          </cell>
          <cell r="G63">
            <v>45888</v>
          </cell>
          <cell r="H63" t="str">
            <v>8/11-8/12</v>
          </cell>
          <cell r="I63">
            <v>45880</v>
          </cell>
          <cell r="J63" t="str">
            <v>UK</v>
          </cell>
          <cell r="K63">
            <v>45888</v>
          </cell>
        </row>
        <row r="63">
          <cell r="N63" t="str">
            <v>OK</v>
          </cell>
        </row>
        <row r="64">
          <cell r="C64" t="str">
            <v>PSO2500961</v>
          </cell>
          <cell r="D64" t="str">
            <v>SP8832</v>
          </cell>
          <cell r="E64" t="str">
            <v>AS86E</v>
          </cell>
          <cell r="F64">
            <v>8100</v>
          </cell>
          <cell r="G64">
            <v>45880</v>
          </cell>
          <cell r="H64" t="str">
            <v>8/12-8/18</v>
          </cell>
          <cell r="I64">
            <v>45881</v>
          </cell>
          <cell r="J64" t="str">
            <v>France</v>
          </cell>
          <cell r="K64">
            <v>45888</v>
          </cell>
        </row>
        <row r="64">
          <cell r="N64" t="str">
            <v>OK</v>
          </cell>
        </row>
        <row r="65">
          <cell r="C65" t="str">
            <v>PSO2500954</v>
          </cell>
          <cell r="D65" t="str">
            <v>SP8875</v>
          </cell>
          <cell r="E65" t="str">
            <v>AS121E</v>
          </cell>
          <cell r="F65">
            <v>12000</v>
          </cell>
          <cell r="G65">
            <v>45880</v>
          </cell>
          <cell r="H65" t="str">
            <v>8/18-8/21</v>
          </cell>
          <cell r="I65">
            <v>45887</v>
          </cell>
          <cell r="J65" t="str">
            <v>France</v>
          </cell>
          <cell r="K65">
            <v>45890</v>
          </cell>
        </row>
        <row r="65">
          <cell r="N65" t="str">
            <v>植毛</v>
          </cell>
          <cell r="O65" t="str">
            <v>冠日興（尾款）</v>
          </cell>
        </row>
        <row r="65">
          <cell r="Q65" t="str">
            <v>8月21日付</v>
          </cell>
        </row>
        <row r="66">
          <cell r="C66" t="str">
            <v>PSO2501220</v>
          </cell>
          <cell r="D66" t="str">
            <v>SP8021</v>
          </cell>
          <cell r="E66">
            <v>1000</v>
          </cell>
          <cell r="F66">
            <v>8550</v>
          </cell>
          <cell r="G66">
            <v>45906</v>
          </cell>
          <cell r="H66" t="str">
            <v>8/18-9/4</v>
          </cell>
          <cell r="I66">
            <v>45887</v>
          </cell>
          <cell r="J66" t="str">
            <v>USA</v>
          </cell>
        </row>
        <row r="66">
          <cell r="M66">
            <v>45905</v>
          </cell>
        </row>
        <row r="67">
          <cell r="C67" t="str">
            <v>PSO2501290</v>
          </cell>
          <cell r="D67" t="str">
            <v>SP8533</v>
          </cell>
          <cell r="E67" t="str">
            <v>P1200DBR</v>
          </cell>
          <cell r="F67">
            <v>11004</v>
          </cell>
          <cell r="G67">
            <v>45899</v>
          </cell>
          <cell r="H67" t="str">
            <v>8/22-8/28</v>
          </cell>
          <cell r="I67">
            <v>45891</v>
          </cell>
          <cell r="J67" t="str">
            <v>Brazil</v>
          </cell>
        </row>
        <row r="67">
          <cell r="L67">
            <v>45898</v>
          </cell>
        </row>
        <row r="67">
          <cell r="N67" t="str">
            <v>LED</v>
          </cell>
          <cell r="O67" t="str">
            <v>炫燦</v>
          </cell>
        </row>
        <row r="67">
          <cell r="Q67" t="str">
            <v>8/21已支付</v>
          </cell>
          <cell r="R67" t="str">
            <v>款后7天</v>
          </cell>
        </row>
        <row r="68">
          <cell r="C68" t="str">
            <v>PSO2501290</v>
          </cell>
        </row>
        <row r="68">
          <cell r="L68">
            <v>45898</v>
          </cell>
        </row>
        <row r="68">
          <cell r="N68" t="str">
            <v>電子料</v>
          </cell>
          <cell r="O68" t="str">
            <v>舜芯</v>
          </cell>
        </row>
        <row r="68">
          <cell r="Q68" t="str">
            <v>8/21已支付</v>
          </cell>
          <cell r="R68" t="str">
            <v>款后7天</v>
          </cell>
        </row>
        <row r="69">
          <cell r="C69" t="str">
            <v>PSO2501290</v>
          </cell>
        </row>
        <row r="69">
          <cell r="L69">
            <v>45898</v>
          </cell>
        </row>
        <row r="69">
          <cell r="N69" t="str">
            <v>植毛，PCB,刁製片，原料，正善8/22交4K</v>
          </cell>
          <cell r="O69" t="str">
            <v>塑茂 </v>
          </cell>
          <cell r="P69">
            <v>181200</v>
          </cell>
          <cell r="Q69" t="str">
            <v>8月29日</v>
          </cell>
          <cell r="R69" t="str">
            <v>7月15日簽付計劃</v>
          </cell>
        </row>
        <row r="70">
          <cell r="C70" t="str">
            <v>PSO2501291</v>
          </cell>
          <cell r="D70" t="str">
            <v>SP8533</v>
          </cell>
          <cell r="E70" t="str">
            <v>P1200DBR</v>
          </cell>
          <cell r="F70">
            <v>11004</v>
          </cell>
          <cell r="G70">
            <v>45908</v>
          </cell>
          <cell r="H70" t="str">
            <v>8/28-9/7</v>
          </cell>
          <cell r="I70">
            <v>45897</v>
          </cell>
          <cell r="J70" t="str">
            <v>Brazil</v>
          </cell>
        </row>
        <row r="70">
          <cell r="N70" t="str">
            <v>植毛，PCB,刁製片，海棉網</v>
          </cell>
          <cell r="O70" t="str">
            <v>冠日興 /塑茂/軒泉/正善 ，深鑫達</v>
          </cell>
        </row>
        <row r="71">
          <cell r="C71" t="str">
            <v>PSO2501292</v>
          </cell>
          <cell r="D71" t="str">
            <v>SP8533</v>
          </cell>
          <cell r="E71" t="str">
            <v>P1200DBR</v>
          </cell>
          <cell r="F71">
            <v>11004</v>
          </cell>
          <cell r="G71">
            <v>45920</v>
          </cell>
          <cell r="H71" t="str">
            <v>9/7-9/10</v>
          </cell>
          <cell r="I71">
            <v>45907</v>
          </cell>
          <cell r="J71" t="str">
            <v>Brazil</v>
          </cell>
        </row>
        <row r="72">
          <cell r="C72" t="str">
            <v>PSO2500779</v>
          </cell>
          <cell r="D72" t="str">
            <v>SP2575</v>
          </cell>
          <cell r="E72" t="str">
            <v>E786E</v>
          </cell>
          <cell r="F72">
            <v>9300</v>
          </cell>
          <cell r="G72">
            <v>45880</v>
          </cell>
          <cell r="H72" t="str">
            <v>8/11-8/12</v>
          </cell>
          <cell r="I72">
            <v>45880</v>
          </cell>
          <cell r="J72" t="str">
            <v>France</v>
          </cell>
        </row>
        <row r="73">
          <cell r="C73" t="str">
            <v>PSO2501034</v>
          </cell>
          <cell r="D73" t="str">
            <v>SP8363</v>
          </cell>
          <cell r="E73" t="str">
            <v>5336BU</v>
          </cell>
          <cell r="F73">
            <v>3000</v>
          </cell>
          <cell r="G73">
            <v>45902</v>
          </cell>
          <cell r="H73" t="str">
            <v>8/12-8/14</v>
          </cell>
          <cell r="I73">
            <v>45881</v>
          </cell>
          <cell r="J73" t="str">
            <v>UK</v>
          </cell>
        </row>
        <row r="74">
          <cell r="C74" t="str">
            <v>PSO2501345</v>
          </cell>
          <cell r="D74" t="str">
            <v>SP8363</v>
          </cell>
          <cell r="E74" t="str">
            <v>5336U</v>
          </cell>
          <cell r="F74">
            <v>3000</v>
          </cell>
          <cell r="G74">
            <v>45888</v>
          </cell>
          <cell r="H74" t="str">
            <v>8/14-8/15</v>
          </cell>
          <cell r="I74">
            <v>45883</v>
          </cell>
          <cell r="J74" t="str">
            <v>UK</v>
          </cell>
          <cell r="K74">
            <v>45888</v>
          </cell>
        </row>
        <row r="74">
          <cell r="N74" t="str">
            <v>膠件</v>
          </cell>
        </row>
        <row r="75">
          <cell r="C75" t="str">
            <v>PSO2501020</v>
          </cell>
          <cell r="D75" t="str">
            <v>SP8022</v>
          </cell>
          <cell r="E75" t="str">
            <v>D6555DCHE</v>
          </cell>
          <cell r="F75">
            <v>504</v>
          </cell>
          <cell r="G75">
            <v>45891</v>
          </cell>
          <cell r="H75">
            <v>45889</v>
          </cell>
          <cell r="I75">
            <v>45889</v>
          </cell>
          <cell r="J75" t="str">
            <v>Switzerland</v>
          </cell>
          <cell r="K75">
            <v>45888</v>
          </cell>
        </row>
        <row r="75">
          <cell r="N75" t="str">
            <v>馬達萬至達(朗特</v>
          </cell>
          <cell r="O75" t="str">
            <v>萬至達(朗特)</v>
          </cell>
        </row>
        <row r="76">
          <cell r="C76" t="str">
            <v>PSO2500965</v>
          </cell>
          <cell r="D76" t="str">
            <v>SP8022</v>
          </cell>
          <cell r="E76" t="str">
            <v>D6555DE</v>
          </cell>
          <cell r="F76">
            <v>4500</v>
          </cell>
          <cell r="G76">
            <v>45880</v>
          </cell>
          <cell r="H76" t="str">
            <v>8/20-8/23</v>
          </cell>
          <cell r="I76">
            <v>45889</v>
          </cell>
          <cell r="J76" t="str">
            <v>France</v>
          </cell>
          <cell r="K76">
            <v>45890</v>
          </cell>
        </row>
        <row r="76">
          <cell r="N76" t="str">
            <v>馬達萬至達(朗特</v>
          </cell>
          <cell r="O76" t="str">
            <v>萬至達(朗特)</v>
          </cell>
        </row>
        <row r="77">
          <cell r="C77" t="str">
            <v>PSO2501311</v>
          </cell>
          <cell r="D77" t="str">
            <v>SP8022</v>
          </cell>
          <cell r="E77" t="str">
            <v>D6555DE</v>
          </cell>
          <cell r="F77">
            <v>2500</v>
          </cell>
          <cell r="G77">
            <v>45874</v>
          </cell>
          <cell r="H77" t="str">
            <v>8/23-8/26</v>
          </cell>
          <cell r="I77">
            <v>45892</v>
          </cell>
          <cell r="J77" t="str">
            <v>France</v>
          </cell>
        </row>
        <row r="77">
          <cell r="L77">
            <v>45895</v>
          </cell>
        </row>
        <row r="77">
          <cell r="N77" t="str">
            <v>馬達萬至達(朗特，</v>
          </cell>
          <cell r="O77" t="str">
            <v>萬至達(朗特)，</v>
          </cell>
        </row>
        <row r="78">
          <cell r="C78" t="str">
            <v>PSO2501167</v>
          </cell>
          <cell r="D78" t="str">
            <v>SP8022</v>
          </cell>
          <cell r="E78" t="str">
            <v>D6555DSDE</v>
          </cell>
          <cell r="F78">
            <v>2504</v>
          </cell>
          <cell r="G78">
            <v>45887</v>
          </cell>
          <cell r="H78" t="str">
            <v>8/26-8/27</v>
          </cell>
          <cell r="I78">
            <v>45895</v>
          </cell>
          <cell r="J78" t="str">
            <v>Dubai</v>
          </cell>
          <cell r="K78">
            <v>45890</v>
          </cell>
        </row>
        <row r="78">
          <cell r="N78" t="str">
            <v>馬達萬至達(朗特，電鍍</v>
          </cell>
          <cell r="O78" t="str">
            <v>萬至達(朗特)，澤鑫</v>
          </cell>
        </row>
        <row r="79">
          <cell r="C79" t="str">
            <v>PSO2501476</v>
          </cell>
          <cell r="D79" t="str">
            <v>SP8022</v>
          </cell>
          <cell r="E79" t="str">
            <v>D6555DE</v>
          </cell>
          <cell r="F79">
            <v>600</v>
          </cell>
          <cell r="G79">
            <v>45901</v>
          </cell>
          <cell r="H79" t="str">
            <v>8/27-8/28</v>
          </cell>
          <cell r="I79">
            <v>45896</v>
          </cell>
          <cell r="J79" t="str">
            <v>Croatia</v>
          </cell>
        </row>
        <row r="79">
          <cell r="M79">
            <v>45901</v>
          </cell>
          <cell r="N79" t="str">
            <v>馬達萬至達(朗特，紙托，油漆，原料</v>
          </cell>
          <cell r="O79" t="str">
            <v>萬至達(朗特)，澤鑫，興利，友興邦</v>
          </cell>
        </row>
        <row r="80">
          <cell r="C80" t="str">
            <v>PSO2501317</v>
          </cell>
          <cell r="D80" t="str">
            <v>SP8022</v>
          </cell>
          <cell r="E80" t="str">
            <v>D6555DE</v>
          </cell>
          <cell r="F80">
            <v>1900</v>
          </cell>
          <cell r="G80">
            <v>45902</v>
          </cell>
          <cell r="H80" t="str">
            <v>8/28-8/29</v>
          </cell>
          <cell r="I80">
            <v>45897</v>
          </cell>
          <cell r="J80" t="str">
            <v>France</v>
          </cell>
        </row>
        <row r="80">
          <cell r="L80">
            <v>45896</v>
          </cell>
        </row>
        <row r="80">
          <cell r="N80" t="str">
            <v>馬達萬至達(朗特，紙托，油漆，原料</v>
          </cell>
          <cell r="O80" t="str">
            <v>萬至達(朗特)，澤鑫，興利，友興邦</v>
          </cell>
        </row>
        <row r="81">
          <cell r="C81" t="str">
            <v>PSO2501520</v>
          </cell>
          <cell r="D81" t="str">
            <v>SP8022</v>
          </cell>
          <cell r="E81" t="str">
            <v>D6555DCHE</v>
          </cell>
          <cell r="F81">
            <v>504</v>
          </cell>
          <cell r="G81">
            <v>45908</v>
          </cell>
          <cell r="H81" t="str">
            <v>8/29-8/30</v>
          </cell>
          <cell r="I81">
            <v>45898</v>
          </cell>
          <cell r="J81" t="str">
            <v>Switzerland</v>
          </cell>
        </row>
        <row r="82">
          <cell r="C82" t="str">
            <v>PSO2501006</v>
          </cell>
          <cell r="D82" t="str">
            <v>SP8012</v>
          </cell>
          <cell r="E82" t="str">
            <v>889CGDES</v>
          </cell>
          <cell r="F82">
            <v>5184</v>
          </cell>
          <cell r="G82">
            <v>45920</v>
          </cell>
          <cell r="H82" t="str">
            <v>8/29-9/10</v>
          </cell>
          <cell r="I82">
            <v>45898</v>
          </cell>
          <cell r="J82" t="str">
            <v>Mexico</v>
          </cell>
        </row>
        <row r="83">
          <cell r="C83" t="str">
            <v>PSO2501523</v>
          </cell>
          <cell r="D83" t="str">
            <v>SP3858</v>
          </cell>
          <cell r="E83" t="str">
            <v>SSW12C-B</v>
          </cell>
          <cell r="F83">
            <v>4494</v>
          </cell>
          <cell r="G83">
            <v>45910</v>
          </cell>
          <cell r="H83" t="str">
            <v>8/30-9/3</v>
          </cell>
          <cell r="I83">
            <v>45899</v>
          </cell>
          <cell r="J83" t="str">
            <v>USA</v>
          </cell>
        </row>
        <row r="83">
          <cell r="N83" t="str">
            <v>鋁鍋，雲母片，IC，開關</v>
          </cell>
          <cell r="O83" t="str">
            <v>軒泉，威達,富恒微</v>
          </cell>
        </row>
        <row r="84">
          <cell r="C84" t="str">
            <v>PSO2501523</v>
          </cell>
        </row>
        <row r="84">
          <cell r="N84" t="str">
            <v>開關</v>
          </cell>
          <cell r="O84" t="str">
            <v>科立3月</v>
          </cell>
          <cell r="P84">
            <v>217861.4</v>
          </cell>
          <cell r="Q84" t="str">
            <v>8月28日</v>
          </cell>
        </row>
        <row r="85">
          <cell r="C85" t="str">
            <v>PSO2501538</v>
          </cell>
          <cell r="D85" t="str">
            <v>SP3868</v>
          </cell>
          <cell r="E85" t="str">
            <v>#31675</v>
          </cell>
          <cell r="F85">
            <v>2507</v>
          </cell>
          <cell r="G85">
            <v>45889</v>
          </cell>
          <cell r="H85" t="str">
            <v>9/1-9/2</v>
          </cell>
          <cell r="I85">
            <v>45901</v>
          </cell>
          <cell r="J85" t="str">
            <v>China 遠璟智能電器</v>
          </cell>
          <cell r="K85">
            <v>45889</v>
          </cell>
        </row>
        <row r="85">
          <cell r="N85" t="str">
            <v>橡皮筋</v>
          </cell>
          <cell r="O85" t="str">
            <v>現金</v>
          </cell>
        </row>
        <row r="85">
          <cell r="Q85" t="str">
            <v>8/20已支付</v>
          </cell>
          <cell r="R85" t="str">
            <v>款后發貨本廠加工</v>
          </cell>
        </row>
        <row r="86">
          <cell r="C86" t="str">
            <v>PSO2501539</v>
          </cell>
          <cell r="D86" t="str">
            <v>SP3868</v>
          </cell>
          <cell r="E86" t="str">
            <v>#90-0983</v>
          </cell>
          <cell r="F86">
            <v>4823</v>
          </cell>
          <cell r="G86">
            <v>45889</v>
          </cell>
          <cell r="H86" t="str">
            <v>9/2-9/5</v>
          </cell>
          <cell r="I86">
            <v>45902</v>
          </cell>
          <cell r="J86" t="str">
            <v>China 遠璟智能電器</v>
          </cell>
          <cell r="K86">
            <v>45889</v>
          </cell>
        </row>
        <row r="86">
          <cell r="N86" t="str">
            <v>橡皮筋</v>
          </cell>
          <cell r="O86" t="str">
            <v>現金</v>
          </cell>
        </row>
        <row r="87">
          <cell r="C87" t="str">
            <v>PSO2501540</v>
          </cell>
          <cell r="D87" t="str">
            <v>SP3868</v>
          </cell>
          <cell r="E87" t="str">
            <v>#704370.2</v>
          </cell>
          <cell r="F87">
            <v>4698</v>
          </cell>
          <cell r="G87">
            <v>45889</v>
          </cell>
          <cell r="H87" t="str">
            <v>9/5-9/8</v>
          </cell>
          <cell r="I87">
            <v>45905</v>
          </cell>
          <cell r="J87" t="str">
            <v>China 遠璟智能電器</v>
          </cell>
          <cell r="K87">
            <v>45889</v>
          </cell>
        </row>
        <row r="87">
          <cell r="N87" t="str">
            <v>橡皮筋</v>
          </cell>
          <cell r="O87" t="str">
            <v>現金</v>
          </cell>
        </row>
        <row r="88">
          <cell r="C88" t="str">
            <v>PSO2501540</v>
          </cell>
        </row>
        <row r="88">
          <cell r="K88">
            <v>45889</v>
          </cell>
        </row>
        <row r="88">
          <cell r="N88" t="str">
            <v>木板</v>
          </cell>
          <cell r="O88" t="str">
            <v>現金</v>
          </cell>
        </row>
        <row r="88">
          <cell r="Q88" t="str">
            <v>8/20已支付</v>
          </cell>
          <cell r="R88" t="str">
            <v>款后10天</v>
          </cell>
        </row>
        <row r="89">
          <cell r="C89" t="str">
            <v>PSO2501540</v>
          </cell>
        </row>
        <row r="89">
          <cell r="K89">
            <v>45889</v>
          </cell>
        </row>
        <row r="89">
          <cell r="N89" t="str">
            <v>無防布</v>
          </cell>
          <cell r="O89" t="str">
            <v>現金</v>
          </cell>
          <cell r="P89">
            <v>7007.7</v>
          </cell>
          <cell r="Q89" t="str">
            <v>未付，因供方賬號未提供</v>
          </cell>
          <cell r="R89" t="str">
            <v>未做貨款后25天</v>
          </cell>
        </row>
        <row r="90">
          <cell r="C90" t="str">
            <v>PSO2501556</v>
          </cell>
          <cell r="D90" t="str">
            <v>SP8012</v>
          </cell>
          <cell r="E90" t="str">
            <v>889CGD</v>
          </cell>
          <cell r="F90">
            <v>4752</v>
          </cell>
          <cell r="G90">
            <v>45915</v>
          </cell>
          <cell r="H90" t="str">
            <v>9/3-9/6</v>
          </cell>
          <cell r="I90">
            <v>45903</v>
          </cell>
          <cell r="J90" t="str">
            <v>USA</v>
          </cell>
        </row>
        <row r="90">
          <cell r="N90" t="str">
            <v>油漆，卡通，雲母片</v>
          </cell>
          <cell r="O90" t="str">
            <v>興利，毅帆，威達</v>
          </cell>
        </row>
        <row r="91">
          <cell r="C91" t="str">
            <v>PSO2501187</v>
          </cell>
          <cell r="D91" t="str">
            <v>件8030</v>
          </cell>
          <cell r="E91" t="str">
            <v>BRHD155E</v>
          </cell>
          <cell r="F91">
            <v>100</v>
          </cell>
          <cell r="G91">
            <v>45853</v>
          </cell>
          <cell r="H91">
            <v>45880</v>
          </cell>
          <cell r="I91">
            <v>45880</v>
          </cell>
          <cell r="J91" t="str">
            <v>France</v>
          </cell>
        </row>
        <row r="92">
          <cell r="C92" t="str">
            <v>PSO2501437</v>
          </cell>
          <cell r="D92" t="str">
            <v>件8030</v>
          </cell>
          <cell r="E92" t="str">
            <v>BRHD155E</v>
          </cell>
          <cell r="F92">
            <v>100</v>
          </cell>
          <cell r="G92">
            <v>45853</v>
          </cell>
          <cell r="H92">
            <v>45880</v>
          </cell>
          <cell r="I92">
            <v>45880</v>
          </cell>
          <cell r="J92" t="str">
            <v>France</v>
          </cell>
        </row>
        <row r="93">
          <cell r="C93" t="str">
            <v>PSO2501438</v>
          </cell>
          <cell r="D93" t="str">
            <v>件8030</v>
          </cell>
          <cell r="E93" t="str">
            <v>BRHD155E</v>
          </cell>
          <cell r="F93">
            <v>100</v>
          </cell>
          <cell r="G93">
            <v>45853</v>
          </cell>
          <cell r="H93">
            <v>45880</v>
          </cell>
          <cell r="I93">
            <v>45880</v>
          </cell>
          <cell r="J93" t="str">
            <v>France</v>
          </cell>
        </row>
        <row r="94">
          <cell r="C94" t="str">
            <v>PSO2501439</v>
          </cell>
          <cell r="D94" t="str">
            <v>件8030</v>
          </cell>
          <cell r="E94" t="str">
            <v>BRHD155E</v>
          </cell>
          <cell r="F94">
            <v>100</v>
          </cell>
          <cell r="G94">
            <v>45853</v>
          </cell>
          <cell r="H94">
            <v>45880</v>
          </cell>
          <cell r="I94">
            <v>45880</v>
          </cell>
          <cell r="J94" t="str">
            <v>France</v>
          </cell>
        </row>
        <row r="95">
          <cell r="C95" t="str">
            <v>PSO2402962</v>
          </cell>
          <cell r="D95" t="str">
            <v>SP8030</v>
          </cell>
          <cell r="E95" t="str">
            <v>BRHD155E</v>
          </cell>
          <cell r="F95">
            <v>30</v>
          </cell>
          <cell r="G95">
            <v>45880</v>
          </cell>
          <cell r="H95">
            <v>45880</v>
          </cell>
          <cell r="I95">
            <v>45880</v>
          </cell>
          <cell r="J95" t="str">
            <v>France</v>
          </cell>
        </row>
        <row r="96">
          <cell r="C96" t="str">
            <v>PSO2402949</v>
          </cell>
          <cell r="D96" t="str">
            <v>SP8030</v>
          </cell>
          <cell r="E96" t="str">
            <v>BRHD155E</v>
          </cell>
          <cell r="F96">
            <v>5009</v>
          </cell>
          <cell r="G96">
            <v>45880</v>
          </cell>
          <cell r="H96" t="str">
            <v>8/11-8/28</v>
          </cell>
          <cell r="I96">
            <v>45880</v>
          </cell>
          <cell r="J96" t="str">
            <v>France</v>
          </cell>
        </row>
        <row r="96">
          <cell r="L96">
            <v>45895</v>
          </cell>
        </row>
        <row r="96">
          <cell r="N96" t="str">
            <v>OK</v>
          </cell>
        </row>
        <row r="97">
          <cell r="C97" t="str">
            <v>PSO2402963</v>
          </cell>
          <cell r="D97" t="str">
            <v>SP8030</v>
          </cell>
          <cell r="E97" t="str">
            <v>BRHD150E</v>
          </cell>
          <cell r="F97">
            <v>30</v>
          </cell>
          <cell r="G97">
            <v>45887</v>
          </cell>
          <cell r="H97">
            <v>45882</v>
          </cell>
          <cell r="I97">
            <v>45882</v>
          </cell>
          <cell r="J97" t="str">
            <v>France</v>
          </cell>
        </row>
        <row r="98">
          <cell r="C98" t="str">
            <v>PSO2402948</v>
          </cell>
          <cell r="D98" t="str">
            <v>SP8030</v>
          </cell>
          <cell r="E98" t="str">
            <v>BRHD150E</v>
          </cell>
          <cell r="F98">
            <v>5009</v>
          </cell>
          <cell r="G98">
            <v>45887</v>
          </cell>
          <cell r="H98" t="str">
            <v>8/13-8/18</v>
          </cell>
          <cell r="I98">
            <v>45882</v>
          </cell>
          <cell r="J98" t="str">
            <v>France</v>
          </cell>
          <cell r="K98">
            <v>45888</v>
          </cell>
        </row>
        <row r="98">
          <cell r="N98" t="str">
            <v>欠絲印</v>
          </cell>
        </row>
        <row r="99">
          <cell r="C99" t="str">
            <v>PSO2500538</v>
          </cell>
          <cell r="D99" t="str">
            <v>SP8030</v>
          </cell>
          <cell r="E99" t="str">
            <v>BRHD150E</v>
          </cell>
          <cell r="F99">
            <v>5004</v>
          </cell>
          <cell r="G99">
            <v>45887</v>
          </cell>
          <cell r="H99" t="str">
            <v>8/26-8/28</v>
          </cell>
          <cell r="I99">
            <v>45895</v>
          </cell>
          <cell r="J99" t="str">
            <v>France</v>
          </cell>
        </row>
        <row r="99">
          <cell r="L99">
            <v>45896</v>
          </cell>
        </row>
        <row r="99">
          <cell r="N99" t="str">
            <v>卡通</v>
          </cell>
          <cell r="O99" t="str">
            <v>錦昌12尾款</v>
          </cell>
          <cell r="P99">
            <v>38150.05</v>
          </cell>
          <cell r="Q99" t="str">
            <v>8/28支付</v>
          </cell>
          <cell r="R99" t="str">
            <v>款后5天</v>
          </cell>
        </row>
        <row r="100">
          <cell r="C100" t="str">
            <v>PSO2500947</v>
          </cell>
          <cell r="D100" t="str">
            <v>SP8030</v>
          </cell>
          <cell r="E100" t="str">
            <v>BRHD150E</v>
          </cell>
          <cell r="F100">
            <v>3000</v>
          </cell>
          <cell r="G100">
            <v>45887</v>
          </cell>
          <cell r="H100" t="str">
            <v>8/28-8/30</v>
          </cell>
          <cell r="I100">
            <v>45897</v>
          </cell>
          <cell r="J100" t="str">
            <v>France</v>
          </cell>
        </row>
        <row r="100">
          <cell r="L100">
            <v>45896</v>
          </cell>
        </row>
        <row r="100">
          <cell r="N100" t="str">
            <v>卡通</v>
          </cell>
          <cell r="O100" t="str">
            <v>錦昌</v>
          </cell>
        </row>
        <row r="101">
          <cell r="C101" t="str">
            <v>PSO2500539</v>
          </cell>
          <cell r="D101" t="str">
            <v>SP8030</v>
          </cell>
          <cell r="E101" t="str">
            <v>BRHD155E</v>
          </cell>
          <cell r="F101">
            <v>4002</v>
          </cell>
          <cell r="G101">
            <v>45887</v>
          </cell>
          <cell r="H101" t="str">
            <v>8/30-9/1</v>
          </cell>
          <cell r="I101">
            <v>45899</v>
          </cell>
          <cell r="J101" t="str">
            <v>France</v>
          </cell>
        </row>
        <row r="101">
          <cell r="L101">
            <v>45896</v>
          </cell>
        </row>
        <row r="101">
          <cell r="N101" t="str">
            <v>卡通</v>
          </cell>
          <cell r="O101" t="str">
            <v>錦昌</v>
          </cell>
        </row>
        <row r="102">
          <cell r="C102" t="str">
            <v>PSO2500539</v>
          </cell>
        </row>
        <row r="102">
          <cell r="L102">
            <v>45896</v>
          </cell>
        </row>
        <row r="102">
          <cell r="N102" t="str">
            <v>原料</v>
          </cell>
          <cell r="O102" t="str">
            <v>科思創</v>
          </cell>
          <cell r="P102">
            <v>77500</v>
          </cell>
          <cell r="Q102" t="str">
            <v>8/26支付</v>
          </cell>
          <cell r="R102" t="str">
            <v>款后5天</v>
          </cell>
        </row>
        <row r="103">
          <cell r="C103" t="str">
            <v>PSO2501334</v>
          </cell>
          <cell r="D103" t="str">
            <v>SP8030</v>
          </cell>
          <cell r="E103" t="str">
            <v>BRHD155E</v>
          </cell>
          <cell r="F103">
            <v>2018</v>
          </cell>
          <cell r="G103">
            <v>45902</v>
          </cell>
          <cell r="H103" t="str">
            <v>9/1-9/2</v>
          </cell>
          <cell r="I103">
            <v>45901</v>
          </cell>
          <cell r="J103" t="str">
            <v>France</v>
          </cell>
        </row>
        <row r="103">
          <cell r="L103">
            <v>45896</v>
          </cell>
        </row>
        <row r="103">
          <cell r="N103" t="str">
            <v>原料</v>
          </cell>
          <cell r="O103" t="str">
            <v>科思創</v>
          </cell>
        </row>
        <row r="104">
          <cell r="C104" t="str">
            <v>PSO2501334</v>
          </cell>
        </row>
        <row r="104">
          <cell r="L104">
            <v>45896</v>
          </cell>
        </row>
        <row r="104">
          <cell r="N104" t="str">
            <v>卡通</v>
          </cell>
          <cell r="O104" t="str">
            <v>寶發（銀圖）</v>
          </cell>
          <cell r="P104">
            <v>41398.43</v>
          </cell>
          <cell r="Q104" t="str">
            <v>8/28支付</v>
          </cell>
          <cell r="R104" t="str">
            <v>款后3天</v>
          </cell>
        </row>
        <row r="105">
          <cell r="C105" t="str">
            <v>PSO2501334</v>
          </cell>
        </row>
        <row r="105">
          <cell r="L105">
            <v>45896</v>
          </cell>
        </row>
        <row r="105">
          <cell r="N105" t="str">
            <v>卡通</v>
          </cell>
          <cell r="O105" t="str">
            <v>寶發（銀電）</v>
          </cell>
          <cell r="P105">
            <v>12909.34</v>
          </cell>
          <cell r="Q105" t="str">
            <v>8月28日支付</v>
          </cell>
        </row>
        <row r="106">
          <cell r="C106" t="str">
            <v>PSO2501500</v>
          </cell>
          <cell r="D106" t="str">
            <v>SP2573</v>
          </cell>
          <cell r="E106" t="str">
            <v>MT728E</v>
          </cell>
          <cell r="F106">
            <v>2004</v>
          </cell>
          <cell r="G106">
            <v>45902</v>
          </cell>
          <cell r="H106" t="str">
            <v>8/26-8/27</v>
          </cell>
          <cell r="I106">
            <v>45895</v>
          </cell>
          <cell r="J106" t="str">
            <v>France</v>
          </cell>
        </row>
        <row r="106">
          <cell r="L106">
            <v>45896</v>
          </cell>
        </row>
        <row r="106">
          <cell r="N106" t="str">
            <v>紙袋，紙板</v>
          </cell>
          <cell r="O106" t="str">
            <v>三彩，寶發</v>
          </cell>
        </row>
        <row r="107">
          <cell r="C107" t="str">
            <v>PSO2500967</v>
          </cell>
          <cell r="D107" t="str">
            <v>SP2573</v>
          </cell>
          <cell r="E107" t="str">
            <v>MT725E</v>
          </cell>
          <cell r="F107">
            <v>2502</v>
          </cell>
          <cell r="G107">
            <v>45902</v>
          </cell>
          <cell r="H107" t="str">
            <v>8/27-8/29</v>
          </cell>
          <cell r="I107">
            <v>45896</v>
          </cell>
          <cell r="J107" t="str">
            <v>France</v>
          </cell>
        </row>
        <row r="107">
          <cell r="L107">
            <v>45896</v>
          </cell>
        </row>
        <row r="107">
          <cell r="N107" t="str">
            <v>卡通</v>
          </cell>
          <cell r="O107" t="str">
            <v>毅帆</v>
          </cell>
        </row>
        <row r="108">
          <cell r="C108" t="str">
            <v>PSO2500968</v>
          </cell>
          <cell r="D108" t="str">
            <v>SP2573</v>
          </cell>
          <cell r="E108" t="str">
            <v>MT726E</v>
          </cell>
          <cell r="F108">
            <v>4500</v>
          </cell>
          <cell r="G108">
            <v>45902</v>
          </cell>
          <cell r="H108" t="str">
            <v>8/29-8/31</v>
          </cell>
          <cell r="I108">
            <v>45898</v>
          </cell>
          <cell r="J108" t="str">
            <v>France</v>
          </cell>
        </row>
        <row r="108">
          <cell r="L108">
            <v>45896</v>
          </cell>
        </row>
        <row r="108">
          <cell r="N108" t="str">
            <v>電鍍</v>
          </cell>
          <cell r="O108" t="str">
            <v>銘富通</v>
          </cell>
        </row>
        <row r="109">
          <cell r="C109" t="str">
            <v>PSO2500968</v>
          </cell>
        </row>
        <row r="109">
          <cell r="L109">
            <v>45896</v>
          </cell>
        </row>
        <row r="109">
          <cell r="N109" t="str">
            <v>鍍鈦刀片</v>
          </cell>
          <cell r="O109" t="str">
            <v>森熙（11-1月）</v>
          </cell>
          <cell r="P109">
            <v>27157.34</v>
          </cell>
          <cell r="Q109" t="str">
            <v>8月29日</v>
          </cell>
        </row>
        <row r="110">
          <cell r="C110" t="str">
            <v>PSO2501319</v>
          </cell>
          <cell r="D110" t="str">
            <v>SP2573</v>
          </cell>
          <cell r="E110" t="str">
            <v>MT727E</v>
          </cell>
          <cell r="F110">
            <v>2502</v>
          </cell>
          <cell r="G110">
            <v>45902</v>
          </cell>
          <cell r="H110" t="str">
            <v>8/31-9/1</v>
          </cell>
          <cell r="I110">
            <v>45900</v>
          </cell>
          <cell r="J110" t="str">
            <v>France</v>
          </cell>
        </row>
        <row r="110">
          <cell r="L110">
            <v>45896</v>
          </cell>
        </row>
        <row r="110">
          <cell r="N110" t="str">
            <v>鼻毛頭</v>
          </cell>
          <cell r="O110" t="str">
            <v>精達（8月尾+9月）</v>
          </cell>
        </row>
        <row r="111">
          <cell r="C111" t="str">
            <v>PSO2501319</v>
          </cell>
        </row>
        <row r="111">
          <cell r="L111">
            <v>45896</v>
          </cell>
        </row>
        <row r="111">
          <cell r="N111" t="str">
            <v>錫線，卡通</v>
          </cell>
          <cell r="O111" t="str">
            <v>永佳潤，毅帆</v>
          </cell>
        </row>
        <row r="112">
          <cell r="C112" t="str">
            <v>PSO2501402</v>
          </cell>
          <cell r="D112" t="str">
            <v>SP2396</v>
          </cell>
          <cell r="E112" t="str">
            <v>VSM7056A</v>
          </cell>
          <cell r="F112">
            <v>500</v>
          </cell>
          <cell r="G112">
            <v>45905</v>
          </cell>
          <cell r="H112" t="str">
            <v>9/3-9/4</v>
          </cell>
          <cell r="I112">
            <v>45903</v>
          </cell>
          <cell r="J112" t="str">
            <v>Australia</v>
          </cell>
        </row>
        <row r="112">
          <cell r="M112">
            <v>45905</v>
          </cell>
        </row>
        <row r="113">
          <cell r="C113" t="str">
            <v>PSO2501399</v>
          </cell>
          <cell r="D113" t="str">
            <v>SP2396</v>
          </cell>
          <cell r="E113" t="str">
            <v>VSM7056A</v>
          </cell>
          <cell r="F113">
            <v>2000</v>
          </cell>
          <cell r="G113">
            <v>45905</v>
          </cell>
          <cell r="H113" t="str">
            <v>9/4-9/5</v>
          </cell>
          <cell r="I113">
            <v>45904</v>
          </cell>
          <cell r="J113" t="str">
            <v>New Zealand</v>
          </cell>
        </row>
        <row r="114">
          <cell r="C114" t="str">
            <v>PSO2501560</v>
          </cell>
          <cell r="D114" t="str">
            <v>SP2396</v>
          </cell>
          <cell r="E114" t="str">
            <v>7056U</v>
          </cell>
          <cell r="F114">
            <v>3000</v>
          </cell>
          <cell r="G114">
            <v>45915</v>
          </cell>
          <cell r="H114" t="str">
            <v>9/5-9/6</v>
          </cell>
          <cell r="I114">
            <v>45905</v>
          </cell>
          <cell r="J114" t="str">
            <v>UK</v>
          </cell>
        </row>
        <row r="115">
          <cell r="C115" t="str">
            <v>PSO2501443</v>
          </cell>
          <cell r="D115" t="str">
            <v>SP8002</v>
          </cell>
          <cell r="E115" t="str">
            <v>330ES</v>
          </cell>
          <cell r="F115">
            <v>3000</v>
          </cell>
          <cell r="G115">
            <v>45909</v>
          </cell>
          <cell r="H115" t="str">
            <v>9/6-9/8</v>
          </cell>
          <cell r="I115">
            <v>45906</v>
          </cell>
          <cell r="J115" t="str">
            <v>Mexico</v>
          </cell>
        </row>
        <row r="115">
          <cell r="N115" t="str">
            <v>銅頭，套管</v>
          </cell>
          <cell r="O115" t="str">
            <v>大昆輪，威達</v>
          </cell>
        </row>
        <row r="116">
          <cell r="C116" t="str">
            <v>PSO2501715</v>
          </cell>
          <cell r="D116" t="str">
            <v>SP8002</v>
          </cell>
          <cell r="E116">
            <v>332</v>
          </cell>
          <cell r="F116">
            <v>3300</v>
          </cell>
          <cell r="G116">
            <v>45910</v>
          </cell>
          <cell r="H116" t="str">
            <v>9/8-9/10</v>
          </cell>
          <cell r="I116">
            <v>45908</v>
          </cell>
          <cell r="J116" t="str">
            <v>USA</v>
          </cell>
        </row>
        <row r="116">
          <cell r="M116">
            <v>45905</v>
          </cell>
          <cell r="N116" t="str">
            <v>銅頭，套管，油漆，卡通</v>
          </cell>
          <cell r="O116" t="str">
            <v>大昆輪，威達，大橋，毅帆</v>
          </cell>
        </row>
        <row r="117">
          <cell r="C117" t="str">
            <v>PSO2501512</v>
          </cell>
          <cell r="D117" t="str">
            <v>SP8002</v>
          </cell>
          <cell r="E117" t="str">
            <v>330C</v>
          </cell>
          <cell r="F117">
            <v>5000</v>
          </cell>
          <cell r="G117">
            <v>45916</v>
          </cell>
          <cell r="H117">
            <v>45910</v>
          </cell>
          <cell r="I117">
            <v>45910</v>
          </cell>
          <cell r="J117" t="str">
            <v>Canada</v>
          </cell>
        </row>
        <row r="118">
          <cell r="C118" t="str">
            <v>PSO2500969</v>
          </cell>
          <cell r="D118" t="str">
            <v>SP2573</v>
          </cell>
          <cell r="E118" t="str">
            <v>MT727E</v>
          </cell>
          <cell r="F118">
            <v>2502</v>
          </cell>
          <cell r="G118">
            <v>45880</v>
          </cell>
          <cell r="H118">
            <v>45880</v>
          </cell>
          <cell r="I118">
            <v>45880</v>
          </cell>
          <cell r="J118" t="str">
            <v>France</v>
          </cell>
          <cell r="K118">
            <v>45890</v>
          </cell>
        </row>
        <row r="118">
          <cell r="N118" t="str">
            <v>OK</v>
          </cell>
        </row>
        <row r="119">
          <cell r="C119" t="str">
            <v>PSO2500937</v>
          </cell>
          <cell r="D119" t="str">
            <v>SP2573</v>
          </cell>
          <cell r="E119" t="str">
            <v>MT726E</v>
          </cell>
          <cell r="F119">
            <v>2502</v>
          </cell>
          <cell r="G119">
            <v>45894</v>
          </cell>
          <cell r="H119" t="str">
            <v>8/12-8/13</v>
          </cell>
          <cell r="I119">
            <v>45881</v>
          </cell>
          <cell r="J119" t="str">
            <v>Romania</v>
          </cell>
          <cell r="K119">
            <v>45890</v>
          </cell>
        </row>
        <row r="119">
          <cell r="N119" t="str">
            <v>OK</v>
          </cell>
        </row>
        <row r="120">
          <cell r="C120" t="str">
            <v>PSO2501388</v>
          </cell>
          <cell r="D120" t="str">
            <v>SP8316</v>
          </cell>
          <cell r="E120" t="str">
            <v>318NC</v>
          </cell>
          <cell r="F120">
            <v>5000</v>
          </cell>
          <cell r="G120">
            <v>45894</v>
          </cell>
          <cell r="H120" t="str">
            <v>8/13-8/18</v>
          </cell>
          <cell r="I120">
            <v>45882</v>
          </cell>
          <cell r="J120" t="str">
            <v>Canada</v>
          </cell>
          <cell r="K120">
            <v>45891</v>
          </cell>
        </row>
        <row r="120">
          <cell r="N120" t="str">
            <v>OK</v>
          </cell>
        </row>
        <row r="121">
          <cell r="C121" t="str">
            <v>PSO2501289</v>
          </cell>
          <cell r="D121" t="str">
            <v>SP8316</v>
          </cell>
          <cell r="E121" t="str">
            <v>257QSDMC</v>
          </cell>
          <cell r="F121">
            <v>2500</v>
          </cell>
          <cell r="G121">
            <v>45891</v>
          </cell>
          <cell r="H121" t="str">
            <v>8/18-8/19</v>
          </cell>
          <cell r="I121">
            <v>45887</v>
          </cell>
          <cell r="J121" t="str">
            <v>Canada</v>
          </cell>
          <cell r="K121">
            <v>45891</v>
          </cell>
        </row>
        <row r="121">
          <cell r="N121" t="str">
            <v>OK</v>
          </cell>
        </row>
        <row r="122">
          <cell r="C122" t="str">
            <v>PSO2501216</v>
          </cell>
          <cell r="D122" t="str">
            <v>SP2550</v>
          </cell>
          <cell r="E122" t="str">
            <v>LWD5TBES</v>
          </cell>
          <cell r="F122">
            <v>6</v>
          </cell>
          <cell r="G122">
            <v>45889</v>
          </cell>
          <cell r="H122">
            <v>45894</v>
          </cell>
          <cell r="I122">
            <v>45894</v>
          </cell>
          <cell r="J122" t="str">
            <v>Mexico</v>
          </cell>
        </row>
        <row r="122">
          <cell r="N122" t="str">
            <v>刀網</v>
          </cell>
        </row>
        <row r="123">
          <cell r="C123" t="str">
            <v>PSO2501215</v>
          </cell>
          <cell r="D123" t="str">
            <v>SP2550</v>
          </cell>
          <cell r="E123" t="str">
            <v>LWD5TBES</v>
          </cell>
          <cell r="F123">
            <v>19979</v>
          </cell>
          <cell r="G123">
            <v>45889</v>
          </cell>
          <cell r="H123" t="str">
            <v>8/25-8/28</v>
          </cell>
          <cell r="I123">
            <v>45894</v>
          </cell>
          <cell r="J123" t="str">
            <v>Mexico</v>
          </cell>
        </row>
        <row r="123">
          <cell r="L123">
            <v>45895</v>
          </cell>
        </row>
        <row r="123">
          <cell r="N123" t="str">
            <v>刀網 </v>
          </cell>
          <cell r="O123" t="str">
            <v>精達（8月尾+9月）</v>
          </cell>
          <cell r="P123">
            <v>163086.72</v>
          </cell>
          <cell r="Q123" t="str">
            <v>8/28支付</v>
          </cell>
          <cell r="R123" t="str">
            <v>付款后5天</v>
          </cell>
        </row>
        <row r="124">
          <cell r="C124" t="str">
            <v>PSO2500874</v>
          </cell>
          <cell r="D124" t="str">
            <v>SP5031</v>
          </cell>
          <cell r="E124" t="str">
            <v>CPM-150C</v>
          </cell>
          <cell r="F124">
            <v>2880</v>
          </cell>
          <cell r="G124">
            <v>45889</v>
          </cell>
          <cell r="H124" t="str">
            <v>8/28-8/31</v>
          </cell>
          <cell r="I124">
            <v>45897</v>
          </cell>
          <cell r="J124" t="str">
            <v>Canada</v>
          </cell>
          <cell r="K124">
            <v>45891</v>
          </cell>
        </row>
        <row r="124">
          <cell r="N124" t="str">
            <v>OK</v>
          </cell>
        </row>
        <row r="125">
          <cell r="C125" t="str">
            <v>PSO2500875</v>
          </cell>
          <cell r="D125" t="str">
            <v>SP5031</v>
          </cell>
          <cell r="E125" t="str">
            <v>CPM-150C</v>
          </cell>
          <cell r="F125">
            <v>2880</v>
          </cell>
          <cell r="G125">
            <v>45889</v>
          </cell>
          <cell r="H125" t="str">
            <v>8/31-9/2</v>
          </cell>
          <cell r="I125">
            <v>45900</v>
          </cell>
          <cell r="J125" t="str">
            <v>Canada</v>
          </cell>
          <cell r="K125">
            <v>45891</v>
          </cell>
        </row>
        <row r="125">
          <cell r="N125" t="str">
            <v>發熱支架 </v>
          </cell>
          <cell r="O125" t="str">
            <v>澤銘（現金）</v>
          </cell>
        </row>
        <row r="125">
          <cell r="Q125" t="str">
            <v>8/21已支付</v>
          </cell>
          <cell r="R125" t="str">
            <v>款后5天</v>
          </cell>
        </row>
        <row r="126">
          <cell r="C126" t="str">
            <v>PSO2500876</v>
          </cell>
          <cell r="D126" t="str">
            <v>SP5031</v>
          </cell>
          <cell r="E126" t="str">
            <v>CPM-150C</v>
          </cell>
          <cell r="F126">
            <v>2880</v>
          </cell>
          <cell r="G126">
            <v>45902</v>
          </cell>
          <cell r="H126" t="str">
            <v>9/2-9/3</v>
          </cell>
          <cell r="I126">
            <v>45902</v>
          </cell>
          <cell r="J126" t="str">
            <v>Canada</v>
          </cell>
        </row>
        <row r="126">
          <cell r="L126">
            <v>45898</v>
          </cell>
        </row>
        <row r="126">
          <cell r="N126" t="str">
            <v>發熱支架 ,二級管，銅頭，卡通</v>
          </cell>
          <cell r="O126" t="str">
            <v>澤銘（現金），鋒哲，大昆輪，毅帆</v>
          </cell>
        </row>
        <row r="127">
          <cell r="C127" t="str">
            <v>PSO2501367</v>
          </cell>
          <cell r="D127" t="str">
            <v>SP8316</v>
          </cell>
          <cell r="E127" t="str">
            <v>047BW</v>
          </cell>
          <cell r="F127">
            <v>3000</v>
          </cell>
          <cell r="G127">
            <v>45910</v>
          </cell>
          <cell r="H127" t="str">
            <v>9/3-9/5</v>
          </cell>
          <cell r="I127">
            <v>45903</v>
          </cell>
          <cell r="J127" t="str">
            <v>USA</v>
          </cell>
        </row>
        <row r="127">
          <cell r="M127">
            <v>45905</v>
          </cell>
        </row>
        <row r="128">
          <cell r="C128" t="str">
            <v>PSO2501368</v>
          </cell>
          <cell r="D128" t="str">
            <v>SP8316</v>
          </cell>
          <cell r="E128" t="str">
            <v>047W</v>
          </cell>
          <cell r="F128">
            <v>2504</v>
          </cell>
          <cell r="G128">
            <v>45910</v>
          </cell>
          <cell r="H128" t="str">
            <v>9/5-9/6</v>
          </cell>
          <cell r="I128">
            <v>45905</v>
          </cell>
          <cell r="J128" t="str">
            <v>USA</v>
          </cell>
        </row>
        <row r="128">
          <cell r="M128">
            <v>45905</v>
          </cell>
        </row>
        <row r="129">
          <cell r="C129" t="str">
            <v>PSO2501441</v>
          </cell>
          <cell r="D129" t="str">
            <v>SP2550</v>
          </cell>
          <cell r="E129" t="str">
            <v>LWD5ES</v>
          </cell>
          <cell r="F129">
            <v>2500</v>
          </cell>
          <cell r="G129">
            <v>45909</v>
          </cell>
          <cell r="H129" t="str">
            <v>9/6-9/8</v>
          </cell>
          <cell r="I129">
            <v>45906</v>
          </cell>
          <cell r="J129" t="str">
            <v>Mexico</v>
          </cell>
        </row>
        <row r="129">
          <cell r="N129" t="str">
            <v>卡通</v>
          </cell>
          <cell r="O129" t="str">
            <v>寶發</v>
          </cell>
        </row>
        <row r="129">
          <cell r="R129" t="str">
            <v>在其他單顯示</v>
          </cell>
        </row>
        <row r="130">
          <cell r="C130" t="str">
            <v>PSO2501441</v>
          </cell>
        </row>
        <row r="130">
          <cell r="N130" t="str">
            <v>原料</v>
          </cell>
          <cell r="O130" t="str">
            <v>唯粒（現金）</v>
          </cell>
        </row>
        <row r="130">
          <cell r="Q130" t="str">
            <v>8/21已支付</v>
          </cell>
          <cell r="R130" t="str">
            <v>款后5天</v>
          </cell>
        </row>
        <row r="131">
          <cell r="C131" t="str">
            <v>PSO2501502</v>
          </cell>
          <cell r="D131" t="str">
            <v>SP5031</v>
          </cell>
          <cell r="E131" t="str">
            <v>CPM-150</v>
          </cell>
          <cell r="F131">
            <v>3000</v>
          </cell>
          <cell r="G131">
            <v>45915</v>
          </cell>
          <cell r="H131" t="str">
            <v>9/4-9/6</v>
          </cell>
          <cell r="I131">
            <v>45904</v>
          </cell>
          <cell r="J131" t="str">
            <v>USA</v>
          </cell>
        </row>
        <row r="132">
          <cell r="C132" t="str">
            <v>PSO2501501</v>
          </cell>
          <cell r="D132" t="str">
            <v>SP5031</v>
          </cell>
          <cell r="E132" t="str">
            <v>CPM-150W</v>
          </cell>
          <cell r="F132">
            <v>2400</v>
          </cell>
          <cell r="G132">
            <v>45925</v>
          </cell>
          <cell r="H132" t="str">
            <v>9/8-9/10</v>
          </cell>
          <cell r="I132">
            <v>45908</v>
          </cell>
          <cell r="J132" t="str">
            <v>USA</v>
          </cell>
        </row>
        <row r="133">
          <cell r="C133" t="str">
            <v>PSO2501501</v>
          </cell>
          <cell r="D133" t="str">
            <v>SP5031</v>
          </cell>
          <cell r="E133" t="str">
            <v>CPM-150W</v>
          </cell>
          <cell r="F133">
            <v>1600</v>
          </cell>
          <cell r="G133">
            <v>45925</v>
          </cell>
          <cell r="H133" t="str">
            <v>9/8-9/10</v>
          </cell>
          <cell r="I133">
            <v>45908</v>
          </cell>
          <cell r="J133" t="str">
            <v>USA</v>
          </cell>
        </row>
        <row r="134">
          <cell r="C134" t="str">
            <v>PSO2501189</v>
          </cell>
          <cell r="D134" t="str">
            <v>件8538</v>
          </cell>
          <cell r="E134" t="str">
            <v>BRAS152E</v>
          </cell>
          <cell r="F134">
            <v>200</v>
          </cell>
          <cell r="G134">
            <v>45840</v>
          </cell>
          <cell r="H134">
            <v>45880</v>
          </cell>
          <cell r="I134">
            <v>45880</v>
          </cell>
          <cell r="J134" t="str">
            <v>France</v>
          </cell>
        </row>
        <row r="134">
          <cell r="N134" t="str">
            <v>OK</v>
          </cell>
        </row>
        <row r="135">
          <cell r="C135" t="str">
            <v>PSO2501147</v>
          </cell>
          <cell r="D135" t="str">
            <v>件8538</v>
          </cell>
          <cell r="E135" t="str">
            <v>BRAS152E</v>
          </cell>
          <cell r="F135">
            <v>100</v>
          </cell>
          <cell r="G135">
            <v>45840</v>
          </cell>
          <cell r="H135">
            <v>45880</v>
          </cell>
          <cell r="I135">
            <v>45880</v>
          </cell>
          <cell r="J135" t="str">
            <v>France</v>
          </cell>
        </row>
        <row r="135">
          <cell r="N135" t="str">
            <v>OK</v>
          </cell>
        </row>
        <row r="136">
          <cell r="C136" t="str">
            <v>PSO2402967</v>
          </cell>
          <cell r="D136" t="str">
            <v>SP8538</v>
          </cell>
          <cell r="E136" t="str">
            <v>BRAS152E</v>
          </cell>
          <cell r="F136">
            <v>30</v>
          </cell>
          <cell r="G136">
            <v>45887</v>
          </cell>
          <cell r="H136">
            <v>45880</v>
          </cell>
          <cell r="I136">
            <v>45880</v>
          </cell>
          <cell r="J136" t="str">
            <v>France</v>
          </cell>
        </row>
        <row r="136">
          <cell r="N136" t="str">
            <v>OK</v>
          </cell>
        </row>
        <row r="137">
          <cell r="C137" t="str">
            <v>PSO2402944</v>
          </cell>
          <cell r="D137" t="str">
            <v>SP8538</v>
          </cell>
          <cell r="E137" t="str">
            <v>BRAS152E</v>
          </cell>
          <cell r="F137">
            <v>5009</v>
          </cell>
          <cell r="G137">
            <v>45887</v>
          </cell>
          <cell r="H137" t="str">
            <v>8/11-8/13</v>
          </cell>
          <cell r="I137">
            <v>45880</v>
          </cell>
          <cell r="J137" t="str">
            <v>France</v>
          </cell>
        </row>
        <row r="137">
          <cell r="N137" t="str">
            <v>OK</v>
          </cell>
        </row>
        <row r="138">
          <cell r="C138" t="str">
            <v>PSO2500534</v>
          </cell>
          <cell r="D138" t="str">
            <v>SP8538</v>
          </cell>
          <cell r="E138" t="str">
            <v>BRAS152E</v>
          </cell>
          <cell r="F138">
            <v>5004</v>
          </cell>
          <cell r="G138">
            <v>45887</v>
          </cell>
          <cell r="H138" t="str">
            <v>8/12-8/15</v>
          </cell>
          <cell r="I138">
            <v>45881</v>
          </cell>
          <cell r="J138" t="str">
            <v>France</v>
          </cell>
        </row>
        <row r="138">
          <cell r="N138" t="str">
            <v>OK</v>
          </cell>
        </row>
        <row r="139">
          <cell r="C139" t="str">
            <v>PSO2500954</v>
          </cell>
          <cell r="D139" t="str">
            <v>SP8875</v>
          </cell>
          <cell r="E139" t="str">
            <v>AS121E</v>
          </cell>
          <cell r="F139">
            <v>12000</v>
          </cell>
          <cell r="G139">
            <v>45880</v>
          </cell>
          <cell r="H139" t="str">
            <v>8/18-8/21</v>
          </cell>
          <cell r="I139">
            <v>45887</v>
          </cell>
          <cell r="J139" t="str">
            <v>France</v>
          </cell>
          <cell r="K139">
            <v>45890</v>
          </cell>
        </row>
        <row r="139">
          <cell r="N139" t="str">
            <v>植毛</v>
          </cell>
          <cell r="O139" t="str">
            <v>冠日興</v>
          </cell>
        </row>
        <row r="140">
          <cell r="C140" t="str">
            <v>PSO2501452</v>
          </cell>
          <cell r="D140" t="str">
            <v>SP8875</v>
          </cell>
          <cell r="E140" t="str">
            <v>AS115PSDE</v>
          </cell>
          <cell r="F140">
            <v>2502</v>
          </cell>
          <cell r="G140">
            <v>45894</v>
          </cell>
          <cell r="H140" t="str">
            <v>8/24-8/25</v>
          </cell>
          <cell r="I140">
            <v>45893</v>
          </cell>
          <cell r="J140" t="str">
            <v>Dubai</v>
          </cell>
        </row>
        <row r="140">
          <cell r="L140">
            <v>45894</v>
          </cell>
        </row>
        <row r="140">
          <cell r="N140" t="str">
            <v>毅帆</v>
          </cell>
          <cell r="O140" t="str">
            <v>卡通</v>
          </cell>
        </row>
        <row r="141">
          <cell r="C141" t="str">
            <v>PSO2500535</v>
          </cell>
          <cell r="D141" t="str">
            <v>SP8538</v>
          </cell>
          <cell r="E141" t="str">
            <v>BRAS152E</v>
          </cell>
          <cell r="F141">
            <v>5004</v>
          </cell>
          <cell r="G141">
            <v>45887</v>
          </cell>
          <cell r="H141" t="str">
            <v>8/25-8/28</v>
          </cell>
          <cell r="I141">
            <v>45894</v>
          </cell>
          <cell r="J141" t="str">
            <v>France</v>
          </cell>
        </row>
        <row r="141">
          <cell r="L141">
            <v>45896</v>
          </cell>
        </row>
        <row r="141">
          <cell r="N141" t="str">
            <v>植毛 HOLD貨 5D，原料</v>
          </cell>
          <cell r="O141" t="str">
            <v>冠日興，友興邦</v>
          </cell>
        </row>
        <row r="142">
          <cell r="C142" t="str">
            <v>PSO2500535</v>
          </cell>
        </row>
        <row r="142">
          <cell r="L142">
            <v>45896</v>
          </cell>
        </row>
        <row r="142">
          <cell r="N142" t="str">
            <v>杯士</v>
          </cell>
          <cell r="O142" t="str">
            <v>永建鋒</v>
          </cell>
          <cell r="P142">
            <v>125355.05</v>
          </cell>
          <cell r="Q142" t="str">
            <v>8/28支付</v>
          </cell>
          <cell r="R142" t="str">
            <v>付款后10天</v>
          </cell>
        </row>
        <row r="143">
          <cell r="C143" t="str">
            <v>PSO2500972</v>
          </cell>
          <cell r="D143" t="str">
            <v>SP8875</v>
          </cell>
          <cell r="E143" t="str">
            <v>AS121E</v>
          </cell>
          <cell r="F143">
            <v>2502</v>
          </cell>
          <cell r="G143">
            <v>45902</v>
          </cell>
          <cell r="H143" t="str">
            <v>8/28-8/29</v>
          </cell>
          <cell r="I143">
            <v>45897</v>
          </cell>
          <cell r="J143" t="str">
            <v>France</v>
          </cell>
        </row>
        <row r="143">
          <cell r="L143">
            <v>45896</v>
          </cell>
        </row>
        <row r="143">
          <cell r="N143" t="str">
            <v>植毛 HOLD貨/冠日興付后5D，油漆，</v>
          </cell>
          <cell r="O143" t="str">
            <v>冠日興，大橋，</v>
          </cell>
        </row>
        <row r="144">
          <cell r="C144" t="str">
            <v>PSO2500972</v>
          </cell>
        </row>
        <row r="144">
          <cell r="L144">
            <v>45896</v>
          </cell>
        </row>
        <row r="144">
          <cell r="N144" t="str">
            <v>海綿网</v>
          </cell>
          <cell r="O144" t="str">
            <v>深鑫達</v>
          </cell>
          <cell r="P144">
            <v>15600</v>
          </cell>
          <cell r="Q144" t="str">
            <v>8/28 支付</v>
          </cell>
        </row>
        <row r="145">
          <cell r="C145" t="str">
            <v>PSO2501310</v>
          </cell>
          <cell r="D145" t="str">
            <v>SP8875</v>
          </cell>
          <cell r="E145" t="str">
            <v>AS122E</v>
          </cell>
          <cell r="F145">
            <v>2502</v>
          </cell>
          <cell r="G145">
            <v>45902</v>
          </cell>
          <cell r="H145" t="str">
            <v>8/29-8/31</v>
          </cell>
          <cell r="I145">
            <v>45898</v>
          </cell>
          <cell r="J145" t="str">
            <v>France</v>
          </cell>
        </row>
        <row r="145">
          <cell r="L145">
            <v>45896</v>
          </cell>
        </row>
        <row r="145">
          <cell r="N145" t="str">
            <v>植毛 HOLD貨/冠日興付后5D，油漆，紙袋</v>
          </cell>
          <cell r="O145" t="str">
            <v>冠日興，大橋，三彩</v>
          </cell>
        </row>
        <row r="146">
          <cell r="C146" t="str">
            <v>PSO2500867</v>
          </cell>
          <cell r="D146" t="str">
            <v>SP8875</v>
          </cell>
          <cell r="E146" t="str">
            <v>BC127GDES</v>
          </cell>
          <cell r="F146">
            <v>3720</v>
          </cell>
          <cell r="G146">
            <v>45908</v>
          </cell>
          <cell r="H146" t="str">
            <v>8/31-9/2</v>
          </cell>
          <cell r="I146">
            <v>45900</v>
          </cell>
          <cell r="J146" t="str">
            <v>Mexico</v>
          </cell>
        </row>
        <row r="146">
          <cell r="N146" t="str">
            <v>植毛 HOLD貨/冠日興付后5D，油漆，轉尾</v>
          </cell>
          <cell r="O146" t="str">
            <v>冠日興，大橋，軒泉</v>
          </cell>
        </row>
        <row r="147">
          <cell r="C147" t="str">
            <v>PSO2500867</v>
          </cell>
        </row>
        <row r="147">
          <cell r="N147" t="str">
            <v>梳齒</v>
          </cell>
          <cell r="O147" t="str">
            <v>太陽</v>
          </cell>
          <cell r="P147">
            <v>121896.5</v>
          </cell>
          <cell r="Q147" t="str">
            <v>8/21已給 10萬，8/28尾款</v>
          </cell>
        </row>
        <row r="148">
          <cell r="C148" t="str">
            <v>PSO2501447</v>
          </cell>
          <cell r="D148" t="str">
            <v>SP8875</v>
          </cell>
          <cell r="E148" t="str">
            <v>AS115SDE</v>
          </cell>
          <cell r="F148">
            <v>1254</v>
          </cell>
          <cell r="G148">
            <v>45910</v>
          </cell>
          <cell r="H148">
            <v>45902</v>
          </cell>
          <cell r="I148">
            <v>45902</v>
          </cell>
          <cell r="J148" t="str">
            <v>Saudi Arabia</v>
          </cell>
        </row>
        <row r="149">
          <cell r="C149" t="str">
            <v>PSO2501577</v>
          </cell>
          <cell r="D149" t="str">
            <v>SP8538</v>
          </cell>
          <cell r="E149" t="str">
            <v>BRAS150SDE</v>
          </cell>
          <cell r="F149">
            <v>5009</v>
          </cell>
          <cell r="G149">
            <v>45918</v>
          </cell>
          <cell r="H149" t="str">
            <v>9/2-9/10</v>
          </cell>
          <cell r="I149">
            <v>45902</v>
          </cell>
          <cell r="J149" t="str">
            <v>Dubai</v>
          </cell>
        </row>
        <row r="150">
          <cell r="C150" t="str">
            <v>PSO2500901</v>
          </cell>
          <cell r="D150" t="str">
            <v>SP8016</v>
          </cell>
          <cell r="E150" t="str">
            <v>BRHD226SDE</v>
          </cell>
          <cell r="F150">
            <v>2507</v>
          </cell>
          <cell r="G150">
            <v>45884</v>
          </cell>
          <cell r="H150" t="str">
            <v>8/11-8/12</v>
          </cell>
          <cell r="I150">
            <v>45880</v>
          </cell>
          <cell r="J150" t="str">
            <v>Dubai</v>
          </cell>
        </row>
        <row r="150">
          <cell r="N150" t="str">
            <v>OK</v>
          </cell>
        </row>
        <row r="151">
          <cell r="C151" t="str">
            <v>PSO2500902</v>
          </cell>
          <cell r="D151" t="str">
            <v>SP8016</v>
          </cell>
          <cell r="E151" t="str">
            <v>BRHD200SDE</v>
          </cell>
          <cell r="F151">
            <v>2507</v>
          </cell>
          <cell r="G151">
            <v>45884</v>
          </cell>
          <cell r="H151" t="str">
            <v>8/12-8/15</v>
          </cell>
          <cell r="I151">
            <v>45881</v>
          </cell>
          <cell r="J151" t="str">
            <v>Dubai</v>
          </cell>
        </row>
        <row r="151">
          <cell r="N151" t="str">
            <v>OK</v>
          </cell>
        </row>
        <row r="152">
          <cell r="C152" t="str">
            <v>PSO2501449</v>
          </cell>
          <cell r="D152" t="str">
            <v>SP8291</v>
          </cell>
          <cell r="E152" t="str">
            <v>BNT5548UX-PP415</v>
          </cell>
          <cell r="F152">
            <v>420</v>
          </cell>
          <cell r="G152">
            <v>45884</v>
          </cell>
          <cell r="H152">
            <v>45884</v>
          </cell>
          <cell r="I152">
            <v>45884</v>
          </cell>
          <cell r="J152" t="str">
            <v>Ecuador MILLPLAN(ECUADOR)</v>
          </cell>
        </row>
        <row r="152">
          <cell r="N152" t="str">
            <v>OK</v>
          </cell>
        </row>
        <row r="153">
          <cell r="C153" t="str">
            <v>PSO2500819</v>
          </cell>
          <cell r="D153" t="str">
            <v>SP8515</v>
          </cell>
          <cell r="E153" t="str">
            <v>AS914PU</v>
          </cell>
          <cell r="F153">
            <v>2508</v>
          </cell>
          <cell r="G153">
            <v>45870</v>
          </cell>
          <cell r="H153" t="str">
            <v>8/18-8/19</v>
          </cell>
          <cell r="I153">
            <v>45887</v>
          </cell>
          <cell r="J153" t="str">
            <v>UK</v>
          </cell>
        </row>
        <row r="153">
          <cell r="L153">
            <v>45894</v>
          </cell>
        </row>
        <row r="153">
          <cell r="N153" t="str">
            <v>欠油漆 </v>
          </cell>
          <cell r="O153" t="str">
            <v>興利</v>
          </cell>
        </row>
        <row r="154">
          <cell r="C154" t="str">
            <v>PSO2501686</v>
          </cell>
          <cell r="D154" t="str">
            <v>件 8515</v>
          </cell>
          <cell r="E154" t="str">
            <v>AS138SE</v>
          </cell>
          <cell r="F154">
            <v>200</v>
          </cell>
          <cell r="G154">
            <v>45894</v>
          </cell>
          <cell r="H154">
            <v>45888</v>
          </cell>
          <cell r="I154">
            <v>45888</v>
          </cell>
          <cell r="J154" t="str">
            <v>France</v>
          </cell>
        </row>
        <row r="155">
          <cell r="C155" t="str">
            <v>PSO2501687</v>
          </cell>
          <cell r="D155" t="str">
            <v>件 8515</v>
          </cell>
          <cell r="E155" t="str">
            <v>AS138SE</v>
          </cell>
          <cell r="F155">
            <v>200</v>
          </cell>
          <cell r="G155">
            <v>45894</v>
          </cell>
          <cell r="H155">
            <v>45888</v>
          </cell>
          <cell r="I155">
            <v>45888</v>
          </cell>
          <cell r="J155" t="str">
            <v>France</v>
          </cell>
        </row>
        <row r="156">
          <cell r="C156" t="str">
            <v>PSO2501688</v>
          </cell>
          <cell r="D156" t="str">
            <v>件 8515</v>
          </cell>
          <cell r="E156" t="str">
            <v>AS138SE</v>
          </cell>
          <cell r="F156">
            <v>200</v>
          </cell>
          <cell r="G156">
            <v>45894</v>
          </cell>
          <cell r="H156">
            <v>45888</v>
          </cell>
          <cell r="I156">
            <v>45888</v>
          </cell>
          <cell r="J156" t="str">
            <v>France</v>
          </cell>
        </row>
        <row r="157">
          <cell r="C157" t="str">
            <v>PSO2501689</v>
          </cell>
          <cell r="D157" t="str">
            <v>件 8515</v>
          </cell>
          <cell r="E157" t="str">
            <v>AS138SE</v>
          </cell>
          <cell r="F157">
            <v>200</v>
          </cell>
          <cell r="G157">
            <v>45894</v>
          </cell>
          <cell r="H157">
            <v>45888</v>
          </cell>
          <cell r="I157">
            <v>45888</v>
          </cell>
          <cell r="J157" t="str">
            <v>France</v>
          </cell>
        </row>
        <row r="158">
          <cell r="C158" t="str">
            <v>PSO2501690</v>
          </cell>
          <cell r="D158" t="str">
            <v>件 8515</v>
          </cell>
          <cell r="E158" t="str">
            <v>AS138SE</v>
          </cell>
          <cell r="F158">
            <v>200</v>
          </cell>
          <cell r="G158">
            <v>45894</v>
          </cell>
          <cell r="H158">
            <v>45888</v>
          </cell>
          <cell r="I158">
            <v>45888</v>
          </cell>
          <cell r="J158" t="str">
            <v>France</v>
          </cell>
        </row>
        <row r="159">
          <cell r="C159" t="str">
            <v>PSO2501551</v>
          </cell>
          <cell r="D159" t="str">
            <v>件8515</v>
          </cell>
          <cell r="E159" t="str">
            <v>AS138SE</v>
          </cell>
          <cell r="F159">
            <v>200</v>
          </cell>
          <cell r="G159">
            <v>45894</v>
          </cell>
          <cell r="H159">
            <v>45888</v>
          </cell>
          <cell r="I159">
            <v>45888</v>
          </cell>
          <cell r="J159" t="str">
            <v>France</v>
          </cell>
        </row>
        <row r="160">
          <cell r="C160" t="str">
            <v>PSO2501053</v>
          </cell>
          <cell r="D160" t="str">
            <v>SP8515</v>
          </cell>
          <cell r="E160" t="str">
            <v>AS138SE</v>
          </cell>
          <cell r="F160">
            <v>3</v>
          </cell>
          <cell r="G160">
            <v>45894</v>
          </cell>
          <cell r="H160">
            <v>45888</v>
          </cell>
          <cell r="I160">
            <v>45888</v>
          </cell>
          <cell r="J160" t="str">
            <v>France</v>
          </cell>
        </row>
        <row r="161">
          <cell r="C161" t="str">
            <v>PSO2501010</v>
          </cell>
          <cell r="D161" t="str">
            <v>SP8515</v>
          </cell>
          <cell r="E161" t="str">
            <v>AS138SE</v>
          </cell>
          <cell r="F161">
            <v>8009</v>
          </cell>
          <cell r="G161">
            <v>45894</v>
          </cell>
          <cell r="H161" t="str">
            <v>8/19-8/22</v>
          </cell>
          <cell r="I161">
            <v>45888</v>
          </cell>
          <cell r="J161" t="str">
            <v>France</v>
          </cell>
          <cell r="K161">
            <v>45891</v>
          </cell>
          <cell r="L161">
            <v>45896</v>
          </cell>
        </row>
        <row r="161">
          <cell r="N161" t="str">
            <v>煲黑，油漆，雲母片，原料</v>
          </cell>
          <cell r="O161" t="str">
            <v>健置好，興利，威達，友興邦</v>
          </cell>
        </row>
        <row r="162">
          <cell r="C162" t="str">
            <v>PSO2501010</v>
          </cell>
          <cell r="D162" t="str">
            <v>SP8515</v>
          </cell>
          <cell r="E162" t="str">
            <v>AS138SE</v>
          </cell>
          <cell r="F162">
            <v>6996</v>
          </cell>
          <cell r="G162">
            <v>45901</v>
          </cell>
          <cell r="H162" t="str">
            <v>8/22-8/26</v>
          </cell>
          <cell r="I162">
            <v>45891</v>
          </cell>
          <cell r="J162" t="str">
            <v>France</v>
          </cell>
          <cell r="K162">
            <v>45891</v>
          </cell>
          <cell r="L162">
            <v>45896</v>
          </cell>
        </row>
        <row r="162">
          <cell r="N162" t="str">
            <v>植毛</v>
          </cell>
          <cell r="O162" t="str">
            <v>益冠</v>
          </cell>
        </row>
        <row r="162">
          <cell r="Q162" t="str">
            <v>8/22已給402040</v>
          </cell>
          <cell r="R162" t="str">
            <v>匯豐做要8月22日付</v>
          </cell>
        </row>
        <row r="163">
          <cell r="C163" t="str">
            <v>PSO2501010</v>
          </cell>
        </row>
        <row r="163">
          <cell r="K163">
            <v>45891</v>
          </cell>
          <cell r="L163">
            <v>45896</v>
          </cell>
        </row>
        <row r="163">
          <cell r="N163" t="str">
            <v>鍍鈦</v>
          </cell>
          <cell r="O163" t="str">
            <v>新雄基（現金）</v>
          </cell>
          <cell r="P163">
            <v>52852.5</v>
          </cell>
          <cell r="Q163" t="str">
            <v>8/19已支付24萬，8/28給完</v>
          </cell>
        </row>
        <row r="164">
          <cell r="C164" t="str">
            <v>PSO2501010</v>
          </cell>
        </row>
        <row r="164">
          <cell r="K164">
            <v>45891</v>
          </cell>
          <cell r="L164">
            <v>45896</v>
          </cell>
        </row>
        <row r="164">
          <cell r="N164" t="str">
            <v>發熱線</v>
          </cell>
          <cell r="O164" t="str">
            <v>兄弟</v>
          </cell>
          <cell r="P164">
            <v>183498.36</v>
          </cell>
          <cell r="Q164" t="str">
            <v>8/19已給一半，8/26給完</v>
          </cell>
        </row>
        <row r="165">
          <cell r="C165" t="str">
            <v>PSO2501010</v>
          </cell>
        </row>
        <row r="165">
          <cell r="K165">
            <v>45891</v>
          </cell>
          <cell r="L165">
            <v>45896</v>
          </cell>
        </row>
        <row r="165">
          <cell r="N165" t="str">
            <v>前鎖圈</v>
          </cell>
          <cell r="O165" t="str">
            <v>江明</v>
          </cell>
        </row>
        <row r="165">
          <cell r="Q165" t="str">
            <v>8/21已給尾款</v>
          </cell>
          <cell r="R165" t="str">
            <v>8/11已給</v>
          </cell>
        </row>
        <row r="166">
          <cell r="C166" t="str">
            <v>PSO2501010</v>
          </cell>
        </row>
        <row r="166">
          <cell r="K166">
            <v>45891</v>
          </cell>
          <cell r="L166">
            <v>45896</v>
          </cell>
        </row>
        <row r="166">
          <cell r="N166" t="str">
            <v>裝飾片電鍍</v>
          </cell>
          <cell r="O166" t="str">
            <v>村哲</v>
          </cell>
        </row>
        <row r="166">
          <cell r="Q166" t="str">
            <v>8/19已給5萬，8/21已給完</v>
          </cell>
        </row>
        <row r="167">
          <cell r="C167" t="str">
            <v>PSO2501010</v>
          </cell>
        </row>
        <row r="167">
          <cell r="K167">
            <v>45891</v>
          </cell>
          <cell r="L167">
            <v>45896</v>
          </cell>
        </row>
        <row r="167">
          <cell r="N167" t="str">
            <v>膠件外啤</v>
          </cell>
          <cell r="O167" t="str">
            <v>寶億鑫</v>
          </cell>
          <cell r="P167">
            <v>252651.81</v>
          </cell>
        </row>
        <row r="167">
          <cell r="R167" t="str">
            <v>匯豐做要8月28日付</v>
          </cell>
        </row>
        <row r="168">
          <cell r="C168" t="str">
            <v>PSO2501198</v>
          </cell>
          <cell r="D168" t="str">
            <v>件8515</v>
          </cell>
          <cell r="E168" t="str">
            <v>VSHA2136A-GB</v>
          </cell>
          <cell r="F168">
            <v>20</v>
          </cell>
          <cell r="G168">
            <v>45904</v>
          </cell>
          <cell r="H168">
            <v>45895</v>
          </cell>
          <cell r="I168">
            <v>45895</v>
          </cell>
          <cell r="J168" t="str">
            <v>Australia</v>
          </cell>
        </row>
        <row r="168">
          <cell r="M168">
            <v>45904</v>
          </cell>
        </row>
        <row r="169">
          <cell r="C169" t="str">
            <v>PSO2501199</v>
          </cell>
          <cell r="D169" t="str">
            <v>件8515</v>
          </cell>
          <cell r="E169" t="str">
            <v>VSHA2136A-MC</v>
          </cell>
          <cell r="F169">
            <v>10</v>
          </cell>
          <cell r="G169">
            <v>45904</v>
          </cell>
          <cell r="H169">
            <v>45895</v>
          </cell>
          <cell r="I169">
            <v>45895</v>
          </cell>
          <cell r="J169" t="str">
            <v>Australia</v>
          </cell>
        </row>
        <row r="169">
          <cell r="M169">
            <v>45904</v>
          </cell>
        </row>
        <row r="170">
          <cell r="C170" t="str">
            <v>PSO2501197</v>
          </cell>
          <cell r="D170" t="str">
            <v>SP8515</v>
          </cell>
          <cell r="E170" t="str">
            <v>VSHA2136A</v>
          </cell>
          <cell r="F170">
            <v>2500</v>
          </cell>
          <cell r="G170">
            <v>45904</v>
          </cell>
          <cell r="H170" t="str">
            <v>8/26-8/27</v>
          </cell>
          <cell r="I170">
            <v>45895</v>
          </cell>
          <cell r="J170" t="str">
            <v>Australia</v>
          </cell>
        </row>
        <row r="170">
          <cell r="M170">
            <v>45904</v>
          </cell>
          <cell r="N170" t="str">
            <v>梳齒，卡通</v>
          </cell>
          <cell r="O170" t="str">
            <v>太陽，毅帆</v>
          </cell>
        </row>
        <row r="171">
          <cell r="C171" t="str">
            <v>PSO2402337</v>
          </cell>
          <cell r="D171" t="str">
            <v>SP8259</v>
          </cell>
          <cell r="E171" t="str">
            <v>BNT5550NC</v>
          </cell>
          <cell r="F171">
            <v>1302</v>
          </cell>
          <cell r="G171">
            <v>45901</v>
          </cell>
          <cell r="H171" t="str">
            <v>8/27-8/28</v>
          </cell>
          <cell r="I171">
            <v>45896</v>
          </cell>
          <cell r="J171" t="str">
            <v>CANADA</v>
          </cell>
        </row>
        <row r="171">
          <cell r="L171">
            <v>45898</v>
          </cell>
        </row>
        <row r="171">
          <cell r="N171" t="str">
            <v>卡通</v>
          </cell>
          <cell r="O171" t="str">
            <v>毅帆</v>
          </cell>
        </row>
        <row r="172">
          <cell r="C172" t="str">
            <v>PSO2500796</v>
          </cell>
          <cell r="D172" t="str">
            <v>SP8228</v>
          </cell>
          <cell r="E172" t="str">
            <v>BAB5586NC</v>
          </cell>
          <cell r="F172">
            <v>1500</v>
          </cell>
          <cell r="G172">
            <v>45901</v>
          </cell>
          <cell r="H172" t="str">
            <v>8/28-8/29</v>
          </cell>
          <cell r="I172">
            <v>45897</v>
          </cell>
          <cell r="J172" t="str">
            <v>Canada</v>
          </cell>
        </row>
        <row r="172">
          <cell r="L172">
            <v>45898</v>
          </cell>
        </row>
        <row r="173">
          <cell r="C173" t="str">
            <v>PSO2501370</v>
          </cell>
          <cell r="D173" t="str">
            <v>SP8228</v>
          </cell>
          <cell r="E173" t="str">
            <v>BHOSPBK6689</v>
          </cell>
          <cell r="F173">
            <v>2508</v>
          </cell>
          <cell r="G173">
            <v>45910</v>
          </cell>
          <cell r="H173" t="str">
            <v>8/29-8/30</v>
          </cell>
          <cell r="I173">
            <v>45898</v>
          </cell>
          <cell r="J173" t="str">
            <v>USA</v>
          </cell>
        </row>
        <row r="173">
          <cell r="M173">
            <v>45905</v>
          </cell>
        </row>
        <row r="174">
          <cell r="C174" t="str">
            <v>PSO2501513</v>
          </cell>
          <cell r="D174" t="str">
            <v>SP8343</v>
          </cell>
          <cell r="E174" t="str">
            <v>5549NC</v>
          </cell>
          <cell r="F174">
            <v>2500</v>
          </cell>
          <cell r="G174">
            <v>45919</v>
          </cell>
          <cell r="H174" t="str">
            <v>9/9-9/10</v>
          </cell>
          <cell r="I174">
            <v>45909</v>
          </cell>
          <cell r="J174" t="str">
            <v>Canada</v>
          </cell>
        </row>
        <row r="175">
          <cell r="C175" t="str">
            <v>PSO2501531</v>
          </cell>
          <cell r="D175" t="str">
            <v>件8029</v>
          </cell>
          <cell r="E175" t="str">
            <v>BAB6880E</v>
          </cell>
          <cell r="F175">
            <v>200</v>
          </cell>
          <cell r="G175">
            <v>45873</v>
          </cell>
          <cell r="H175">
            <v>45880</v>
          </cell>
          <cell r="I175">
            <v>45880</v>
          </cell>
          <cell r="J175" t="str">
            <v>France</v>
          </cell>
        </row>
        <row r="176">
          <cell r="C176" t="str">
            <v>PSO2501059</v>
          </cell>
          <cell r="D176" t="str">
            <v>SP8029</v>
          </cell>
          <cell r="E176" t="str">
            <v>BAB6880E</v>
          </cell>
          <cell r="F176">
            <v>65</v>
          </cell>
          <cell r="G176">
            <v>45818</v>
          </cell>
          <cell r="H176">
            <v>45874</v>
          </cell>
          <cell r="I176">
            <v>45874</v>
          </cell>
          <cell r="J176" t="str">
            <v>France</v>
          </cell>
        </row>
        <row r="177">
          <cell r="C177" t="str">
            <v>PSO2501532</v>
          </cell>
          <cell r="D177" t="str">
            <v>件8029</v>
          </cell>
          <cell r="E177" t="str">
            <v>BAB6880E</v>
          </cell>
          <cell r="F177">
            <v>200</v>
          </cell>
          <cell r="G177">
            <v>45873</v>
          </cell>
          <cell r="H177">
            <v>45880</v>
          </cell>
          <cell r="I177">
            <v>45880</v>
          </cell>
          <cell r="J177" t="str">
            <v>France</v>
          </cell>
        </row>
        <row r="177">
          <cell r="N177" t="str">
            <v>OK</v>
          </cell>
        </row>
        <row r="178">
          <cell r="C178" t="str">
            <v>PSO2501533</v>
          </cell>
          <cell r="D178" t="str">
            <v>件8029</v>
          </cell>
          <cell r="E178" t="str">
            <v>BAB6880E</v>
          </cell>
          <cell r="F178">
            <v>100</v>
          </cell>
          <cell r="G178">
            <v>45873</v>
          </cell>
          <cell r="H178">
            <v>45880</v>
          </cell>
          <cell r="I178">
            <v>45880</v>
          </cell>
          <cell r="J178" t="str">
            <v>France</v>
          </cell>
        </row>
        <row r="178">
          <cell r="N178" t="str">
            <v>OK</v>
          </cell>
        </row>
        <row r="179">
          <cell r="C179" t="str">
            <v>PSO2501534</v>
          </cell>
          <cell r="D179" t="str">
            <v>件8029</v>
          </cell>
          <cell r="E179" t="str">
            <v>BAB6880E</v>
          </cell>
          <cell r="F179">
            <v>200</v>
          </cell>
          <cell r="G179">
            <v>45873</v>
          </cell>
          <cell r="H179">
            <v>45880</v>
          </cell>
          <cell r="I179">
            <v>45880</v>
          </cell>
          <cell r="J179" t="str">
            <v>France</v>
          </cell>
        </row>
        <row r="179">
          <cell r="N179" t="str">
            <v>OK</v>
          </cell>
        </row>
        <row r="180">
          <cell r="C180" t="str">
            <v>PSO2501600</v>
          </cell>
          <cell r="D180" t="str">
            <v>件8029</v>
          </cell>
          <cell r="E180" t="str">
            <v>BAB6880E</v>
          </cell>
          <cell r="F180">
            <v>400</v>
          </cell>
          <cell r="G180">
            <v>45873</v>
          </cell>
          <cell r="H180">
            <v>45880</v>
          </cell>
          <cell r="I180">
            <v>45880</v>
          </cell>
          <cell r="J180" t="str">
            <v>France</v>
          </cell>
        </row>
        <row r="180">
          <cell r="N180" t="str">
            <v>OK</v>
          </cell>
        </row>
        <row r="181">
          <cell r="C181" t="str">
            <v>PSO2500198</v>
          </cell>
          <cell r="D181" t="str">
            <v>SP8029</v>
          </cell>
          <cell r="E181" t="str">
            <v>BAB6880E</v>
          </cell>
          <cell r="F181">
            <v>36</v>
          </cell>
          <cell r="G181">
            <v>45880</v>
          </cell>
          <cell r="H181">
            <v>45880</v>
          </cell>
          <cell r="I181">
            <v>45880</v>
          </cell>
          <cell r="J181" t="str">
            <v>France</v>
          </cell>
        </row>
        <row r="181">
          <cell r="N181" t="str">
            <v>OK</v>
          </cell>
        </row>
        <row r="182">
          <cell r="C182" t="str">
            <v>PSO2501742</v>
          </cell>
          <cell r="D182" t="str">
            <v>件8019</v>
          </cell>
          <cell r="E182" t="str">
            <v>AS6555E-GB</v>
          </cell>
          <cell r="F182">
            <v>10</v>
          </cell>
          <cell r="G182">
            <v>45880</v>
          </cell>
          <cell r="H182">
            <v>45880</v>
          </cell>
          <cell r="I182">
            <v>45880</v>
          </cell>
          <cell r="J182" t="str">
            <v>France</v>
          </cell>
        </row>
        <row r="182">
          <cell r="N182" t="str">
            <v>散件OK</v>
          </cell>
        </row>
        <row r="183">
          <cell r="C183" t="str">
            <v>PSO2501743</v>
          </cell>
          <cell r="D183" t="str">
            <v>件8029</v>
          </cell>
          <cell r="E183" t="str">
            <v>BAB6880E-GB</v>
          </cell>
          <cell r="F183">
            <v>10</v>
          </cell>
          <cell r="G183">
            <v>45880</v>
          </cell>
          <cell r="H183">
            <v>45880</v>
          </cell>
          <cell r="I183">
            <v>45880</v>
          </cell>
          <cell r="J183" t="str">
            <v>France</v>
          </cell>
        </row>
        <row r="183">
          <cell r="N183" t="str">
            <v>散件OK</v>
          </cell>
        </row>
        <row r="184">
          <cell r="C184" t="str">
            <v>PSO2501744</v>
          </cell>
          <cell r="D184" t="str">
            <v>件8019</v>
          </cell>
          <cell r="E184" t="str">
            <v>AS6554E-GB</v>
          </cell>
          <cell r="F184">
            <v>10</v>
          </cell>
          <cell r="G184">
            <v>45880</v>
          </cell>
          <cell r="H184">
            <v>45880</v>
          </cell>
          <cell r="I184">
            <v>45880</v>
          </cell>
          <cell r="J184" t="str">
            <v>France</v>
          </cell>
        </row>
        <row r="184">
          <cell r="N184" t="str">
            <v>散件OK</v>
          </cell>
        </row>
        <row r="185">
          <cell r="C185" t="str">
            <v>PSO2500197</v>
          </cell>
          <cell r="D185" t="str">
            <v>SP8029</v>
          </cell>
          <cell r="E185" t="str">
            <v>BAB6880E</v>
          </cell>
          <cell r="F185">
            <v>1506</v>
          </cell>
          <cell r="G185">
            <v>45880</v>
          </cell>
          <cell r="H185">
            <v>45880</v>
          </cell>
          <cell r="I185">
            <v>45880</v>
          </cell>
          <cell r="J185" t="str">
            <v>France</v>
          </cell>
          <cell r="K185">
            <v>45890</v>
          </cell>
        </row>
        <row r="185">
          <cell r="N185" t="str">
            <v>8029-PCB萬至達截止8/19來7300（旭順） 余下物料</v>
          </cell>
          <cell r="O185" t="str">
            <v>大橋，興利，村哲，友興邦，萬至達</v>
          </cell>
        </row>
        <row r="186">
          <cell r="C186" t="str">
            <v>PSO2500197</v>
          </cell>
        </row>
        <row r="186">
          <cell r="K186">
            <v>45890</v>
          </cell>
        </row>
        <row r="186">
          <cell r="N186" t="str">
            <v>封箱膠紙</v>
          </cell>
          <cell r="O186" t="str">
            <v>深長豐（江門）</v>
          </cell>
        </row>
        <row r="186">
          <cell r="Q186" t="str">
            <v>8/20已支付</v>
          </cell>
        </row>
        <row r="187">
          <cell r="C187" t="str">
            <v>PSO2500197</v>
          </cell>
        </row>
        <row r="187">
          <cell r="K187">
            <v>45890</v>
          </cell>
        </row>
        <row r="187">
          <cell r="N187" t="str">
            <v>封箱膠紙</v>
          </cell>
          <cell r="O187" t="str">
            <v>深長豐（吉安）</v>
          </cell>
        </row>
        <row r="187">
          <cell r="Q187" t="str">
            <v>8/20已支付</v>
          </cell>
        </row>
        <row r="188">
          <cell r="C188" t="str">
            <v>PSO2500960</v>
          </cell>
          <cell r="D188" t="str">
            <v>SP8878</v>
          </cell>
          <cell r="E188" t="str">
            <v>AS82E</v>
          </cell>
          <cell r="F188">
            <v>15600</v>
          </cell>
          <cell r="G188">
            <v>45880</v>
          </cell>
          <cell r="H188" t="str">
            <v>8/11-8/14</v>
          </cell>
          <cell r="I188">
            <v>45880</v>
          </cell>
          <cell r="J188" t="str">
            <v>France</v>
          </cell>
        </row>
        <row r="188">
          <cell r="N188" t="str">
            <v>OK</v>
          </cell>
        </row>
        <row r="189">
          <cell r="C189" t="str">
            <v>PSO2501753</v>
          </cell>
          <cell r="D189" t="str">
            <v>件8029</v>
          </cell>
          <cell r="E189" t="str">
            <v>BAB6880E-GB</v>
          </cell>
          <cell r="F189">
            <v>6</v>
          </cell>
          <cell r="G189">
            <v>45894</v>
          </cell>
          <cell r="H189">
            <v>45887</v>
          </cell>
          <cell r="I189">
            <v>45887</v>
          </cell>
          <cell r="J189" t="str">
            <v>France</v>
          </cell>
        </row>
        <row r="190">
          <cell r="C190" t="str">
            <v>PSO2501754</v>
          </cell>
          <cell r="D190" t="str">
            <v>件8536</v>
          </cell>
          <cell r="E190" t="str">
            <v>AS6400E-GB</v>
          </cell>
          <cell r="F190">
            <v>10</v>
          </cell>
          <cell r="G190">
            <v>45894</v>
          </cell>
          <cell r="H190">
            <v>45887</v>
          </cell>
          <cell r="I190">
            <v>45887</v>
          </cell>
          <cell r="J190" t="str">
            <v>France</v>
          </cell>
        </row>
        <row r="191">
          <cell r="C191" t="str">
            <v>PSO2500574</v>
          </cell>
          <cell r="D191" t="str">
            <v>SP8535</v>
          </cell>
          <cell r="E191" t="str">
            <v>BC610C</v>
          </cell>
          <cell r="F191">
            <v>2530</v>
          </cell>
          <cell r="G191">
            <v>45884</v>
          </cell>
          <cell r="H191" t="str">
            <v>8/18-8/21</v>
          </cell>
          <cell r="I191">
            <v>45887</v>
          </cell>
          <cell r="J191" t="str">
            <v>Canada</v>
          </cell>
        </row>
        <row r="191">
          <cell r="L191">
            <v>45898</v>
          </cell>
        </row>
        <row r="191">
          <cell r="N191" t="str">
            <v>吸塑</v>
          </cell>
          <cell r="O191" t="str">
            <v>華利（10，11，12月）</v>
          </cell>
          <cell r="P191">
            <v>36958.45</v>
          </cell>
          <cell r="Q191" t="str">
            <v>8/19已給5萬，9/4給完</v>
          </cell>
          <cell r="R191" t="str">
            <v>款后3天</v>
          </cell>
        </row>
        <row r="192">
          <cell r="C192" t="str">
            <v>PSO2500574</v>
          </cell>
        </row>
        <row r="192">
          <cell r="L192">
            <v>45898</v>
          </cell>
        </row>
        <row r="192">
          <cell r="N192" t="str">
            <v>PCB--OK</v>
          </cell>
          <cell r="O192" t="str">
            <v>富恒微(收到3月款）</v>
          </cell>
        </row>
        <row r="192">
          <cell r="Q192" t="str">
            <v>8/19已支付（不接受9月10日，30日付</v>
          </cell>
          <cell r="R192" t="str">
            <v>9月10日：59204，9月25日：72188.66</v>
          </cell>
        </row>
        <row r="193">
          <cell r="C193" t="str">
            <v>PSO2500574</v>
          </cell>
        </row>
        <row r="193">
          <cell r="L193">
            <v>45898</v>
          </cell>
        </row>
        <row r="193">
          <cell r="N193" t="str">
            <v>PCB-OK</v>
          </cell>
          <cell r="O193" t="str">
            <v>富恒泰(收到3月款）</v>
          </cell>
        </row>
        <row r="193">
          <cell r="Q193" t="str">
            <v>8/19已支付</v>
          </cell>
          <cell r="R193" t="str">
            <v>9月10日：28400.00</v>
          </cell>
        </row>
        <row r="194">
          <cell r="C194" t="str">
            <v>PSO2500574</v>
          </cell>
        </row>
        <row r="194">
          <cell r="L194">
            <v>45898</v>
          </cell>
        </row>
        <row r="194">
          <cell r="N194" t="str">
            <v>錫線</v>
          </cell>
          <cell r="O194" t="str">
            <v>永佳潤</v>
          </cell>
        </row>
        <row r="195">
          <cell r="C195" t="str">
            <v>PSO2500574</v>
          </cell>
        </row>
        <row r="195">
          <cell r="L195">
            <v>45898</v>
          </cell>
        </row>
        <row r="195">
          <cell r="N195" t="str">
            <v>套管</v>
          </cell>
          <cell r="O195" t="str">
            <v>威達</v>
          </cell>
        </row>
        <row r="196">
          <cell r="C196" t="str">
            <v>PSO2500574</v>
          </cell>
        </row>
        <row r="196">
          <cell r="L196">
            <v>45898</v>
          </cell>
        </row>
        <row r="196">
          <cell r="N196" t="str">
            <v>PCB--OK</v>
          </cell>
          <cell r="O196" t="str">
            <v>正善</v>
          </cell>
        </row>
        <row r="196">
          <cell r="Q196" t="str">
            <v>8/19 已給5萬 8/21 已給16萬</v>
          </cell>
        </row>
        <row r="197">
          <cell r="C197" t="str">
            <v>PSO2500574</v>
          </cell>
        </row>
        <row r="197">
          <cell r="L197">
            <v>45898</v>
          </cell>
        </row>
        <row r="197">
          <cell r="N197" t="str">
            <v>二級管</v>
          </cell>
          <cell r="O197" t="str">
            <v>鋒哲</v>
          </cell>
        </row>
        <row r="198">
          <cell r="C198" t="str">
            <v>PSO2500574</v>
          </cell>
        </row>
        <row r="198">
          <cell r="L198">
            <v>45898</v>
          </cell>
        </row>
        <row r="198">
          <cell r="N198" t="str">
            <v>轉尾</v>
          </cell>
          <cell r="O198" t="str">
            <v>軒泉</v>
          </cell>
          <cell r="P198">
            <v>324315.53</v>
          </cell>
          <cell r="Q198" t="str">
            <v>8/28支付</v>
          </cell>
          <cell r="R198" t="str">
            <v>匯豐做要8月28日付</v>
          </cell>
        </row>
        <row r="199">
          <cell r="C199" t="str">
            <v>PSO2501550</v>
          </cell>
          <cell r="D199" t="str">
            <v>件8536</v>
          </cell>
          <cell r="E199" t="str">
            <v>AS6400E</v>
          </cell>
          <cell r="F199">
            <v>100</v>
          </cell>
          <cell r="G199">
            <v>45854</v>
          </cell>
          <cell r="H199">
            <v>45887</v>
          </cell>
          <cell r="I199">
            <v>45887</v>
          </cell>
          <cell r="J199" t="str">
            <v>France</v>
          </cell>
        </row>
        <row r="200">
          <cell r="C200" t="str">
            <v>PSO2403126</v>
          </cell>
          <cell r="D200" t="str">
            <v>SP8536</v>
          </cell>
          <cell r="E200" t="str">
            <v>AS6400U</v>
          </cell>
          <cell r="F200">
            <v>24</v>
          </cell>
          <cell r="G200">
            <v>45894</v>
          </cell>
          <cell r="H200">
            <v>45887</v>
          </cell>
          <cell r="I200">
            <v>45887</v>
          </cell>
          <cell r="J200" t="str">
            <v>UK</v>
          </cell>
        </row>
        <row r="201">
          <cell r="C201" t="str">
            <v>PSO2402857</v>
          </cell>
          <cell r="D201" t="str">
            <v>SP8536</v>
          </cell>
          <cell r="E201" t="str">
            <v>AS6400U</v>
          </cell>
          <cell r="F201">
            <v>1676</v>
          </cell>
          <cell r="G201">
            <v>45894</v>
          </cell>
          <cell r="H201" t="str">
            <v>8/18-8/20</v>
          </cell>
          <cell r="I201">
            <v>45887</v>
          </cell>
          <cell r="J201" t="str">
            <v>UK</v>
          </cell>
        </row>
        <row r="201">
          <cell r="L201">
            <v>45894</v>
          </cell>
        </row>
        <row r="201">
          <cell r="N201" t="str">
            <v>油漆</v>
          </cell>
          <cell r="O201" t="str">
            <v>三星</v>
          </cell>
          <cell r="P201">
            <v>56534.75</v>
          </cell>
          <cell r="Q201" t="str">
            <v>9/4支付</v>
          </cell>
          <cell r="R201" t="str">
            <v>已停貨</v>
          </cell>
        </row>
        <row r="202">
          <cell r="C202" t="str">
            <v>PSO2402857</v>
          </cell>
        </row>
        <row r="202">
          <cell r="L202">
            <v>45894</v>
          </cell>
        </row>
        <row r="202">
          <cell r="N202" t="str">
            <v>化妝袋</v>
          </cell>
          <cell r="O202" t="str">
            <v>嘉華</v>
          </cell>
          <cell r="P202">
            <v>140638.75</v>
          </cell>
          <cell r="Q202" t="str">
            <v>9/4支付</v>
          </cell>
        </row>
        <row r="203">
          <cell r="C203" t="str">
            <v>PSO2402857</v>
          </cell>
        </row>
        <row r="203">
          <cell r="L203">
            <v>45894</v>
          </cell>
        </row>
        <row r="203">
          <cell r="N203" t="str">
            <v>線耳</v>
          </cell>
          <cell r="O203" t="str">
            <v>領達</v>
          </cell>
          <cell r="P203">
            <v>100753.64</v>
          </cell>
          <cell r="Q203" t="str">
            <v>9/4支付</v>
          </cell>
        </row>
        <row r="204">
          <cell r="C204" t="str">
            <v>PSO2402857</v>
          </cell>
        </row>
        <row r="204">
          <cell r="L204">
            <v>45894</v>
          </cell>
        </row>
        <row r="204">
          <cell r="N204" t="str">
            <v>線耳</v>
          </cell>
          <cell r="O204" t="str">
            <v>匯鑫泉</v>
          </cell>
          <cell r="P204">
            <v>30300</v>
          </cell>
          <cell r="Q204" t="str">
            <v>9/4支付</v>
          </cell>
        </row>
        <row r="205">
          <cell r="C205" t="str">
            <v>PSO2402857</v>
          </cell>
        </row>
        <row r="205">
          <cell r="L205">
            <v>45894</v>
          </cell>
        </row>
        <row r="205">
          <cell r="N205" t="str">
            <v>轉尾</v>
          </cell>
          <cell r="O205" t="str">
            <v>軒泉</v>
          </cell>
        </row>
        <row r="206">
          <cell r="C206" t="str">
            <v>PSO2500197</v>
          </cell>
          <cell r="D206" t="str">
            <v>SP8029</v>
          </cell>
          <cell r="E206" t="str">
            <v>BAB6880E</v>
          </cell>
          <cell r="F206">
            <v>3504</v>
          </cell>
          <cell r="G206">
            <v>45894</v>
          </cell>
          <cell r="H206" t="str">
            <v>8/18-8/20</v>
          </cell>
          <cell r="I206">
            <v>45887</v>
          </cell>
          <cell r="J206" t="str">
            <v>France</v>
          </cell>
          <cell r="K206">
            <v>45890</v>
          </cell>
        </row>
        <row r="207">
          <cell r="C207" t="str">
            <v>PSO2500221</v>
          </cell>
          <cell r="D207" t="str">
            <v>SP8029</v>
          </cell>
          <cell r="E207" t="str">
            <v>BAB6880U</v>
          </cell>
          <cell r="F207">
            <v>3015</v>
          </cell>
          <cell r="G207">
            <v>45894</v>
          </cell>
          <cell r="H207" t="str">
            <v>8/11-8/21</v>
          </cell>
          <cell r="I207">
            <v>45880</v>
          </cell>
          <cell r="J207" t="str">
            <v>UK</v>
          </cell>
        </row>
        <row r="207">
          <cell r="L207">
            <v>45894</v>
          </cell>
        </row>
        <row r="207">
          <cell r="N207" t="str">
            <v>PCB,轉尾，油漆，原料，原料</v>
          </cell>
          <cell r="O207" t="str">
            <v>萬至達，軒泉，大橋，興利，友興邦</v>
          </cell>
        </row>
        <row r="208">
          <cell r="C208" t="str">
            <v>PSO2500020</v>
          </cell>
          <cell r="D208" t="str">
            <v>SP8536</v>
          </cell>
          <cell r="E208" t="str">
            <v>AS6400E</v>
          </cell>
          <cell r="F208">
            <v>30</v>
          </cell>
          <cell r="G208">
            <v>45894</v>
          </cell>
          <cell r="H208">
            <v>45889</v>
          </cell>
          <cell r="I208">
            <v>45889</v>
          </cell>
          <cell r="J208" t="str">
            <v>France</v>
          </cell>
        </row>
        <row r="209">
          <cell r="C209" t="str">
            <v>PSO2500019</v>
          </cell>
          <cell r="D209" t="str">
            <v>SP8536</v>
          </cell>
          <cell r="E209" t="str">
            <v>AS6400E</v>
          </cell>
          <cell r="F209">
            <v>1715</v>
          </cell>
          <cell r="G209">
            <v>45894</v>
          </cell>
          <cell r="H209" t="str">
            <v>8/20-8/21</v>
          </cell>
          <cell r="I209">
            <v>45889</v>
          </cell>
          <cell r="J209" t="str">
            <v>France</v>
          </cell>
        </row>
        <row r="209">
          <cell r="L209">
            <v>45896</v>
          </cell>
        </row>
        <row r="209">
          <cell r="N209" t="str">
            <v>擋風片</v>
          </cell>
          <cell r="O209" t="str">
            <v>點金科技（現金）</v>
          </cell>
        </row>
        <row r="209">
          <cell r="Q209" t="str">
            <v>8/22支付</v>
          </cell>
        </row>
        <row r="210">
          <cell r="C210" t="str">
            <v>PSO2500019</v>
          </cell>
          <cell r="D210" t="str">
            <v>SP8536</v>
          </cell>
          <cell r="E210" t="str">
            <v>AS6400E</v>
          </cell>
          <cell r="F210">
            <v>3294</v>
          </cell>
          <cell r="G210">
            <v>45901</v>
          </cell>
          <cell r="H210" t="str">
            <v>8/21-8/25</v>
          </cell>
          <cell r="I210">
            <v>45890</v>
          </cell>
          <cell r="J210" t="str">
            <v>France</v>
          </cell>
        </row>
        <row r="210">
          <cell r="L210">
            <v>45896</v>
          </cell>
        </row>
        <row r="210">
          <cell r="N210" t="str">
            <v>油漆</v>
          </cell>
          <cell r="O210" t="str">
            <v>三星</v>
          </cell>
        </row>
        <row r="211">
          <cell r="C211" t="str">
            <v>PSO2501647</v>
          </cell>
          <cell r="D211" t="str">
            <v>SP8535</v>
          </cell>
          <cell r="E211" t="str">
            <v>BC610</v>
          </cell>
          <cell r="F211">
            <v>5010</v>
          </cell>
          <cell r="G211">
            <v>45900</v>
          </cell>
          <cell r="H211" t="str">
            <v>8/23-8/29</v>
          </cell>
          <cell r="I211">
            <v>45892</v>
          </cell>
          <cell r="J211" t="str">
            <v>USA</v>
          </cell>
        </row>
        <row r="211">
          <cell r="L211">
            <v>45898</v>
          </cell>
        </row>
        <row r="211">
          <cell r="N211" t="str">
            <v>吸塑/卡通/紙板/錫線/膠件欠油漆</v>
          </cell>
          <cell r="O211" t="str">
            <v>永佳潤，寶發，興利，華利</v>
          </cell>
        </row>
        <row r="212">
          <cell r="C212" t="str">
            <v>PSO2501606</v>
          </cell>
          <cell r="D212" t="str">
            <v>SP8029</v>
          </cell>
          <cell r="E212" t="str">
            <v>BAB6880CHE</v>
          </cell>
          <cell r="F212">
            <v>519</v>
          </cell>
          <cell r="G212">
            <v>45902</v>
          </cell>
          <cell r="H212">
            <v>45894</v>
          </cell>
          <cell r="I212">
            <v>45894</v>
          </cell>
          <cell r="J212" t="str">
            <v>France</v>
          </cell>
        </row>
        <row r="212">
          <cell r="N212" t="str">
            <v>黑種</v>
          </cell>
          <cell r="O212" t="str">
            <v>普凱（銀圖）9-11月</v>
          </cell>
          <cell r="P212">
            <v>65699</v>
          </cell>
        </row>
        <row r="212">
          <cell r="R212" t="str">
            <v>付款后3天</v>
          </cell>
        </row>
        <row r="213">
          <cell r="C213" t="str">
            <v>PSO2501606</v>
          </cell>
        </row>
        <row r="213">
          <cell r="N213" t="str">
            <v>黑種</v>
          </cell>
          <cell r="O213" t="str">
            <v>普凱（銀電）2024.5-2025.2</v>
          </cell>
          <cell r="P213">
            <v>35245.5</v>
          </cell>
        </row>
        <row r="213">
          <cell r="R213" t="str">
            <v>付款后3天</v>
          </cell>
        </row>
        <row r="214">
          <cell r="C214" t="str">
            <v>PSO2500932</v>
          </cell>
          <cell r="D214" t="str">
            <v>SP8029</v>
          </cell>
          <cell r="E214" t="str">
            <v>BAB6880E</v>
          </cell>
          <cell r="F214">
            <v>3310</v>
          </cell>
          <cell r="G214">
            <v>45901</v>
          </cell>
          <cell r="H214" t="str">
            <v>8/25-8/28</v>
          </cell>
          <cell r="I214">
            <v>45894</v>
          </cell>
          <cell r="J214" t="str">
            <v>France</v>
          </cell>
        </row>
        <row r="214">
          <cell r="L214">
            <v>45896</v>
          </cell>
        </row>
        <row r="214">
          <cell r="N214" t="str">
            <v>PCB,轉尾，油漆，原料，原料</v>
          </cell>
          <cell r="O214" t="str">
            <v>萬至達，軒泉，大橋，興利，友興邦，村哲</v>
          </cell>
        </row>
        <row r="215">
          <cell r="C215" t="str">
            <v>PSO2500800</v>
          </cell>
          <cell r="D215" t="str">
            <v>SP8029</v>
          </cell>
          <cell r="E215" t="str">
            <v>BAB6880E</v>
          </cell>
          <cell r="F215">
            <v>4500</v>
          </cell>
          <cell r="G215">
            <v>45909</v>
          </cell>
          <cell r="H215" t="str">
            <v>8/28-9/1</v>
          </cell>
          <cell r="I215">
            <v>45897</v>
          </cell>
          <cell r="J215" t="str">
            <v>France</v>
          </cell>
        </row>
        <row r="215">
          <cell r="M215">
            <v>45903</v>
          </cell>
          <cell r="N215" t="str">
            <v>鋁齒</v>
          </cell>
          <cell r="O215" t="str">
            <v>超盛11月</v>
          </cell>
          <cell r="P215">
            <v>209046.78</v>
          </cell>
          <cell r="Q215" t="str">
            <v>8月29日</v>
          </cell>
          <cell r="R215" t="str">
            <v>這周不付會停貨</v>
          </cell>
        </row>
        <row r="216">
          <cell r="C216" t="str">
            <v>PSO2500800</v>
          </cell>
        </row>
        <row r="216">
          <cell r="M216">
            <v>45903</v>
          </cell>
          <cell r="N216" t="str">
            <v>蝕刻網尾款</v>
          </cell>
          <cell r="O216" t="str">
            <v>旺宏</v>
          </cell>
          <cell r="P216">
            <v>127285.6</v>
          </cell>
          <cell r="Q216" t="str">
            <v>8月29日</v>
          </cell>
          <cell r="R216" t="str">
            <v>這周不付會停貨</v>
          </cell>
        </row>
        <row r="217">
          <cell r="C217" t="str">
            <v>PSO2501027</v>
          </cell>
          <cell r="D217" t="str">
            <v>SP8536</v>
          </cell>
          <cell r="E217" t="str">
            <v>AS6400CHE</v>
          </cell>
          <cell r="F217">
            <v>1500</v>
          </cell>
          <cell r="G217">
            <v>45910</v>
          </cell>
          <cell r="H217" t="str">
            <v>9/1-9/3</v>
          </cell>
          <cell r="I217">
            <v>45901</v>
          </cell>
          <cell r="J217" t="str">
            <v>Switzerland</v>
          </cell>
        </row>
        <row r="217">
          <cell r="N217" t="str">
            <v>PCB/二極管/電阻萬至達（朗特）/余下整套，蝕刻網HOLD貨/旺宏</v>
          </cell>
          <cell r="O217" t="str">
            <v>旺宏</v>
          </cell>
        </row>
        <row r="218">
          <cell r="C218" t="str">
            <v>PSO2500977</v>
          </cell>
          <cell r="D218" t="str">
            <v>SP8878</v>
          </cell>
          <cell r="E218" t="str">
            <v>AS82E</v>
          </cell>
          <cell r="F218">
            <v>12000</v>
          </cell>
          <cell r="G218">
            <v>45902</v>
          </cell>
          <cell r="H218" t="str">
            <v>9/1-9/9</v>
          </cell>
          <cell r="I218">
            <v>45901</v>
          </cell>
          <cell r="J218" t="str">
            <v>France</v>
          </cell>
        </row>
        <row r="218">
          <cell r="L218">
            <v>45896</v>
          </cell>
        </row>
        <row r="218">
          <cell r="N218" t="str">
            <v>轉尾，紙袋，杯士</v>
          </cell>
          <cell r="O218" t="str">
            <v>軒泉，三彩，永建鋒</v>
          </cell>
        </row>
        <row r="219">
          <cell r="C219" t="str">
            <v>PSO2501440</v>
          </cell>
          <cell r="D219" t="str">
            <v>SP8878</v>
          </cell>
          <cell r="E219" t="str">
            <v>VSAS80PIK</v>
          </cell>
          <cell r="F219">
            <v>5004</v>
          </cell>
          <cell r="G219">
            <v>45905</v>
          </cell>
          <cell r="H219" t="str">
            <v>8/27-8/29</v>
          </cell>
          <cell r="I219">
            <v>45896</v>
          </cell>
          <cell r="J219" t="str">
            <v>Korea</v>
          </cell>
        </row>
        <row r="219">
          <cell r="M219">
            <v>45905</v>
          </cell>
          <cell r="N219" t="str">
            <v>海棉網，杯士</v>
          </cell>
          <cell r="O219" t="str">
            <v>深鑫達，建峰</v>
          </cell>
        </row>
        <row r="220">
          <cell r="C220" t="str">
            <v>PSO2501031</v>
          </cell>
          <cell r="D220" t="str">
            <v>SP8536</v>
          </cell>
          <cell r="E220" t="str">
            <v>AS6400CHE</v>
          </cell>
          <cell r="F220">
            <v>1505</v>
          </cell>
          <cell r="G220">
            <v>45926</v>
          </cell>
          <cell r="H220" t="str">
            <v>9/9-9/10</v>
          </cell>
          <cell r="I220">
            <v>45909</v>
          </cell>
          <cell r="J220" t="str">
            <v>Switzerland</v>
          </cell>
        </row>
        <row r="221">
          <cell r="C221" t="str">
            <v>PSO2501496</v>
          </cell>
          <cell r="D221" t="str">
            <v>SP8832</v>
          </cell>
          <cell r="E221" t="str">
            <v>AS86E</v>
          </cell>
          <cell r="F221">
            <v>3000</v>
          </cell>
          <cell r="G221">
            <v>45909</v>
          </cell>
          <cell r="H221" t="str">
            <v>8/21-9/5</v>
          </cell>
          <cell r="I221">
            <v>45890</v>
          </cell>
          <cell r="J221" t="str">
            <v>France</v>
          </cell>
        </row>
        <row r="221">
          <cell r="M221">
            <v>45903</v>
          </cell>
          <cell r="N221" t="str">
            <v>鋁通</v>
          </cell>
          <cell r="O221" t="str">
            <v>隆寅</v>
          </cell>
        </row>
        <row r="222">
          <cell r="C222" t="str">
            <v>PSO2500731</v>
          </cell>
          <cell r="D222" t="str">
            <v>SP8535</v>
          </cell>
          <cell r="E222" t="str">
            <v>BC610FRES</v>
          </cell>
          <cell r="F222">
            <v>6</v>
          </cell>
          <cell r="G222">
            <v>45910</v>
          </cell>
          <cell r="H222">
            <v>45901</v>
          </cell>
          <cell r="I222">
            <v>45901</v>
          </cell>
          <cell r="J222" t="str">
            <v>Mexico</v>
          </cell>
        </row>
        <row r="223">
          <cell r="C223" t="str">
            <v>PSO2500698</v>
          </cell>
          <cell r="D223" t="str">
            <v>SP8535</v>
          </cell>
          <cell r="E223" t="str">
            <v>BC610FRES</v>
          </cell>
          <cell r="F223">
            <v>2525</v>
          </cell>
          <cell r="G223">
            <v>45910</v>
          </cell>
          <cell r="H223" t="str">
            <v>9/1-9/3</v>
          </cell>
          <cell r="I223">
            <v>45901</v>
          </cell>
          <cell r="J223" t="str">
            <v>Mexico</v>
          </cell>
        </row>
        <row r="224">
          <cell r="C224" t="str">
            <v>PSO2501648</v>
          </cell>
          <cell r="D224" t="str">
            <v>SP8535</v>
          </cell>
          <cell r="E224" t="str">
            <v>BC610</v>
          </cell>
          <cell r="F224">
            <v>5000</v>
          </cell>
          <cell r="G224">
            <v>45912</v>
          </cell>
          <cell r="H224" t="str">
            <v>9/3-9/8</v>
          </cell>
          <cell r="I224">
            <v>45903</v>
          </cell>
          <cell r="J224" t="str">
            <v>USA</v>
          </cell>
        </row>
        <row r="225">
          <cell r="C225" t="str">
            <v>PSO2501165</v>
          </cell>
          <cell r="D225" t="str">
            <v>SP8341</v>
          </cell>
          <cell r="E225" t="str">
            <v>D212SDE</v>
          </cell>
          <cell r="F225">
            <v>1998</v>
          </cell>
          <cell r="G225">
            <v>45887</v>
          </cell>
          <cell r="H225">
            <v>45880</v>
          </cell>
          <cell r="I225">
            <v>45880</v>
          </cell>
          <cell r="J225" t="str">
            <v>Dubai</v>
          </cell>
          <cell r="K225">
            <v>45891</v>
          </cell>
        </row>
        <row r="225">
          <cell r="N225" t="str">
            <v>OK</v>
          </cell>
        </row>
        <row r="226">
          <cell r="C226" t="str">
            <v>PSO2501607</v>
          </cell>
          <cell r="D226" t="str">
            <v>SP8341</v>
          </cell>
          <cell r="E226" t="str">
            <v>D212SDE</v>
          </cell>
          <cell r="F226">
            <v>504</v>
          </cell>
          <cell r="G226">
            <v>45887</v>
          </cell>
          <cell r="H226">
            <v>45880</v>
          </cell>
          <cell r="I226">
            <v>45880</v>
          </cell>
          <cell r="J226" t="str">
            <v>Dubai</v>
          </cell>
          <cell r="K226">
            <v>45891</v>
          </cell>
        </row>
        <row r="226">
          <cell r="N226" t="str">
            <v>紙板</v>
          </cell>
          <cell r="O226" t="str">
            <v>毅帆</v>
          </cell>
        </row>
        <row r="227">
          <cell r="C227" t="str">
            <v>PSO2500338</v>
          </cell>
          <cell r="D227" t="str">
            <v>SP8392</v>
          </cell>
          <cell r="E227" t="str">
            <v>5573U</v>
          </cell>
          <cell r="F227">
            <v>5004</v>
          </cell>
          <cell r="G227">
            <v>45880</v>
          </cell>
          <cell r="H227" t="str">
            <v>8/11-8/26</v>
          </cell>
          <cell r="I227">
            <v>45880</v>
          </cell>
          <cell r="J227" t="str">
            <v>UK</v>
          </cell>
          <cell r="K227">
            <v>45889</v>
          </cell>
        </row>
        <row r="227">
          <cell r="M227">
            <v>45901</v>
          </cell>
          <cell r="N227" t="str">
            <v>欠膠件電鍍/ 銘富通付款后5D</v>
          </cell>
          <cell r="O227" t="str">
            <v>銘富通9月~1月</v>
          </cell>
          <cell r="P227">
            <v>220822.9</v>
          </cell>
          <cell r="Q227" t="str">
            <v>8/26 10萬，9/5：120822.91</v>
          </cell>
          <cell r="R227" t="str">
            <v>停貨中款后3天</v>
          </cell>
        </row>
        <row r="228">
          <cell r="C228" t="str">
            <v>RSO2500055</v>
          </cell>
          <cell r="D228" t="str">
            <v>SP8005</v>
          </cell>
          <cell r="E228" t="str">
            <v>BAB9100MBCN</v>
          </cell>
          <cell r="F228">
            <v>20</v>
          </cell>
          <cell r="G228">
            <v>45885</v>
          </cell>
          <cell r="H228">
            <v>45883</v>
          </cell>
          <cell r="I228">
            <v>45883</v>
          </cell>
          <cell r="J228" t="str">
            <v>China</v>
          </cell>
        </row>
        <row r="228">
          <cell r="N228" t="str">
            <v>OK</v>
          </cell>
        </row>
        <row r="229">
          <cell r="C229" t="str">
            <v>PSO2501386</v>
          </cell>
          <cell r="D229" t="str">
            <v>SP8325</v>
          </cell>
          <cell r="E229" t="str">
            <v>259NC</v>
          </cell>
          <cell r="F229">
            <v>2500</v>
          </cell>
          <cell r="G229">
            <v>45894</v>
          </cell>
          <cell r="H229" t="str">
            <v>8/14-8/18</v>
          </cell>
          <cell r="I229">
            <v>45883</v>
          </cell>
          <cell r="J229" t="str">
            <v>Canada</v>
          </cell>
        </row>
        <row r="229">
          <cell r="L229">
            <v>45898</v>
          </cell>
        </row>
        <row r="229">
          <cell r="N229" t="str">
            <v>卡通</v>
          </cell>
          <cell r="O229" t="str">
            <v>寶發</v>
          </cell>
        </row>
        <row r="230">
          <cell r="C230" t="str">
            <v>PSO2501175</v>
          </cell>
          <cell r="D230" t="str">
            <v>SP8325</v>
          </cell>
          <cell r="E230" t="str">
            <v>259NC</v>
          </cell>
          <cell r="F230">
            <v>5000</v>
          </cell>
          <cell r="G230">
            <v>45898</v>
          </cell>
          <cell r="H230" t="str">
            <v>8/19-8/21</v>
          </cell>
          <cell r="I230">
            <v>45888</v>
          </cell>
          <cell r="J230" t="str">
            <v>Canada</v>
          </cell>
        </row>
        <row r="230">
          <cell r="L230">
            <v>45898</v>
          </cell>
        </row>
        <row r="230">
          <cell r="N230" t="str">
            <v>OK</v>
          </cell>
        </row>
        <row r="230">
          <cell r="R230" t="str">
            <v>款 后3天</v>
          </cell>
        </row>
        <row r="231">
          <cell r="C231" t="str">
            <v>PSO2500966</v>
          </cell>
          <cell r="D231" t="str">
            <v>SP8392</v>
          </cell>
          <cell r="E231" t="str">
            <v>D773DE</v>
          </cell>
          <cell r="F231">
            <v>3000</v>
          </cell>
          <cell r="G231">
            <v>45880</v>
          </cell>
          <cell r="H231" t="str">
            <v>8/21-8/22</v>
          </cell>
          <cell r="I231">
            <v>45890</v>
          </cell>
          <cell r="J231" t="str">
            <v>France</v>
          </cell>
          <cell r="K231">
            <v>45890</v>
          </cell>
        </row>
        <row r="231">
          <cell r="N231" t="str">
            <v>電鍍</v>
          </cell>
          <cell r="O231" t="str">
            <v>銘富通</v>
          </cell>
        </row>
        <row r="232">
          <cell r="C232" t="str">
            <v>PSO2501166</v>
          </cell>
          <cell r="D232" t="str">
            <v>SP8360</v>
          </cell>
          <cell r="E232" t="str">
            <v>D572DSDE</v>
          </cell>
          <cell r="F232">
            <v>1248</v>
          </cell>
          <cell r="G232">
            <v>45887</v>
          </cell>
          <cell r="H232" t="str">
            <v>8/21-8/22</v>
          </cell>
          <cell r="I232">
            <v>45890</v>
          </cell>
          <cell r="J232" t="str">
            <v>Dubai</v>
          </cell>
          <cell r="K232">
            <v>45890</v>
          </cell>
        </row>
        <row r="232">
          <cell r="N232" t="str">
            <v>卡通</v>
          </cell>
          <cell r="O232" t="str">
            <v>毅帆</v>
          </cell>
        </row>
        <row r="233">
          <cell r="C233" t="str">
            <v>PSO2501396</v>
          </cell>
          <cell r="D233" t="str">
            <v>SP8325</v>
          </cell>
          <cell r="E233" t="str">
            <v>259GWKDC</v>
          </cell>
          <cell r="F233">
            <v>6</v>
          </cell>
          <cell r="G233">
            <v>45894</v>
          </cell>
          <cell r="H233">
            <v>45891</v>
          </cell>
          <cell r="I233">
            <v>45891</v>
          </cell>
          <cell r="J233" t="str">
            <v>Mexico</v>
          </cell>
        </row>
        <row r="233">
          <cell r="N233" t="str">
            <v>OK</v>
          </cell>
        </row>
        <row r="234">
          <cell r="C234" t="str">
            <v>PSO2501457</v>
          </cell>
          <cell r="D234" t="str">
            <v>SP8325</v>
          </cell>
          <cell r="E234" t="str">
            <v>259GWKDC</v>
          </cell>
          <cell r="F234">
            <v>25</v>
          </cell>
          <cell r="G234">
            <v>45894</v>
          </cell>
          <cell r="H234">
            <v>45891</v>
          </cell>
          <cell r="I234">
            <v>45891</v>
          </cell>
          <cell r="J234" t="str">
            <v>Canada</v>
          </cell>
        </row>
        <row r="234">
          <cell r="N234" t="str">
            <v>OK</v>
          </cell>
        </row>
        <row r="235">
          <cell r="C235" t="str">
            <v>PSO2501395</v>
          </cell>
          <cell r="D235" t="str">
            <v>SP8325</v>
          </cell>
          <cell r="E235" t="str">
            <v>259GWKDC</v>
          </cell>
          <cell r="F235">
            <v>800</v>
          </cell>
          <cell r="G235">
            <v>45894</v>
          </cell>
          <cell r="H235">
            <v>45891</v>
          </cell>
          <cell r="I235">
            <v>45891</v>
          </cell>
          <cell r="J235" t="str">
            <v>Mexico</v>
          </cell>
        </row>
        <row r="235">
          <cell r="L235">
            <v>45895</v>
          </cell>
        </row>
        <row r="235">
          <cell r="N235" t="str">
            <v>錫線</v>
          </cell>
          <cell r="O235" t="str">
            <v>永佳潤銀圖3月</v>
          </cell>
          <cell r="P235">
            <v>129278.88</v>
          </cell>
          <cell r="Q235" t="str">
            <v>8/19已給5萬，8/21 已給26000，8月29日尾款</v>
          </cell>
          <cell r="R235" t="str">
            <v>供方表示8月底前收完欠款：181879.49，接住收多少交多少？</v>
          </cell>
        </row>
        <row r="236">
          <cell r="N236" t="str">
            <v>錫線</v>
          </cell>
          <cell r="O236" t="str">
            <v>永佳潤銀電10月~5日</v>
          </cell>
          <cell r="P236">
            <v>9792</v>
          </cell>
          <cell r="Q236" t="str">
            <v>8月29日</v>
          </cell>
        </row>
        <row r="237">
          <cell r="N237" t="str">
            <v>錫線</v>
          </cell>
          <cell r="O237" t="str">
            <v>永佳潤江門8月~7月</v>
          </cell>
          <cell r="P237">
            <v>42808.61</v>
          </cell>
          <cell r="Q237" t="str">
            <v>8月29日</v>
          </cell>
        </row>
        <row r="238">
          <cell r="N238" t="str">
            <v>錫線</v>
          </cell>
          <cell r="O238" t="str">
            <v>綠志島4月</v>
          </cell>
          <cell r="P238">
            <v>43980</v>
          </cell>
          <cell r="Q238" t="str">
            <v>8月29日</v>
          </cell>
        </row>
        <row r="239">
          <cell r="C239" t="str">
            <v>PSO2501395</v>
          </cell>
        </row>
        <row r="239">
          <cell r="L239">
            <v>45895</v>
          </cell>
        </row>
        <row r="239">
          <cell r="N239" t="str">
            <v>油漆，原料，套管</v>
          </cell>
          <cell r="O239" t="str">
            <v>興利，友興邦，威達</v>
          </cell>
        </row>
        <row r="240">
          <cell r="C240" t="str">
            <v>PSO2501395</v>
          </cell>
        </row>
        <row r="240">
          <cell r="L240">
            <v>45895</v>
          </cell>
        </row>
        <row r="240">
          <cell r="N240" t="str">
            <v>套管</v>
          </cell>
          <cell r="O240" t="str">
            <v>順博（1-2月）</v>
          </cell>
        </row>
        <row r="240">
          <cell r="Q240" t="str">
            <v>8/21已支付</v>
          </cell>
        </row>
        <row r="241">
          <cell r="C241" t="str">
            <v>PSO2501395</v>
          </cell>
        </row>
        <row r="241">
          <cell r="L241">
            <v>45895</v>
          </cell>
        </row>
        <row r="241">
          <cell r="N241" t="str">
            <v>二級管</v>
          </cell>
          <cell r="O241" t="str">
            <v>松距</v>
          </cell>
        </row>
        <row r="241">
          <cell r="Q241" t="str">
            <v>8/21已支付</v>
          </cell>
        </row>
        <row r="242">
          <cell r="C242" t="str">
            <v>PSO2501354</v>
          </cell>
          <cell r="D242" t="str">
            <v>SP8325</v>
          </cell>
          <cell r="E242" t="str">
            <v>259GWKDC</v>
          </cell>
          <cell r="F242">
            <v>2507</v>
          </cell>
          <cell r="G242">
            <v>45894</v>
          </cell>
          <cell r="H242" t="str">
            <v>8/22-8/24</v>
          </cell>
          <cell r="I242">
            <v>45891</v>
          </cell>
          <cell r="J242" t="str">
            <v>Canada</v>
          </cell>
        </row>
        <row r="242">
          <cell r="L242">
            <v>45898</v>
          </cell>
        </row>
        <row r="242">
          <cell r="N242" t="str">
            <v>錫線HOLD貨,油漆，</v>
          </cell>
          <cell r="O242" t="str">
            <v>永佳潤，興利，</v>
          </cell>
        </row>
        <row r="243">
          <cell r="C243" t="str">
            <v>PSO2501398</v>
          </cell>
          <cell r="D243" t="str">
            <v>SP8325</v>
          </cell>
          <cell r="E243" t="str">
            <v>259EWKDC</v>
          </cell>
          <cell r="F243">
            <v>6</v>
          </cell>
          <cell r="G243">
            <v>45894</v>
          </cell>
          <cell r="H243">
            <v>45891</v>
          </cell>
          <cell r="I243">
            <v>45891</v>
          </cell>
          <cell r="J243" t="str">
            <v>Mexico</v>
          </cell>
        </row>
        <row r="244">
          <cell r="C244" t="str">
            <v>PSO2501458</v>
          </cell>
          <cell r="D244" t="str">
            <v>SP8325</v>
          </cell>
          <cell r="E244" t="str">
            <v>259EWKDC</v>
          </cell>
          <cell r="F244">
            <v>25</v>
          </cell>
          <cell r="G244">
            <v>45894</v>
          </cell>
          <cell r="H244">
            <v>45891</v>
          </cell>
          <cell r="I244">
            <v>45891</v>
          </cell>
          <cell r="J244" t="str">
            <v>Canada</v>
          </cell>
        </row>
        <row r="245">
          <cell r="C245" t="str">
            <v>PSO2501397</v>
          </cell>
          <cell r="D245" t="str">
            <v>SP8325</v>
          </cell>
          <cell r="E245" t="str">
            <v>259EWKDC</v>
          </cell>
          <cell r="F245">
            <v>800</v>
          </cell>
          <cell r="G245">
            <v>45894</v>
          </cell>
          <cell r="H245">
            <v>45891</v>
          </cell>
          <cell r="I245">
            <v>45891</v>
          </cell>
          <cell r="J245" t="str">
            <v>Mexico</v>
          </cell>
        </row>
        <row r="245">
          <cell r="L245">
            <v>45895</v>
          </cell>
        </row>
        <row r="245">
          <cell r="N245" t="str">
            <v>錫線HOLD貨永佳潤/欠二級管,油漆</v>
          </cell>
          <cell r="O245" t="str">
            <v>永佳潤，興利，松距</v>
          </cell>
        </row>
        <row r="246">
          <cell r="C246" t="str">
            <v>PSO2501355</v>
          </cell>
          <cell r="D246" t="str">
            <v>SP8325</v>
          </cell>
          <cell r="E246" t="str">
            <v>259EWKDC</v>
          </cell>
          <cell r="F246">
            <v>2507</v>
          </cell>
          <cell r="G246">
            <v>45894</v>
          </cell>
          <cell r="H246" t="str">
            <v>8/22-8/23</v>
          </cell>
          <cell r="I246">
            <v>45891</v>
          </cell>
          <cell r="J246" t="str">
            <v>Canada</v>
          </cell>
        </row>
        <row r="246">
          <cell r="L246">
            <v>45898</v>
          </cell>
        </row>
        <row r="246">
          <cell r="N246" t="str">
            <v>錫線HOLD貨永佳潤/欠二級管,油漆</v>
          </cell>
          <cell r="O246" t="str">
            <v>永佳潤，興利，松距</v>
          </cell>
        </row>
        <row r="247">
          <cell r="C247" t="str">
            <v>PSO2500200</v>
          </cell>
          <cell r="D247" t="str">
            <v>SP8005</v>
          </cell>
          <cell r="E247" t="str">
            <v>BNT9100</v>
          </cell>
          <cell r="F247">
            <v>2502</v>
          </cell>
          <cell r="G247">
            <v>45901</v>
          </cell>
          <cell r="H247" t="str">
            <v>8/22-8/27</v>
          </cell>
          <cell r="I247">
            <v>45891</v>
          </cell>
          <cell r="J247" t="str">
            <v>USA</v>
          </cell>
        </row>
        <row r="247">
          <cell r="M247">
            <v>45905</v>
          </cell>
          <cell r="N247" t="str">
            <v>OK</v>
          </cell>
        </row>
        <row r="248">
          <cell r="C248" t="str">
            <v>PSO2500338</v>
          </cell>
          <cell r="D248" t="str">
            <v>SP8392</v>
          </cell>
          <cell r="E248" t="str">
            <v>5573U</v>
          </cell>
          <cell r="F248">
            <v>5004</v>
          </cell>
          <cell r="G248">
            <v>45902</v>
          </cell>
          <cell r="H248" t="str">
            <v>8/27-8/29</v>
          </cell>
          <cell r="I248">
            <v>45896</v>
          </cell>
          <cell r="J248" t="str">
            <v>UK</v>
          </cell>
          <cell r="K248">
            <v>45889</v>
          </cell>
        </row>
        <row r="248">
          <cell r="M248">
            <v>45901</v>
          </cell>
          <cell r="N248" t="str">
            <v>電鍍</v>
          </cell>
          <cell r="O248" t="str">
            <v>銘富通</v>
          </cell>
        </row>
        <row r="249">
          <cell r="C249" t="str">
            <v>PSO2501318</v>
          </cell>
          <cell r="D249" t="str">
            <v>SP8392</v>
          </cell>
          <cell r="E249" t="str">
            <v>D773DE</v>
          </cell>
          <cell r="F249">
            <v>2004</v>
          </cell>
          <cell r="G249">
            <v>45902</v>
          </cell>
          <cell r="H249" t="str">
            <v>8/29-8/30</v>
          </cell>
          <cell r="I249">
            <v>45898</v>
          </cell>
          <cell r="J249" t="str">
            <v>France</v>
          </cell>
        </row>
        <row r="249">
          <cell r="L249">
            <v>45896</v>
          </cell>
        </row>
        <row r="249">
          <cell r="N249" t="str">
            <v>電鍍，紙板</v>
          </cell>
          <cell r="O249" t="str">
            <v>銘富通，毅帆</v>
          </cell>
        </row>
        <row r="250">
          <cell r="C250" t="str">
            <v>PSO2501338</v>
          </cell>
          <cell r="D250" t="str">
            <v>SP8018</v>
          </cell>
          <cell r="E250" t="str">
            <v>BRHD425E</v>
          </cell>
          <cell r="F250">
            <v>2502</v>
          </cell>
          <cell r="G250">
            <v>45905</v>
          </cell>
          <cell r="H250" t="str">
            <v>8/30-9/1</v>
          </cell>
          <cell r="I250">
            <v>45899</v>
          </cell>
          <cell r="J250" t="str">
            <v>France</v>
          </cell>
        </row>
        <row r="250">
          <cell r="L250">
            <v>45896</v>
          </cell>
        </row>
        <row r="250">
          <cell r="N250" t="str">
            <v>電鍍</v>
          </cell>
          <cell r="O250" t="str">
            <v>銘富通</v>
          </cell>
        </row>
        <row r="251">
          <cell r="C251" t="str">
            <v>PSO2501516</v>
          </cell>
          <cell r="D251" t="str">
            <v>SP8018</v>
          </cell>
          <cell r="E251" t="str">
            <v>BRHD435CHE</v>
          </cell>
          <cell r="F251">
            <v>504</v>
          </cell>
          <cell r="G251">
            <v>45908</v>
          </cell>
          <cell r="H251">
            <v>45902</v>
          </cell>
          <cell r="I251">
            <v>45902</v>
          </cell>
          <cell r="J251" t="str">
            <v>Switzerland</v>
          </cell>
        </row>
        <row r="252">
          <cell r="C252" t="str">
            <v>PSO2501518</v>
          </cell>
          <cell r="D252" t="str">
            <v>SP8360</v>
          </cell>
          <cell r="E252" t="str">
            <v>D570DCHE</v>
          </cell>
          <cell r="F252">
            <v>2004</v>
          </cell>
          <cell r="G252">
            <v>45908</v>
          </cell>
          <cell r="H252" t="str">
            <v>9/2-9/3</v>
          </cell>
          <cell r="I252">
            <v>45902</v>
          </cell>
          <cell r="J252" t="str">
            <v>Switzerland</v>
          </cell>
        </row>
        <row r="253">
          <cell r="C253" t="str">
            <v>PSO2501168</v>
          </cell>
          <cell r="D253" t="str">
            <v>SP8360</v>
          </cell>
          <cell r="E253" t="str">
            <v>D572DSDE</v>
          </cell>
          <cell r="F253">
            <v>1260</v>
          </cell>
          <cell r="G253">
            <v>45915</v>
          </cell>
          <cell r="H253" t="str">
            <v>9/3-9/4</v>
          </cell>
          <cell r="I253">
            <v>45903</v>
          </cell>
          <cell r="J253" t="str">
            <v>Dubai</v>
          </cell>
        </row>
        <row r="254">
          <cell r="C254" t="str">
            <v>PSO2501522</v>
          </cell>
          <cell r="D254" t="str">
            <v>SP8298</v>
          </cell>
          <cell r="E254" t="str">
            <v>5344BU</v>
          </cell>
          <cell r="F254">
            <v>3000</v>
          </cell>
          <cell r="G254">
            <v>45915</v>
          </cell>
          <cell r="H254" t="str">
            <v>9/4-9/6</v>
          </cell>
          <cell r="I254">
            <v>45904</v>
          </cell>
          <cell r="J254" t="str">
            <v>UK</v>
          </cell>
        </row>
        <row r="255">
          <cell r="C255" t="str">
            <v>PSO2501184</v>
          </cell>
          <cell r="D255" t="str">
            <v>SP8018</v>
          </cell>
          <cell r="E255" t="str">
            <v>898BRC</v>
          </cell>
          <cell r="F255">
            <v>25</v>
          </cell>
          <cell r="G255">
            <v>45915</v>
          </cell>
          <cell r="H255">
            <v>45906</v>
          </cell>
          <cell r="I255">
            <v>45906</v>
          </cell>
          <cell r="J255" t="str">
            <v>Canada</v>
          </cell>
        </row>
        <row r="256">
          <cell r="C256" t="str">
            <v>PSO2501183</v>
          </cell>
          <cell r="D256" t="str">
            <v>SP8018</v>
          </cell>
          <cell r="E256" t="str">
            <v>898BRC</v>
          </cell>
          <cell r="F256">
            <v>2518</v>
          </cell>
          <cell r="G256">
            <v>45915</v>
          </cell>
          <cell r="H256" t="str">
            <v>9/6-9/8</v>
          </cell>
          <cell r="I256">
            <v>45906</v>
          </cell>
          <cell r="J256" t="str">
            <v>Canada</v>
          </cell>
        </row>
        <row r="257">
          <cell r="C257" t="str">
            <v>PSO2501163</v>
          </cell>
          <cell r="D257" t="str">
            <v>SP8532</v>
          </cell>
          <cell r="E257" t="str">
            <v>AS95SDE</v>
          </cell>
          <cell r="F257">
            <v>2502</v>
          </cell>
          <cell r="G257">
            <v>45868</v>
          </cell>
          <cell r="H257">
            <v>45880</v>
          </cell>
          <cell r="I257">
            <v>45880</v>
          </cell>
          <cell r="J257" t="str">
            <v>Dubai</v>
          </cell>
          <cell r="K257">
            <v>45891</v>
          </cell>
        </row>
        <row r="257">
          <cell r="N257" t="str">
            <v>OK</v>
          </cell>
        </row>
        <row r="258">
          <cell r="C258" t="str">
            <v>PSO2500767</v>
          </cell>
          <cell r="D258" t="str">
            <v>SP8515</v>
          </cell>
          <cell r="E258" t="str">
            <v>AS126E</v>
          </cell>
          <cell r="F258">
            <v>13200</v>
          </cell>
          <cell r="G258">
            <v>45880</v>
          </cell>
          <cell r="H258">
            <v>45880</v>
          </cell>
          <cell r="I258">
            <v>45880</v>
          </cell>
          <cell r="J258" t="str">
            <v>France</v>
          </cell>
        </row>
        <row r="258">
          <cell r="N258" t="str">
            <v>OK</v>
          </cell>
        </row>
        <row r="259">
          <cell r="C259" t="str">
            <v>PSO2500960</v>
          </cell>
          <cell r="D259" t="str">
            <v>SP8878</v>
          </cell>
          <cell r="E259" t="str">
            <v>AS82E</v>
          </cell>
          <cell r="F259">
            <v>15600</v>
          </cell>
          <cell r="G259">
            <v>45880</v>
          </cell>
          <cell r="H259" t="str">
            <v>8/11-8/14</v>
          </cell>
          <cell r="I259">
            <v>45880</v>
          </cell>
          <cell r="J259" t="str">
            <v>France</v>
          </cell>
        </row>
        <row r="259">
          <cell r="N259" t="str">
            <v>OK</v>
          </cell>
        </row>
        <row r="260">
          <cell r="C260" t="str">
            <v>RSO2500054</v>
          </cell>
          <cell r="D260" t="str">
            <v>SP8878</v>
          </cell>
          <cell r="E260" t="str">
            <v>VSAS80PICN</v>
          </cell>
          <cell r="F260">
            <v>20</v>
          </cell>
          <cell r="G260">
            <v>45885</v>
          </cell>
          <cell r="H260">
            <v>45883</v>
          </cell>
          <cell r="I260">
            <v>45883</v>
          </cell>
          <cell r="J260" t="str">
            <v>China</v>
          </cell>
        </row>
        <row r="260">
          <cell r="N260" t="str">
            <v>OK</v>
          </cell>
        </row>
        <row r="261">
          <cell r="C261" t="str">
            <v>PSO2501028</v>
          </cell>
          <cell r="D261" t="str">
            <v>SP8515</v>
          </cell>
          <cell r="E261" t="str">
            <v>AS261CHE</v>
          </cell>
          <cell r="F261">
            <v>509</v>
          </cell>
          <cell r="G261">
            <v>45891</v>
          </cell>
          <cell r="H261">
            <v>45884</v>
          </cell>
          <cell r="I261">
            <v>45884</v>
          </cell>
          <cell r="J261" t="str">
            <v>Switzerland</v>
          </cell>
          <cell r="K261">
            <v>45888</v>
          </cell>
        </row>
        <row r="261">
          <cell r="N261" t="str">
            <v>OK</v>
          </cell>
        </row>
        <row r="262">
          <cell r="C262" t="str">
            <v>PSO2501348</v>
          </cell>
          <cell r="D262" t="str">
            <v>SP8515</v>
          </cell>
          <cell r="E262" t="str">
            <v>AS261U</v>
          </cell>
          <cell r="F262">
            <v>2508</v>
          </cell>
          <cell r="G262">
            <v>45888</v>
          </cell>
          <cell r="H262" t="str">
            <v>8/15-8/18</v>
          </cell>
          <cell r="I262">
            <v>45884</v>
          </cell>
          <cell r="J262" t="str">
            <v>UK</v>
          </cell>
        </row>
        <row r="262">
          <cell r="L262">
            <v>45894</v>
          </cell>
        </row>
        <row r="262">
          <cell r="N262" t="str">
            <v>OK</v>
          </cell>
        </row>
        <row r="263">
          <cell r="C263" t="str">
            <v>PSO2501029</v>
          </cell>
          <cell r="D263" t="str">
            <v>SP8515</v>
          </cell>
          <cell r="E263" t="str">
            <v>AS914PCHE</v>
          </cell>
          <cell r="F263">
            <v>509</v>
          </cell>
          <cell r="G263">
            <v>45891</v>
          </cell>
          <cell r="H263">
            <v>45890</v>
          </cell>
          <cell r="I263">
            <v>45890</v>
          </cell>
          <cell r="J263" t="str">
            <v>Switzerland</v>
          </cell>
          <cell r="K263">
            <v>45888</v>
          </cell>
        </row>
        <row r="263">
          <cell r="N263" t="str">
            <v>OK</v>
          </cell>
        </row>
        <row r="264">
          <cell r="C264" t="str">
            <v>PSO2501463</v>
          </cell>
          <cell r="D264" t="str">
            <v>件8515</v>
          </cell>
          <cell r="E264" t="str">
            <v>AS261E</v>
          </cell>
          <cell r="F264">
            <v>200</v>
          </cell>
          <cell r="G264">
            <v>45894</v>
          </cell>
          <cell r="H264">
            <v>45890</v>
          </cell>
          <cell r="I264">
            <v>45890</v>
          </cell>
          <cell r="J264" t="str">
            <v>France</v>
          </cell>
        </row>
        <row r="264">
          <cell r="N264" t="str">
            <v>OK</v>
          </cell>
        </row>
        <row r="265">
          <cell r="C265" t="str">
            <v>PSO2501038</v>
          </cell>
          <cell r="D265" t="str">
            <v>SP8515</v>
          </cell>
          <cell r="E265" t="str">
            <v>2136U</v>
          </cell>
          <cell r="F265">
            <v>14004</v>
          </cell>
          <cell r="G265">
            <v>45888</v>
          </cell>
          <cell r="H265" t="str">
            <v>8/21-8/28</v>
          </cell>
          <cell r="I265">
            <v>45890</v>
          </cell>
          <cell r="J265" t="str">
            <v>UK</v>
          </cell>
        </row>
        <row r="265">
          <cell r="M265">
            <v>45901</v>
          </cell>
          <cell r="N265" t="str">
            <v>欠鋁通/2K-8/25,轉尾</v>
          </cell>
          <cell r="O265" t="str">
            <v>軒泉</v>
          </cell>
        </row>
        <row r="266">
          <cell r="C266" t="str">
            <v>PSO2501521</v>
          </cell>
          <cell r="D266" t="str">
            <v>SP8515</v>
          </cell>
          <cell r="E266" t="str">
            <v>AS126CHE</v>
          </cell>
          <cell r="F266">
            <v>756</v>
          </cell>
          <cell r="G266">
            <v>45902</v>
          </cell>
          <cell r="H266">
            <v>45897</v>
          </cell>
          <cell r="I266">
            <v>45897</v>
          </cell>
          <cell r="J266" t="str">
            <v>Switzerland</v>
          </cell>
        </row>
        <row r="266">
          <cell r="L266">
            <v>45896</v>
          </cell>
        </row>
        <row r="266">
          <cell r="N266" t="str">
            <v>轉尾</v>
          </cell>
          <cell r="O266" t="str">
            <v>軒泉</v>
          </cell>
        </row>
        <row r="267">
          <cell r="C267" t="str">
            <v>PSO2500975</v>
          </cell>
          <cell r="D267" t="str">
            <v>SP8515</v>
          </cell>
          <cell r="E267" t="str">
            <v>AS261E</v>
          </cell>
          <cell r="F267">
            <v>2502</v>
          </cell>
          <cell r="G267">
            <v>45902</v>
          </cell>
          <cell r="H267" t="str">
            <v>8/28-8/29</v>
          </cell>
          <cell r="I267">
            <v>45897</v>
          </cell>
          <cell r="J267" t="str">
            <v>France</v>
          </cell>
        </row>
        <row r="267">
          <cell r="L267">
            <v>45896</v>
          </cell>
        </row>
        <row r="267">
          <cell r="N267" t="str">
            <v>鋁通</v>
          </cell>
          <cell r="O267" t="str">
            <v>隆寅</v>
          </cell>
        </row>
        <row r="268">
          <cell r="C268" t="str">
            <v>PSO2501510</v>
          </cell>
          <cell r="D268" t="str">
            <v>SP8515</v>
          </cell>
          <cell r="E268" t="str">
            <v>AS136E</v>
          </cell>
          <cell r="F268">
            <v>510</v>
          </cell>
          <cell r="G268">
            <v>45901</v>
          </cell>
          <cell r="H268">
            <v>45899</v>
          </cell>
          <cell r="I268">
            <v>45899</v>
          </cell>
          <cell r="J268" t="str">
            <v>Croatia</v>
          </cell>
        </row>
        <row r="268">
          <cell r="M268">
            <v>45901</v>
          </cell>
          <cell r="N268" t="str">
            <v>轉尾</v>
          </cell>
          <cell r="O268" t="str">
            <v>軒泉</v>
          </cell>
        </row>
        <row r="269">
          <cell r="C269" t="str">
            <v>PSO2500974</v>
          </cell>
          <cell r="D269" t="str">
            <v>SP8515</v>
          </cell>
          <cell r="E269" t="str">
            <v>AS136E</v>
          </cell>
          <cell r="F269">
            <v>7200</v>
          </cell>
          <cell r="G269">
            <v>45902</v>
          </cell>
          <cell r="H269" t="str">
            <v>8/30-9/3</v>
          </cell>
          <cell r="I269">
            <v>45899</v>
          </cell>
          <cell r="J269" t="str">
            <v>France</v>
          </cell>
        </row>
        <row r="269">
          <cell r="L269">
            <v>45896</v>
          </cell>
        </row>
        <row r="269">
          <cell r="N269" t="str">
            <v>轉尾，鋁通</v>
          </cell>
          <cell r="O269" t="str">
            <v>軒泉，隆寅</v>
          </cell>
        </row>
        <row r="270">
          <cell r="C270" t="str">
            <v>PSO2500974</v>
          </cell>
        </row>
        <row r="270">
          <cell r="L270">
            <v>45896</v>
          </cell>
        </row>
        <row r="270">
          <cell r="N270" t="str">
            <v>植毛</v>
          </cell>
          <cell r="O270" t="str">
            <v>和豐</v>
          </cell>
        </row>
        <row r="270">
          <cell r="Q270" t="str">
            <v>8/15：已付5萬，8月21日已給69726.00</v>
          </cell>
        </row>
        <row r="271">
          <cell r="C271" t="str">
            <v>PSO2500865</v>
          </cell>
          <cell r="D271" t="str">
            <v>SP8875</v>
          </cell>
          <cell r="E271" t="str">
            <v>BC127GDES</v>
          </cell>
          <cell r="F271">
            <v>3720</v>
          </cell>
          <cell r="G271">
            <v>45887</v>
          </cell>
          <cell r="H271" t="str">
            <v>9/1-9/2</v>
          </cell>
          <cell r="I271">
            <v>45901</v>
          </cell>
          <cell r="J271" t="str">
            <v>Mexico</v>
          </cell>
        </row>
        <row r="271">
          <cell r="L271">
            <v>45895</v>
          </cell>
        </row>
        <row r="271">
          <cell r="N271" t="str">
            <v>欠油漆HOLD 大喬 /氣墊梳HOLD普華</v>
          </cell>
          <cell r="O271" t="str">
            <v>大橋，普華</v>
          </cell>
        </row>
        <row r="272">
          <cell r="C272" t="str">
            <v>PSO2500866</v>
          </cell>
          <cell r="D272" t="str">
            <v>SP8875</v>
          </cell>
          <cell r="E272" t="str">
            <v>BC127GDES</v>
          </cell>
          <cell r="F272">
            <v>3720</v>
          </cell>
          <cell r="G272">
            <v>45893</v>
          </cell>
          <cell r="H272" t="str">
            <v>9/2-9/4</v>
          </cell>
          <cell r="I272">
            <v>45902</v>
          </cell>
          <cell r="J272" t="str">
            <v>Mexico</v>
          </cell>
        </row>
        <row r="272">
          <cell r="N272" t="str">
            <v>油漆，氣墊梳HOLD普華，紙托</v>
          </cell>
          <cell r="O272" t="str">
            <v>大橋，普華，太陽，澤鑫</v>
          </cell>
        </row>
        <row r="273">
          <cell r="C273" t="str">
            <v>PSO2501117</v>
          </cell>
          <cell r="D273" t="str">
            <v>SP8515</v>
          </cell>
          <cell r="E273" t="str">
            <v>AS136SDE</v>
          </cell>
          <cell r="F273">
            <v>1254</v>
          </cell>
          <cell r="G273">
            <v>45915</v>
          </cell>
          <cell r="H273">
            <v>45908</v>
          </cell>
          <cell r="I273">
            <v>45908</v>
          </cell>
          <cell r="J273" t="str">
            <v>Saudi Arabia</v>
          </cell>
        </row>
        <row r="274">
          <cell r="C274" t="str">
            <v>PSO2501736</v>
          </cell>
          <cell r="D274" t="str">
            <v>SP8533</v>
          </cell>
          <cell r="E274" t="str">
            <v>P1200DAL</v>
          </cell>
          <cell r="F274">
            <v>1644</v>
          </cell>
          <cell r="G274">
            <v>45884</v>
          </cell>
          <cell r="H274">
            <v>45880</v>
          </cell>
          <cell r="I274">
            <v>45880</v>
          </cell>
          <cell r="J274" t="str">
            <v>Canada</v>
          </cell>
        </row>
        <row r="275">
          <cell r="C275" t="str">
            <v>PSO2500964</v>
          </cell>
          <cell r="D275" t="str">
            <v>SP8873</v>
          </cell>
          <cell r="E275" t="str">
            <v>AS965E</v>
          </cell>
          <cell r="F275">
            <v>3000</v>
          </cell>
          <cell r="G275">
            <v>45880</v>
          </cell>
          <cell r="H275" t="str">
            <v>8/11-8/13</v>
          </cell>
          <cell r="I275">
            <v>45880</v>
          </cell>
          <cell r="J275" t="str">
            <v>France</v>
          </cell>
        </row>
        <row r="275">
          <cell r="N275" t="str">
            <v>OK</v>
          </cell>
        </row>
        <row r="276">
          <cell r="C276" t="str">
            <v>PSO2500979</v>
          </cell>
          <cell r="D276" t="str">
            <v>SP8873</v>
          </cell>
          <cell r="E276" t="str">
            <v>AS965E</v>
          </cell>
          <cell r="F276">
            <v>3000</v>
          </cell>
          <cell r="G276">
            <v>45887</v>
          </cell>
          <cell r="H276" t="str">
            <v>8/13-8/15</v>
          </cell>
          <cell r="I276">
            <v>45882</v>
          </cell>
          <cell r="J276" t="str">
            <v>France</v>
          </cell>
        </row>
        <row r="276">
          <cell r="N276" t="str">
            <v>OK</v>
          </cell>
        </row>
        <row r="277">
          <cell r="C277" t="str">
            <v>PSO2500957</v>
          </cell>
          <cell r="D277" t="str">
            <v>SP8873</v>
          </cell>
          <cell r="E277" t="str">
            <v>AS200E</v>
          </cell>
          <cell r="F277">
            <v>6600</v>
          </cell>
          <cell r="G277">
            <v>45880</v>
          </cell>
          <cell r="H277" t="str">
            <v>8/15-8/21</v>
          </cell>
          <cell r="I277">
            <v>45884</v>
          </cell>
          <cell r="J277" t="str">
            <v>France</v>
          </cell>
          <cell r="K277">
            <v>45890</v>
          </cell>
        </row>
        <row r="277">
          <cell r="N277" t="str">
            <v>OK</v>
          </cell>
        </row>
        <row r="278">
          <cell r="C278" t="str">
            <v>PSO2500774</v>
          </cell>
          <cell r="D278" t="str">
            <v>SP8873</v>
          </cell>
          <cell r="E278" t="str">
            <v>AS960E</v>
          </cell>
          <cell r="F278">
            <v>3000</v>
          </cell>
          <cell r="G278">
            <v>45902</v>
          </cell>
          <cell r="H278" t="str">
            <v>8/21-8/22</v>
          </cell>
          <cell r="I278">
            <v>45890</v>
          </cell>
          <cell r="J278" t="str">
            <v>France</v>
          </cell>
          <cell r="K278">
            <v>45890</v>
          </cell>
        </row>
        <row r="278">
          <cell r="N278" t="str">
            <v>OK</v>
          </cell>
        </row>
        <row r="279">
          <cell r="C279" t="str">
            <v>PSO2501110</v>
          </cell>
          <cell r="D279" t="str">
            <v>SP8873</v>
          </cell>
          <cell r="E279" t="str">
            <v>2736E</v>
          </cell>
          <cell r="F279">
            <v>2502</v>
          </cell>
          <cell r="G279">
            <v>45889</v>
          </cell>
          <cell r="H279" t="str">
            <v>8/23-8/24</v>
          </cell>
          <cell r="I279">
            <v>45892</v>
          </cell>
          <cell r="J279" t="str">
            <v>Dubai</v>
          </cell>
          <cell r="K279">
            <v>45890</v>
          </cell>
        </row>
        <row r="279">
          <cell r="N279" t="str">
            <v>梳齒欠油漆 ，/鋒哲/大橋  付款后5D，園筒，轉尾，植毛</v>
          </cell>
          <cell r="O279" t="str">
            <v>鋒哲，大橋 ，興勤 ，軒泉，冠日興</v>
          </cell>
        </row>
        <row r="280">
          <cell r="C280" t="str">
            <v>PSO2501453</v>
          </cell>
          <cell r="D280" t="str">
            <v>SP8515</v>
          </cell>
          <cell r="E280" t="str">
            <v>AS136SDE</v>
          </cell>
          <cell r="F280">
            <v>3000</v>
          </cell>
          <cell r="G280">
            <v>45894</v>
          </cell>
          <cell r="H280" t="str">
            <v>8/24-8/26</v>
          </cell>
          <cell r="I280">
            <v>45893</v>
          </cell>
          <cell r="J280" t="str">
            <v>Dubai</v>
          </cell>
        </row>
        <row r="280">
          <cell r="L280">
            <v>45894</v>
          </cell>
        </row>
        <row r="280">
          <cell r="N280" t="str">
            <v>鋁通/鐵線刷/電鍍，轉尾，</v>
          </cell>
          <cell r="O280" t="str">
            <v>隆寅，軒泉，</v>
          </cell>
        </row>
        <row r="281">
          <cell r="C281" t="str">
            <v>PSO2501346</v>
          </cell>
          <cell r="D281" t="str">
            <v>SP8873</v>
          </cell>
          <cell r="E281" t="str">
            <v>AS968U</v>
          </cell>
          <cell r="F281">
            <v>4600</v>
          </cell>
          <cell r="G281">
            <v>45895</v>
          </cell>
          <cell r="H281" t="str">
            <v>8/26-8/28</v>
          </cell>
          <cell r="I281">
            <v>45895</v>
          </cell>
          <cell r="J281" t="str">
            <v>UK</v>
          </cell>
        </row>
        <row r="281">
          <cell r="L281">
            <v>45894</v>
          </cell>
          <cell r="M281">
            <v>45901</v>
          </cell>
          <cell r="N281" t="str">
            <v>油漆，電容，套管，轉尾，卡通，紙托，</v>
          </cell>
          <cell r="O281" t="str">
            <v>大橋，鋒哲，威達，軒泉，毅帆，澤興，</v>
          </cell>
        </row>
        <row r="282">
          <cell r="C282" t="str">
            <v>PSO2501346</v>
          </cell>
        </row>
        <row r="282">
          <cell r="L282">
            <v>45894</v>
          </cell>
          <cell r="M282">
            <v>45901</v>
          </cell>
          <cell r="N282" t="str">
            <v>裸銅線</v>
          </cell>
          <cell r="O282" t="str">
            <v>鑫澤恩</v>
          </cell>
          <cell r="P282">
            <v>139409.75</v>
          </cell>
          <cell r="Q282" t="str">
            <v>8月29日</v>
          </cell>
        </row>
        <row r="283">
          <cell r="C283" t="str">
            <v>PSO2501346</v>
          </cell>
        </row>
        <row r="283">
          <cell r="L283">
            <v>45894</v>
          </cell>
          <cell r="M283">
            <v>45901</v>
          </cell>
          <cell r="N283" t="str">
            <v>膠皮</v>
          </cell>
          <cell r="O283" t="str">
            <v>超凡星</v>
          </cell>
          <cell r="P283">
            <v>141732.5</v>
          </cell>
          <cell r="Q283" t="str">
            <v>9/4支付</v>
          </cell>
          <cell r="R283" t="str">
            <v>款后10天要外發</v>
          </cell>
        </row>
        <row r="284">
          <cell r="C284" t="str">
            <v>PSO2501346</v>
          </cell>
        </row>
        <row r="284">
          <cell r="L284">
            <v>45894</v>
          </cell>
          <cell r="M284">
            <v>45901</v>
          </cell>
          <cell r="N284" t="str">
            <v>杯士</v>
          </cell>
          <cell r="O284" t="str">
            <v>大昆輪</v>
          </cell>
          <cell r="P284">
            <v>379632.8</v>
          </cell>
          <cell r="Q284" t="str">
            <v>8/28支付</v>
          </cell>
          <cell r="R284" t="str">
            <v>匯豐做要8月28日付</v>
          </cell>
        </row>
        <row r="285">
          <cell r="C285" t="str">
            <v>PSO2501509</v>
          </cell>
          <cell r="D285" t="str">
            <v>SP8873</v>
          </cell>
          <cell r="E285" t="str">
            <v>AS960E</v>
          </cell>
          <cell r="F285">
            <v>900</v>
          </cell>
          <cell r="G285">
            <v>45901</v>
          </cell>
          <cell r="H285">
            <v>45897</v>
          </cell>
          <cell r="I285">
            <v>45897</v>
          </cell>
          <cell r="J285" t="str">
            <v>Croatia</v>
          </cell>
        </row>
        <row r="285">
          <cell r="M285">
            <v>45901</v>
          </cell>
          <cell r="N285" t="str">
            <v>園筒，電容，</v>
          </cell>
          <cell r="O285" t="str">
            <v>興勤 ，鋒哲，</v>
          </cell>
        </row>
        <row r="286">
          <cell r="C286" t="str">
            <v>PSO2501315</v>
          </cell>
          <cell r="D286" t="str">
            <v>SP8873</v>
          </cell>
          <cell r="E286" t="str">
            <v>AS965E</v>
          </cell>
          <cell r="F286">
            <v>2502</v>
          </cell>
          <cell r="G286">
            <v>45902</v>
          </cell>
          <cell r="H286" t="str">
            <v>8/29-8/30</v>
          </cell>
          <cell r="I286">
            <v>45898</v>
          </cell>
          <cell r="J286" t="str">
            <v>France</v>
          </cell>
        </row>
        <row r="286">
          <cell r="L286">
            <v>45896</v>
          </cell>
        </row>
        <row r="286">
          <cell r="N286" t="str">
            <v>油漆，電容，轉尾，卡通，園筒，植毛</v>
          </cell>
          <cell r="O286" t="str">
            <v>大橋，鋒哲，軒泉，寶發，興勤 ，冠日興</v>
          </cell>
        </row>
        <row r="287">
          <cell r="C287" t="str">
            <v>PSO2501315</v>
          </cell>
        </row>
        <row r="287">
          <cell r="L287">
            <v>45896</v>
          </cell>
        </row>
        <row r="287">
          <cell r="N287" t="str">
            <v>電感</v>
          </cell>
          <cell r="O287" t="str">
            <v>通憶</v>
          </cell>
          <cell r="P287">
            <v>32850</v>
          </cell>
          <cell r="Q287" t="str">
            <v>8/28支付</v>
          </cell>
        </row>
        <row r="288">
          <cell r="C288" t="str">
            <v>PSO2501400</v>
          </cell>
          <cell r="D288" t="str">
            <v>SP8873</v>
          </cell>
          <cell r="E288" t="str">
            <v>VS2735GA</v>
          </cell>
          <cell r="F288">
            <v>1500</v>
          </cell>
          <cell r="G288">
            <v>45905</v>
          </cell>
          <cell r="H288" t="str">
            <v>8/30-8/31</v>
          </cell>
          <cell r="I288">
            <v>45899</v>
          </cell>
          <cell r="J288" t="str">
            <v>Australia</v>
          </cell>
        </row>
        <row r="288">
          <cell r="M288">
            <v>45905</v>
          </cell>
          <cell r="N288" t="str">
            <v>轉尾組合/銅頭/電容/軒泉/大昆輪/鋒哲</v>
          </cell>
          <cell r="O288" t="str">
            <v>大橋，，鋒哲，威達，軒泉，</v>
          </cell>
        </row>
        <row r="289">
          <cell r="C289" t="str">
            <v>PSO2501400</v>
          </cell>
        </row>
        <row r="289">
          <cell r="M289">
            <v>45905</v>
          </cell>
          <cell r="N289" t="str">
            <v>鐵線刷</v>
          </cell>
          <cell r="O289" t="str">
            <v>美發寶（2024.6.-7月）</v>
          </cell>
          <cell r="P289">
            <v>136737</v>
          </cell>
          <cell r="Q289" t="str">
            <v>8/28支付</v>
          </cell>
          <cell r="R289" t="str">
            <v>款后7天</v>
          </cell>
        </row>
        <row r="290">
          <cell r="C290" t="str">
            <v>PSO2501116</v>
          </cell>
          <cell r="D290" t="str">
            <v>SP8873</v>
          </cell>
          <cell r="E290" t="str">
            <v>AS960SDE</v>
          </cell>
          <cell r="F290">
            <v>1248</v>
          </cell>
          <cell r="G290">
            <v>45889</v>
          </cell>
          <cell r="H290" t="str">
            <v>8/31-9/1</v>
          </cell>
          <cell r="I290">
            <v>45900</v>
          </cell>
          <cell r="J290" t="str">
            <v>Saudi Arabia</v>
          </cell>
          <cell r="K290">
            <v>45890</v>
          </cell>
        </row>
        <row r="290">
          <cell r="N290" t="str">
            <v>銅頭/轉尾組合</v>
          </cell>
          <cell r="O290" t="str">
            <v>大昆輪，軒泉</v>
          </cell>
        </row>
        <row r="291">
          <cell r="C291" t="str">
            <v>PSO2501116</v>
          </cell>
        </row>
        <row r="291">
          <cell r="K291">
            <v>45890</v>
          </cell>
        </row>
        <row r="291">
          <cell r="N291" t="str">
            <v>圓筒</v>
          </cell>
          <cell r="O291" t="str">
            <v>興勤</v>
          </cell>
        </row>
        <row r="292">
          <cell r="C292" t="str">
            <v>PSO2501495</v>
          </cell>
          <cell r="D292" t="str">
            <v>SP8873</v>
          </cell>
          <cell r="E292" t="str">
            <v>AS200E</v>
          </cell>
          <cell r="F292">
            <v>2502</v>
          </cell>
          <cell r="G292">
            <v>45909</v>
          </cell>
          <cell r="H292" t="str">
            <v>9/1-9/2</v>
          </cell>
          <cell r="I292">
            <v>45901</v>
          </cell>
          <cell r="J292" t="str">
            <v>France</v>
          </cell>
        </row>
        <row r="292">
          <cell r="M292">
            <v>45903</v>
          </cell>
          <cell r="N292" t="str">
            <v>銅頭，二級管，轉尾，電感</v>
          </cell>
          <cell r="O292" t="str">
            <v>鋒哲，軒泉，大昆輪，通憶</v>
          </cell>
        </row>
        <row r="293">
          <cell r="C293" t="str">
            <v>PSO2501498</v>
          </cell>
          <cell r="D293" t="str">
            <v>SP8873</v>
          </cell>
          <cell r="E293" t="str">
            <v>AS962E</v>
          </cell>
          <cell r="F293">
            <v>2502</v>
          </cell>
          <cell r="G293">
            <v>45909</v>
          </cell>
          <cell r="H293" t="str">
            <v>9/2-9/3</v>
          </cell>
          <cell r="I293">
            <v>45902</v>
          </cell>
          <cell r="J293" t="str">
            <v>France</v>
          </cell>
        </row>
        <row r="293">
          <cell r="M293">
            <v>45903</v>
          </cell>
        </row>
        <row r="294">
          <cell r="C294" t="str">
            <v>PSO2501499</v>
          </cell>
          <cell r="D294" t="str">
            <v>SP8873</v>
          </cell>
          <cell r="E294" t="str">
            <v>AS965E</v>
          </cell>
          <cell r="F294">
            <v>5400</v>
          </cell>
          <cell r="G294">
            <v>45912</v>
          </cell>
          <cell r="H294" t="str">
            <v>9/3-9/6</v>
          </cell>
          <cell r="I294">
            <v>45903</v>
          </cell>
          <cell r="J294" t="str">
            <v>France</v>
          </cell>
        </row>
        <row r="295">
          <cell r="C295" t="str">
            <v>PSO2501150</v>
          </cell>
          <cell r="D295" t="str">
            <v>SP8531</v>
          </cell>
          <cell r="E295" t="str">
            <v>BRAS420SDE</v>
          </cell>
          <cell r="F295">
            <v>1254</v>
          </cell>
          <cell r="G295">
            <v>45883</v>
          </cell>
          <cell r="H295">
            <v>45880</v>
          </cell>
          <cell r="I295">
            <v>45880</v>
          </cell>
          <cell r="J295" t="str">
            <v>Dubai</v>
          </cell>
        </row>
        <row r="295">
          <cell r="N295" t="str">
            <v>OK</v>
          </cell>
        </row>
        <row r="296">
          <cell r="C296" t="str">
            <v>PSO2500736</v>
          </cell>
          <cell r="D296" t="str">
            <v>SP8530</v>
          </cell>
          <cell r="E296" t="str">
            <v>BNTDHB275UZ(EMC)</v>
          </cell>
          <cell r="F296">
            <v>1200</v>
          </cell>
          <cell r="G296">
            <v>45874</v>
          </cell>
          <cell r="H296">
            <v>45880</v>
          </cell>
          <cell r="I296">
            <v>45880</v>
          </cell>
          <cell r="J296" t="str">
            <v>Chile</v>
          </cell>
        </row>
        <row r="296">
          <cell r="N296" t="str">
            <v>OK</v>
          </cell>
        </row>
        <row r="297">
          <cell r="C297" t="str">
            <v>PSO2501207</v>
          </cell>
          <cell r="D297" t="str">
            <v>SP8521</v>
          </cell>
          <cell r="E297" t="str">
            <v>BNTHB250</v>
          </cell>
          <cell r="F297">
            <v>5622</v>
          </cell>
          <cell r="G297">
            <v>45888</v>
          </cell>
          <cell r="H297" t="str">
            <v>8/11-8/12</v>
          </cell>
          <cell r="I297">
            <v>45880</v>
          </cell>
          <cell r="J297" t="str">
            <v>USA</v>
          </cell>
        </row>
        <row r="297">
          <cell r="N297" t="str">
            <v>OK</v>
          </cell>
        </row>
        <row r="298">
          <cell r="C298" t="str">
            <v>PSO2501679</v>
          </cell>
          <cell r="D298" t="str">
            <v>SP8521</v>
          </cell>
          <cell r="E298" t="str">
            <v>BNTAHB250</v>
          </cell>
          <cell r="F298">
            <v>725</v>
          </cell>
          <cell r="G298">
            <v>45933</v>
          </cell>
          <cell r="H298" t="str">
            <v>8/12-8/13</v>
          </cell>
          <cell r="I298">
            <v>45881</v>
          </cell>
          <cell r="J298" t="str">
            <v>USA MIAMI</v>
          </cell>
        </row>
        <row r="298">
          <cell r="N298" t="str">
            <v>OK</v>
          </cell>
        </row>
        <row r="299">
          <cell r="C299" t="str">
            <v>PSO2501256</v>
          </cell>
          <cell r="D299" t="str">
            <v>SP8521</v>
          </cell>
          <cell r="E299" t="str">
            <v>BNTHBPBK250UZ</v>
          </cell>
          <cell r="F299">
            <v>504</v>
          </cell>
          <cell r="G299">
            <v>45879</v>
          </cell>
          <cell r="H299">
            <v>45882</v>
          </cell>
          <cell r="I299">
            <v>45882</v>
          </cell>
          <cell r="J299" t="str">
            <v>Paraguay</v>
          </cell>
        </row>
        <row r="299">
          <cell r="N299" t="str">
            <v>OK</v>
          </cell>
        </row>
        <row r="300">
          <cell r="C300" t="str">
            <v>PSO2501255</v>
          </cell>
          <cell r="D300" t="str">
            <v>SP8521</v>
          </cell>
          <cell r="E300" t="str">
            <v>BNTHB250UZ</v>
          </cell>
          <cell r="F300">
            <v>1200</v>
          </cell>
          <cell r="G300">
            <v>45879</v>
          </cell>
          <cell r="H300">
            <v>45882</v>
          </cell>
          <cell r="I300">
            <v>45882</v>
          </cell>
          <cell r="J300" t="str">
            <v>Paraguay</v>
          </cell>
        </row>
        <row r="300">
          <cell r="N300" t="str">
            <v>OK</v>
          </cell>
        </row>
        <row r="301">
          <cell r="C301" t="str">
            <v>PSO2501243</v>
          </cell>
          <cell r="D301" t="str">
            <v>SP8521</v>
          </cell>
          <cell r="E301" t="str">
            <v>BNTHB250UZ</v>
          </cell>
          <cell r="F301">
            <v>1704</v>
          </cell>
          <cell r="G301">
            <v>45879</v>
          </cell>
          <cell r="H301" t="str">
            <v>8/13-8/14</v>
          </cell>
          <cell r="I301">
            <v>45882</v>
          </cell>
          <cell r="J301" t="str">
            <v>Paraguay</v>
          </cell>
        </row>
        <row r="301">
          <cell r="N301" t="str">
            <v>OK</v>
          </cell>
        </row>
        <row r="302">
          <cell r="C302" t="str">
            <v>PSO2500276</v>
          </cell>
          <cell r="D302" t="str">
            <v>SP8510</v>
          </cell>
          <cell r="E302" t="str">
            <v>AS950E</v>
          </cell>
          <cell r="F302">
            <v>996</v>
          </cell>
          <cell r="G302">
            <v>45880</v>
          </cell>
          <cell r="H302" t="str">
            <v>8/14-8/15</v>
          </cell>
          <cell r="I302">
            <v>45883</v>
          </cell>
          <cell r="J302" t="str">
            <v>France</v>
          </cell>
        </row>
        <row r="302">
          <cell r="N302" t="str">
            <v>OK</v>
          </cell>
        </row>
        <row r="303">
          <cell r="C303" t="str">
            <v>PSO2500276</v>
          </cell>
          <cell r="D303" t="str">
            <v>SP8510</v>
          </cell>
          <cell r="E303" t="str">
            <v>AS950E</v>
          </cell>
          <cell r="F303">
            <v>1002</v>
          </cell>
          <cell r="G303">
            <v>45887</v>
          </cell>
          <cell r="H303">
            <v>45884</v>
          </cell>
          <cell r="I303">
            <v>45884</v>
          </cell>
          <cell r="J303" t="str">
            <v>France</v>
          </cell>
        </row>
        <row r="304">
          <cell r="C304" t="str">
            <v>PSO2501016</v>
          </cell>
          <cell r="D304" t="str">
            <v>SP8510</v>
          </cell>
          <cell r="E304" t="str">
            <v>AS950CHE</v>
          </cell>
          <cell r="F304">
            <v>504</v>
          </cell>
          <cell r="G304">
            <v>45891</v>
          </cell>
          <cell r="H304">
            <v>45887</v>
          </cell>
          <cell r="I304">
            <v>45887</v>
          </cell>
          <cell r="J304" t="str">
            <v>Switzerland</v>
          </cell>
          <cell r="K304">
            <v>45888</v>
          </cell>
        </row>
        <row r="304">
          <cell r="N304" t="str">
            <v>OK</v>
          </cell>
        </row>
        <row r="305">
          <cell r="C305" t="str">
            <v>PSO2501018</v>
          </cell>
          <cell r="D305" t="str">
            <v>SP8510</v>
          </cell>
          <cell r="E305" t="str">
            <v>AS970CHE</v>
          </cell>
          <cell r="F305">
            <v>1500</v>
          </cell>
          <cell r="G305">
            <v>45891</v>
          </cell>
          <cell r="H305">
            <v>45887</v>
          </cell>
          <cell r="I305">
            <v>45887</v>
          </cell>
          <cell r="J305" t="str">
            <v>Switzerland</v>
          </cell>
          <cell r="K305">
            <v>45888</v>
          </cell>
        </row>
        <row r="305">
          <cell r="N305" t="str">
            <v>OK</v>
          </cell>
        </row>
        <row r="306">
          <cell r="C306" t="str">
            <v>PSO2501552</v>
          </cell>
          <cell r="D306" t="str">
            <v>件8510</v>
          </cell>
          <cell r="E306" t="str">
            <v>AS953SE</v>
          </cell>
          <cell r="F306">
            <v>200</v>
          </cell>
          <cell r="G306">
            <v>45894</v>
          </cell>
          <cell r="H306">
            <v>45888</v>
          </cell>
          <cell r="I306">
            <v>45888</v>
          </cell>
          <cell r="J306" t="str">
            <v>France</v>
          </cell>
        </row>
        <row r="306">
          <cell r="N306" t="str">
            <v>散件OK</v>
          </cell>
        </row>
        <row r="307">
          <cell r="C307" t="str">
            <v>PSO2501691</v>
          </cell>
          <cell r="D307" t="str">
            <v>件8510</v>
          </cell>
          <cell r="E307" t="str">
            <v>AS953SE</v>
          </cell>
          <cell r="F307">
            <v>200</v>
          </cell>
          <cell r="G307">
            <v>45894</v>
          </cell>
          <cell r="H307">
            <v>45888</v>
          </cell>
          <cell r="I307">
            <v>45888</v>
          </cell>
          <cell r="J307" t="str">
            <v>France</v>
          </cell>
        </row>
        <row r="307">
          <cell r="N307" t="str">
            <v>散件40鋁通</v>
          </cell>
          <cell r="O307" t="str">
            <v>隆寅</v>
          </cell>
        </row>
        <row r="308">
          <cell r="C308" t="str">
            <v>PSO2501692</v>
          </cell>
          <cell r="D308" t="str">
            <v>件8510</v>
          </cell>
          <cell r="E308" t="str">
            <v>AS953SE</v>
          </cell>
          <cell r="F308">
            <v>200</v>
          </cell>
          <cell r="G308">
            <v>45894</v>
          </cell>
          <cell r="H308">
            <v>45888</v>
          </cell>
          <cell r="I308">
            <v>45888</v>
          </cell>
          <cell r="J308" t="str">
            <v>France</v>
          </cell>
        </row>
        <row r="308">
          <cell r="N308" t="str">
            <v>散件40鋁通</v>
          </cell>
          <cell r="O308" t="str">
            <v>隆寅</v>
          </cell>
        </row>
        <row r="309">
          <cell r="C309" t="str">
            <v>PSO2501054</v>
          </cell>
          <cell r="D309" t="str">
            <v>SP8510</v>
          </cell>
          <cell r="E309" t="str">
            <v>AS953SE</v>
          </cell>
          <cell r="F309">
            <v>3</v>
          </cell>
          <cell r="G309">
            <v>45894</v>
          </cell>
          <cell r="H309">
            <v>45888</v>
          </cell>
          <cell r="I309">
            <v>45888</v>
          </cell>
          <cell r="J309" t="str">
            <v>France</v>
          </cell>
        </row>
        <row r="309">
          <cell r="N309" t="str">
            <v>散件40鋁通</v>
          </cell>
          <cell r="O309" t="str">
            <v>隆寅</v>
          </cell>
        </row>
        <row r="310">
          <cell r="C310" t="str">
            <v>PSO2501011</v>
          </cell>
          <cell r="D310" t="str">
            <v>SP8510</v>
          </cell>
          <cell r="E310" t="str">
            <v>AS953SE</v>
          </cell>
          <cell r="F310">
            <v>12005</v>
          </cell>
          <cell r="G310">
            <v>45894</v>
          </cell>
          <cell r="H310" t="str">
            <v>8/19-8/22</v>
          </cell>
          <cell r="I310">
            <v>45888</v>
          </cell>
          <cell r="J310" t="str">
            <v>France</v>
          </cell>
          <cell r="K310">
            <v>45891</v>
          </cell>
          <cell r="L310">
            <v>45896</v>
          </cell>
        </row>
        <row r="310">
          <cell r="N310" t="str">
            <v>鋁通</v>
          </cell>
          <cell r="O310" t="str">
            <v>隆寅</v>
          </cell>
        </row>
        <row r="310">
          <cell r="Q310" t="str">
            <v>8/22已給140萬</v>
          </cell>
        </row>
        <row r="311">
          <cell r="C311" t="str">
            <v>PSO2501011</v>
          </cell>
          <cell r="D311" t="str">
            <v>SP8510</v>
          </cell>
          <cell r="E311" t="str">
            <v>AS953SE</v>
          </cell>
          <cell r="F311">
            <v>8004</v>
          </cell>
          <cell r="G311">
            <v>45901</v>
          </cell>
          <cell r="H311" t="str">
            <v>8/22-8/25</v>
          </cell>
          <cell r="I311">
            <v>45891</v>
          </cell>
          <cell r="J311" t="str">
            <v>France</v>
          </cell>
          <cell r="K311">
            <v>45891</v>
          </cell>
          <cell r="L311">
            <v>45896</v>
          </cell>
        </row>
        <row r="311">
          <cell r="N311" t="str">
            <v>油漆</v>
          </cell>
          <cell r="O311" t="str">
            <v>興利</v>
          </cell>
        </row>
        <row r="311">
          <cell r="Q311" t="str">
            <v>8/22已給682417</v>
          </cell>
          <cell r="R311" t="str">
            <v>匯豐做要8月22日付</v>
          </cell>
        </row>
        <row r="312">
          <cell r="C312" t="str">
            <v>PSO2501011</v>
          </cell>
        </row>
        <row r="312">
          <cell r="K312">
            <v>45891</v>
          </cell>
          <cell r="L312">
            <v>45896</v>
          </cell>
        </row>
        <row r="312">
          <cell r="N312" t="str">
            <v>油漆</v>
          </cell>
          <cell r="O312" t="str">
            <v>大橋</v>
          </cell>
        </row>
        <row r="312">
          <cell r="Q312" t="str">
            <v>8/22已給359618</v>
          </cell>
          <cell r="R312" t="str">
            <v>匯豐做要8月22日付</v>
          </cell>
        </row>
        <row r="313">
          <cell r="C313" t="str">
            <v>PSO2501011</v>
          </cell>
        </row>
        <row r="313">
          <cell r="K313">
            <v>45891</v>
          </cell>
          <cell r="L313">
            <v>45896</v>
          </cell>
        </row>
        <row r="313">
          <cell r="N313" t="str">
            <v>植毛</v>
          </cell>
          <cell r="O313" t="str">
            <v>冠日興（尾款）</v>
          </cell>
        </row>
        <row r="313">
          <cell r="Q313" t="str">
            <v>8/19已給26000，8月21日已付尾款</v>
          </cell>
        </row>
        <row r="314">
          <cell r="C314" t="str">
            <v>PSO2501011</v>
          </cell>
        </row>
        <row r="314">
          <cell r="K314">
            <v>45891</v>
          </cell>
          <cell r="L314">
            <v>45896</v>
          </cell>
        </row>
        <row r="314">
          <cell r="N314" t="str">
            <v>電容</v>
          </cell>
          <cell r="O314" t="str">
            <v>鋒哲</v>
          </cell>
          <cell r="P314">
            <v>400000</v>
          </cell>
          <cell r="Q314" t="str">
            <v>8/22已給40萬</v>
          </cell>
          <cell r="R314" t="str">
            <v>匯豐做要8月28日付，表示財覆回會付：130萬</v>
          </cell>
        </row>
        <row r="315">
          <cell r="C315" t="str">
            <v>PSO2501011</v>
          </cell>
        </row>
        <row r="315">
          <cell r="K315">
            <v>45891</v>
          </cell>
          <cell r="L315">
            <v>45896</v>
          </cell>
        </row>
        <row r="315">
          <cell r="N315" t="str">
            <v>雲母片</v>
          </cell>
          <cell r="O315" t="str">
            <v>威達</v>
          </cell>
        </row>
        <row r="315">
          <cell r="Q315" t="str">
            <v>8/22已給390801</v>
          </cell>
          <cell r="R315" t="str">
            <v>匯豐做要8月22日付</v>
          </cell>
        </row>
        <row r="316">
          <cell r="C316" t="str">
            <v>PSO2501011</v>
          </cell>
        </row>
        <row r="316">
          <cell r="K316">
            <v>45891</v>
          </cell>
          <cell r="L316">
            <v>45896</v>
          </cell>
        </row>
        <row r="316">
          <cell r="N316" t="str">
            <v>發熱線</v>
          </cell>
          <cell r="O316" t="str">
            <v>兄弟</v>
          </cell>
        </row>
        <row r="317">
          <cell r="C317" t="str">
            <v>PSO2501011</v>
          </cell>
        </row>
        <row r="317">
          <cell r="K317">
            <v>45891</v>
          </cell>
          <cell r="L317">
            <v>45896</v>
          </cell>
        </row>
        <row r="317">
          <cell r="N317" t="str">
            <v>開關</v>
          </cell>
          <cell r="O317" t="str">
            <v>森和谷</v>
          </cell>
          <cell r="P317">
            <v>600000</v>
          </cell>
          <cell r="Q317" t="str">
            <v>8/22已給60萬</v>
          </cell>
          <cell r="R317" t="str">
            <v>談好是8月付120萬欠60萬未覆期</v>
          </cell>
        </row>
        <row r="318">
          <cell r="C318" t="str">
            <v>PSO2500777</v>
          </cell>
          <cell r="D318" t="str">
            <v>SP8510</v>
          </cell>
          <cell r="E318" t="str">
            <v>AS970E</v>
          </cell>
          <cell r="F318">
            <v>3696</v>
          </cell>
          <cell r="G318">
            <v>45894</v>
          </cell>
          <cell r="H318" t="str">
            <v>8/25-8/27</v>
          </cell>
          <cell r="I318">
            <v>45894</v>
          </cell>
          <cell r="J318" t="str">
            <v>France</v>
          </cell>
        </row>
        <row r="318">
          <cell r="L318">
            <v>45896</v>
          </cell>
        </row>
        <row r="318">
          <cell r="N318" t="str">
            <v>毅帆</v>
          </cell>
          <cell r="O318" t="str">
            <v>卡通</v>
          </cell>
        </row>
        <row r="319">
          <cell r="C319" t="str">
            <v>PSO2500773</v>
          </cell>
          <cell r="D319" t="str">
            <v>SP8510</v>
          </cell>
          <cell r="E319" t="str">
            <v>AS952E</v>
          </cell>
          <cell r="F319">
            <v>9006</v>
          </cell>
          <cell r="G319">
            <v>45902</v>
          </cell>
          <cell r="H319" t="str">
            <v>8/29-9/3</v>
          </cell>
          <cell r="I319">
            <v>45898</v>
          </cell>
          <cell r="J319" t="str">
            <v>France</v>
          </cell>
        </row>
        <row r="319">
          <cell r="L319">
            <v>45896</v>
          </cell>
        </row>
        <row r="319">
          <cell r="N319" t="str">
            <v>鋁通</v>
          </cell>
          <cell r="O319" t="str">
            <v>隆寅</v>
          </cell>
        </row>
        <row r="320">
          <cell r="C320" t="str">
            <v>PSO2500903</v>
          </cell>
          <cell r="D320" t="str">
            <v>SP8531</v>
          </cell>
          <cell r="E320" t="str">
            <v>BRAS221SDE</v>
          </cell>
          <cell r="F320">
            <v>2507</v>
          </cell>
          <cell r="G320">
            <v>45884</v>
          </cell>
          <cell r="H320" t="str">
            <v>9/3-9/4</v>
          </cell>
          <cell r="I320">
            <v>45903</v>
          </cell>
          <cell r="J320" t="str">
            <v>Dubai</v>
          </cell>
        </row>
        <row r="320">
          <cell r="L320">
            <v>45896</v>
          </cell>
        </row>
        <row r="321">
          <cell r="C321" t="str">
            <v>PSO2500980</v>
          </cell>
          <cell r="D321" t="str">
            <v>SP8510</v>
          </cell>
          <cell r="E321" t="str">
            <v>AS970E</v>
          </cell>
          <cell r="F321">
            <v>5700</v>
          </cell>
          <cell r="G321">
            <v>45894</v>
          </cell>
          <cell r="H321" t="str">
            <v>9/4-9/5</v>
          </cell>
          <cell r="I321">
            <v>45904</v>
          </cell>
          <cell r="J321" t="str">
            <v>France</v>
          </cell>
        </row>
        <row r="321">
          <cell r="L321">
            <v>45896</v>
          </cell>
        </row>
        <row r="321">
          <cell r="N321" t="str">
            <v>鋁通</v>
          </cell>
          <cell r="O321" t="str">
            <v>隆寅</v>
          </cell>
        </row>
        <row r="322">
          <cell r="C322" t="str">
            <v>PSO2500986</v>
          </cell>
          <cell r="D322" t="str">
            <v>SP8510</v>
          </cell>
          <cell r="E322" t="str">
            <v>AS952E</v>
          </cell>
          <cell r="F322">
            <v>4500</v>
          </cell>
          <cell r="G322">
            <v>45902</v>
          </cell>
          <cell r="H322" t="str">
            <v>9/6-9/8</v>
          </cell>
          <cell r="I322">
            <v>45906</v>
          </cell>
          <cell r="J322" t="str">
            <v>France</v>
          </cell>
        </row>
        <row r="322">
          <cell r="L322">
            <v>45896</v>
          </cell>
        </row>
        <row r="323">
          <cell r="C323" t="str">
            <v>PSO2501508</v>
          </cell>
          <cell r="D323" t="str">
            <v>SP8510</v>
          </cell>
          <cell r="E323" t="str">
            <v>AS952E</v>
          </cell>
          <cell r="F323">
            <v>1002</v>
          </cell>
          <cell r="G323">
            <v>45901</v>
          </cell>
          <cell r="H323">
            <v>45908</v>
          </cell>
          <cell r="I323">
            <v>45908</v>
          </cell>
          <cell r="J323" t="str">
            <v>Croatia</v>
          </cell>
        </row>
        <row r="323">
          <cell r="M323">
            <v>45901</v>
          </cell>
        </row>
        <row r="324">
          <cell r="C324" t="str">
            <v>PSO2501478</v>
          </cell>
          <cell r="D324" t="str">
            <v>SP8510</v>
          </cell>
          <cell r="E324" t="str">
            <v>AS950E</v>
          </cell>
          <cell r="F324">
            <v>1002</v>
          </cell>
          <cell r="G324">
            <v>45901</v>
          </cell>
          <cell r="H324" t="str">
            <v>9/8-9/9</v>
          </cell>
          <cell r="I324">
            <v>45908</v>
          </cell>
          <cell r="J324" t="str">
            <v>Croatia</v>
          </cell>
        </row>
        <row r="324">
          <cell r="M324">
            <v>45901</v>
          </cell>
        </row>
        <row r="325">
          <cell r="C325" t="str">
            <v>PSO2501316</v>
          </cell>
          <cell r="D325" t="str">
            <v>SP8510</v>
          </cell>
          <cell r="E325" t="str">
            <v>AS970E</v>
          </cell>
          <cell r="F325">
            <v>2004</v>
          </cell>
          <cell r="G325">
            <v>45902</v>
          </cell>
          <cell r="H325" t="str">
            <v>9/8-9/10</v>
          </cell>
          <cell r="I325">
            <v>45908</v>
          </cell>
          <cell r="J325" t="str">
            <v>France</v>
          </cell>
        </row>
        <row r="325">
          <cell r="L325">
            <v>45896</v>
          </cell>
        </row>
        <row r="326">
          <cell r="C326" t="str">
            <v>PSO2501416</v>
          </cell>
          <cell r="D326" t="str">
            <v>件8521</v>
          </cell>
          <cell r="E326" t="str">
            <v>HB250UX-P1</v>
          </cell>
          <cell r="F326">
            <v>15</v>
          </cell>
          <cell r="G326">
            <v>45905</v>
          </cell>
          <cell r="H326">
            <v>45909</v>
          </cell>
          <cell r="I326">
            <v>45909</v>
          </cell>
          <cell r="J326" t="str">
            <v>Costa Rica</v>
          </cell>
        </row>
        <row r="327">
          <cell r="C327" t="str">
            <v>PSO2501267</v>
          </cell>
          <cell r="D327" t="str">
            <v>SP8521</v>
          </cell>
          <cell r="E327" t="str">
            <v>BNTHB250UZ</v>
          </cell>
          <cell r="F327">
            <v>504</v>
          </cell>
          <cell r="G327">
            <v>45905</v>
          </cell>
          <cell r="H327">
            <v>45909</v>
          </cell>
          <cell r="I327">
            <v>45909</v>
          </cell>
          <cell r="J327" t="str">
            <v>Paraguay</v>
          </cell>
        </row>
        <row r="327">
          <cell r="M327">
            <v>45905</v>
          </cell>
        </row>
        <row r="328">
          <cell r="C328" t="str">
            <v>PSO2501415</v>
          </cell>
          <cell r="D328" t="str">
            <v>SP8521</v>
          </cell>
          <cell r="E328" t="str">
            <v>BNTHB250UX</v>
          </cell>
          <cell r="F328">
            <v>504</v>
          </cell>
          <cell r="G328">
            <v>45905</v>
          </cell>
          <cell r="H328">
            <v>45909</v>
          </cell>
          <cell r="I328">
            <v>45909</v>
          </cell>
          <cell r="J328" t="str">
            <v>Costa Rica</v>
          </cell>
        </row>
        <row r="328">
          <cell r="M328">
            <v>45905</v>
          </cell>
        </row>
        <row r="329">
          <cell r="C329" t="str">
            <v>PSO2501432</v>
          </cell>
          <cell r="D329" t="str">
            <v>SP8521</v>
          </cell>
          <cell r="E329" t="str">
            <v>BNTHB250SR</v>
          </cell>
          <cell r="F329">
            <v>360</v>
          </cell>
          <cell r="G329">
            <v>45905</v>
          </cell>
          <cell r="H329">
            <v>45909</v>
          </cell>
          <cell r="I329">
            <v>45909</v>
          </cell>
          <cell r="J329" t="str">
            <v>Ecuador</v>
          </cell>
        </row>
        <row r="329">
          <cell r="M329">
            <v>45905</v>
          </cell>
        </row>
        <row r="330">
          <cell r="C330" t="str">
            <v>PSO2500739</v>
          </cell>
          <cell r="D330" t="str">
            <v>SP8526</v>
          </cell>
          <cell r="E330" t="str">
            <v>BNTHB300TUZ</v>
          </cell>
          <cell r="F330">
            <v>1002</v>
          </cell>
          <cell r="G330">
            <v>45905</v>
          </cell>
          <cell r="H330" t="str">
            <v>9/9-9/10</v>
          </cell>
          <cell r="I330">
            <v>45909</v>
          </cell>
          <cell r="J330" t="str">
            <v>Chile</v>
          </cell>
        </row>
        <row r="330">
          <cell r="M330">
            <v>45905</v>
          </cell>
        </row>
        <row r="331">
          <cell r="C331" t="str">
            <v>PSO2500740</v>
          </cell>
          <cell r="D331" t="str">
            <v>SP8523</v>
          </cell>
          <cell r="E331" t="str">
            <v>BNTHB150UZ</v>
          </cell>
          <cell r="F331">
            <v>1002</v>
          </cell>
          <cell r="G331">
            <v>45905</v>
          </cell>
          <cell r="H331">
            <v>45910</v>
          </cell>
          <cell r="I331">
            <v>45910</v>
          </cell>
          <cell r="J331" t="str">
            <v>Chile</v>
          </cell>
        </row>
        <row r="331">
          <cell r="M331">
            <v>45905</v>
          </cell>
        </row>
        <row r="332">
          <cell r="C332" t="str">
            <v>PSO2500789</v>
          </cell>
          <cell r="D332" t="str">
            <v>SP8531</v>
          </cell>
          <cell r="E332" t="str">
            <v>BRAS226E</v>
          </cell>
          <cell r="F332">
            <v>2008</v>
          </cell>
          <cell r="G332">
            <v>45902</v>
          </cell>
          <cell r="H332" t="str">
            <v>9/8-9/9</v>
          </cell>
          <cell r="I332">
            <v>45908</v>
          </cell>
          <cell r="J332" t="str">
            <v>France</v>
          </cell>
        </row>
        <row r="332">
          <cell r="L332">
            <v>45896</v>
          </cell>
        </row>
        <row r="333">
          <cell r="C333" t="str">
            <v>PSO2501269</v>
          </cell>
          <cell r="D333" t="str">
            <v>件8521</v>
          </cell>
          <cell r="E333" t="str">
            <v>HB250UZ-P1</v>
          </cell>
          <cell r="F333">
            <v>15</v>
          </cell>
          <cell r="G333">
            <v>45905</v>
          </cell>
          <cell r="H333">
            <v>45896</v>
          </cell>
          <cell r="I333">
            <v>45896</v>
          </cell>
          <cell r="J333" t="str">
            <v>Paraguay</v>
          </cell>
        </row>
        <row r="334">
          <cell r="C334" t="str">
            <v>PSO2501270</v>
          </cell>
          <cell r="D334" t="str">
            <v>件8521</v>
          </cell>
          <cell r="E334" t="str">
            <v>HB250UZ-HSNG</v>
          </cell>
          <cell r="F334">
            <v>30</v>
          </cell>
          <cell r="G334">
            <v>45905</v>
          </cell>
          <cell r="H334">
            <v>45896</v>
          </cell>
          <cell r="I334">
            <v>45896</v>
          </cell>
          <cell r="J334" t="str">
            <v>Paraguay</v>
          </cell>
        </row>
        <row r="335">
          <cell r="C335" t="str">
            <v>PSO2501271</v>
          </cell>
          <cell r="D335" t="str">
            <v>件8521</v>
          </cell>
          <cell r="E335" t="str">
            <v>HB250UZ-HTR</v>
          </cell>
          <cell r="F335">
            <v>15</v>
          </cell>
          <cell r="G335">
            <v>45905</v>
          </cell>
          <cell r="H335">
            <v>45896</v>
          </cell>
          <cell r="I335">
            <v>45896</v>
          </cell>
          <cell r="J335" t="str">
            <v>Paraguay</v>
          </cell>
        </row>
        <row r="336">
          <cell r="C336" t="str">
            <v>PSO2501272</v>
          </cell>
          <cell r="D336" t="str">
            <v>件8521</v>
          </cell>
          <cell r="E336" t="str">
            <v>HB250UX-P4</v>
          </cell>
          <cell r="F336">
            <v>15</v>
          </cell>
          <cell r="G336">
            <v>45905</v>
          </cell>
          <cell r="H336">
            <v>45896</v>
          </cell>
          <cell r="I336">
            <v>45896</v>
          </cell>
          <cell r="J336" t="str">
            <v>Paraguay</v>
          </cell>
        </row>
        <row r="337">
          <cell r="C337" t="str">
            <v>PSO2501273</v>
          </cell>
          <cell r="D337" t="str">
            <v>件8521</v>
          </cell>
          <cell r="E337" t="str">
            <v>HB250UX-P5</v>
          </cell>
          <cell r="F337">
            <v>15</v>
          </cell>
          <cell r="G337">
            <v>45905</v>
          </cell>
          <cell r="H337">
            <v>45896</v>
          </cell>
          <cell r="I337">
            <v>45896</v>
          </cell>
          <cell r="J337" t="str">
            <v>Paraguay</v>
          </cell>
        </row>
        <row r="338">
          <cell r="C338" t="str">
            <v>PSO2501274</v>
          </cell>
          <cell r="D338" t="str">
            <v>件8521</v>
          </cell>
          <cell r="E338" t="str">
            <v>HB250UX-P7</v>
          </cell>
          <cell r="F338">
            <v>15</v>
          </cell>
          <cell r="G338">
            <v>45905</v>
          </cell>
          <cell r="H338">
            <v>45896</v>
          </cell>
          <cell r="I338">
            <v>45896</v>
          </cell>
          <cell r="J338" t="str">
            <v>Paraguay</v>
          </cell>
        </row>
        <row r="339">
          <cell r="C339" t="str">
            <v>PSO2501417</v>
          </cell>
          <cell r="D339" t="str">
            <v>件8521</v>
          </cell>
          <cell r="E339" t="str">
            <v>HB250UX-HSNG</v>
          </cell>
          <cell r="F339">
            <v>30</v>
          </cell>
          <cell r="G339">
            <v>45905</v>
          </cell>
          <cell r="H339">
            <v>45896</v>
          </cell>
          <cell r="I339">
            <v>45896</v>
          </cell>
          <cell r="J339" t="str">
            <v>Costa Rica</v>
          </cell>
        </row>
        <row r="339">
          <cell r="N339" t="str">
            <v>刀卡</v>
          </cell>
          <cell r="O339" t="str">
            <v>毅帆</v>
          </cell>
        </row>
        <row r="340">
          <cell r="C340" t="str">
            <v>PSO2501418</v>
          </cell>
          <cell r="D340" t="str">
            <v>件8521</v>
          </cell>
          <cell r="E340" t="str">
            <v>HB250UX-HTR</v>
          </cell>
          <cell r="F340">
            <v>15</v>
          </cell>
          <cell r="G340">
            <v>45905</v>
          </cell>
          <cell r="H340">
            <v>45896</v>
          </cell>
          <cell r="I340">
            <v>45896</v>
          </cell>
          <cell r="J340" t="str">
            <v>Costa Rica</v>
          </cell>
        </row>
        <row r="340">
          <cell r="N340" t="str">
            <v>刀卡</v>
          </cell>
          <cell r="O340" t="str">
            <v>毅帆</v>
          </cell>
        </row>
        <row r="341">
          <cell r="C341" t="str">
            <v>PSO2501425</v>
          </cell>
          <cell r="D341" t="str">
            <v>件8521</v>
          </cell>
          <cell r="E341" t="str">
            <v>HB250UX-P25</v>
          </cell>
          <cell r="F341">
            <v>50</v>
          </cell>
          <cell r="G341">
            <v>45905</v>
          </cell>
          <cell r="H341">
            <v>45896</v>
          </cell>
          <cell r="I341">
            <v>45896</v>
          </cell>
          <cell r="J341" t="str">
            <v>Costa Rica</v>
          </cell>
        </row>
        <row r="341">
          <cell r="N341" t="str">
            <v>刀卡</v>
          </cell>
          <cell r="O341" t="str">
            <v>毅帆</v>
          </cell>
        </row>
        <row r="342">
          <cell r="C342" t="str">
            <v>PSO2501033</v>
          </cell>
          <cell r="D342" t="str">
            <v>SP8875</v>
          </cell>
          <cell r="E342" t="str">
            <v>BC127GDESPS</v>
          </cell>
          <cell r="F342">
            <v>3720</v>
          </cell>
          <cell r="G342">
            <v>45873</v>
          </cell>
          <cell r="H342">
            <v>45880</v>
          </cell>
          <cell r="I342">
            <v>45880</v>
          </cell>
          <cell r="J342" t="str">
            <v>USA</v>
          </cell>
        </row>
        <row r="342">
          <cell r="N342" t="str">
            <v>OK</v>
          </cell>
        </row>
        <row r="343">
          <cell r="C343" t="str">
            <v>PSO2500955</v>
          </cell>
          <cell r="D343" t="str">
            <v>SP8875</v>
          </cell>
          <cell r="E343" t="str">
            <v>AS122E</v>
          </cell>
          <cell r="F343">
            <v>2502</v>
          </cell>
          <cell r="G343">
            <v>45880</v>
          </cell>
          <cell r="H343" t="str">
            <v>8/11-8/12</v>
          </cell>
          <cell r="I343">
            <v>45880</v>
          </cell>
          <cell r="J343" t="str">
            <v>France</v>
          </cell>
        </row>
        <row r="343">
          <cell r="N343" t="str">
            <v>OK</v>
          </cell>
        </row>
        <row r="344">
          <cell r="C344" t="str">
            <v>PSO2500864</v>
          </cell>
          <cell r="D344" t="str">
            <v>SP8875</v>
          </cell>
          <cell r="E344" t="str">
            <v>BC127GDES</v>
          </cell>
          <cell r="F344">
            <v>3720</v>
          </cell>
          <cell r="G344">
            <v>45873</v>
          </cell>
          <cell r="H344" t="str">
            <v>8/12-8/14</v>
          </cell>
          <cell r="I344">
            <v>45881</v>
          </cell>
          <cell r="J344" t="str">
            <v>Mexico</v>
          </cell>
        </row>
        <row r="344">
          <cell r="N344" t="str">
            <v>OK</v>
          </cell>
        </row>
        <row r="345">
          <cell r="C345" t="str">
            <v>PSO2501124</v>
          </cell>
          <cell r="D345" t="str">
            <v>SP8875</v>
          </cell>
          <cell r="E345" t="str">
            <v>BC123ES</v>
          </cell>
          <cell r="F345">
            <v>3000</v>
          </cell>
          <cell r="G345">
            <v>45875</v>
          </cell>
          <cell r="H345" t="str">
            <v>8/14-8/18</v>
          </cell>
          <cell r="I345">
            <v>45883</v>
          </cell>
          <cell r="J345" t="str">
            <v>Mexico</v>
          </cell>
        </row>
        <row r="345">
          <cell r="N345" t="str">
            <v>OK</v>
          </cell>
        </row>
        <row r="346">
          <cell r="C346" t="str">
            <v>PSO2501404</v>
          </cell>
          <cell r="D346" t="str">
            <v>SP8529</v>
          </cell>
          <cell r="E346" t="str">
            <v>BNTMHBUX</v>
          </cell>
          <cell r="F346">
            <v>504</v>
          </cell>
          <cell r="G346">
            <v>45884</v>
          </cell>
          <cell r="H346">
            <v>45887</v>
          </cell>
          <cell r="I346">
            <v>45887</v>
          </cell>
          <cell r="J346" t="str">
            <v>Costa Rica</v>
          </cell>
        </row>
        <row r="346">
          <cell r="N346" t="str">
            <v>OK</v>
          </cell>
        </row>
        <row r="347">
          <cell r="C347" t="str">
            <v>PSO2500992</v>
          </cell>
          <cell r="D347" t="str">
            <v>SP8878</v>
          </cell>
          <cell r="E347" t="str">
            <v>AS82E</v>
          </cell>
          <cell r="F347">
            <v>2502</v>
          </cell>
          <cell r="G347">
            <v>45902</v>
          </cell>
          <cell r="H347" t="str">
            <v>8/18-8/20</v>
          </cell>
          <cell r="I347">
            <v>45887</v>
          </cell>
          <cell r="J347" t="str">
            <v>South Africa</v>
          </cell>
        </row>
        <row r="348">
          <cell r="C348" t="str">
            <v>PSO2501011</v>
          </cell>
          <cell r="D348" t="str">
            <v>SP8510</v>
          </cell>
          <cell r="E348" t="str">
            <v>AS953SE</v>
          </cell>
          <cell r="F348">
            <v>12005</v>
          </cell>
          <cell r="G348">
            <v>45894</v>
          </cell>
          <cell r="H348" t="str">
            <v>8/19-8/22</v>
          </cell>
          <cell r="I348">
            <v>45888</v>
          </cell>
          <cell r="J348" t="str">
            <v>France</v>
          </cell>
          <cell r="K348">
            <v>45891</v>
          </cell>
          <cell r="L348">
            <v>45896</v>
          </cell>
        </row>
        <row r="349">
          <cell r="C349" t="str">
            <v>PSO2501011</v>
          </cell>
          <cell r="D349" t="str">
            <v>SP8510</v>
          </cell>
          <cell r="E349" t="str">
            <v>AS953SE</v>
          </cell>
          <cell r="F349">
            <v>8004</v>
          </cell>
          <cell r="G349">
            <v>45901</v>
          </cell>
          <cell r="H349" t="str">
            <v>8/22-8/25</v>
          </cell>
          <cell r="I349">
            <v>45891</v>
          </cell>
          <cell r="J349" t="str">
            <v>France</v>
          </cell>
          <cell r="K349">
            <v>45891</v>
          </cell>
          <cell r="L349">
            <v>45896</v>
          </cell>
        </row>
        <row r="350">
          <cell r="C350" t="str">
            <v>PSO2500929</v>
          </cell>
          <cell r="D350" t="str">
            <v>SP8896</v>
          </cell>
          <cell r="E350" t="str">
            <v>BAB2675TTE</v>
          </cell>
          <cell r="F350">
            <v>2508</v>
          </cell>
          <cell r="G350">
            <v>45880</v>
          </cell>
          <cell r="H350" t="str">
            <v>8/25-8/26</v>
          </cell>
          <cell r="I350">
            <v>45894</v>
          </cell>
          <cell r="J350" t="str">
            <v>France</v>
          </cell>
        </row>
        <row r="350">
          <cell r="L350">
            <v>45895</v>
          </cell>
        </row>
        <row r="350">
          <cell r="N350" t="str">
            <v>欠鋁通</v>
          </cell>
        </row>
        <row r="351">
          <cell r="C351" t="str">
            <v>PSO2501244</v>
          </cell>
          <cell r="D351" t="str">
            <v>SP8529</v>
          </cell>
          <cell r="E351" t="str">
            <v>BNTMHBUZ</v>
          </cell>
          <cell r="F351">
            <v>504</v>
          </cell>
          <cell r="G351">
            <v>45879</v>
          </cell>
          <cell r="H351">
            <v>45894</v>
          </cell>
          <cell r="I351">
            <v>45894</v>
          </cell>
          <cell r="J351" t="str">
            <v>Paraguay</v>
          </cell>
        </row>
        <row r="351">
          <cell r="N351" t="str">
            <v>OK</v>
          </cell>
        </row>
        <row r="352">
          <cell r="C352" t="str">
            <v>PSO2501349</v>
          </cell>
          <cell r="D352" t="str">
            <v>SP8888</v>
          </cell>
          <cell r="E352" t="str">
            <v>2764U</v>
          </cell>
          <cell r="F352">
            <v>2508</v>
          </cell>
          <cell r="G352">
            <v>45888</v>
          </cell>
          <cell r="H352" t="str">
            <v>8/25-8/26</v>
          </cell>
          <cell r="I352">
            <v>45894</v>
          </cell>
          <cell r="J352" t="str">
            <v>UK</v>
          </cell>
        </row>
        <row r="352">
          <cell r="M352">
            <v>45901</v>
          </cell>
          <cell r="N352" t="str">
            <v>OK</v>
          </cell>
        </row>
        <row r="353">
          <cell r="C353" t="str">
            <v>PSO2501040</v>
          </cell>
          <cell r="D353" t="str">
            <v>SP8888</v>
          </cell>
          <cell r="E353" t="str">
            <v>2764U</v>
          </cell>
          <cell r="F353">
            <v>5004</v>
          </cell>
          <cell r="G353">
            <v>45888</v>
          </cell>
          <cell r="H353" t="str">
            <v>8/26-8/29</v>
          </cell>
          <cell r="I353">
            <v>45895</v>
          </cell>
          <cell r="J353" t="str">
            <v>UK</v>
          </cell>
        </row>
        <row r="353">
          <cell r="M353">
            <v>45901</v>
          </cell>
          <cell r="N353" t="str">
            <v>OK</v>
          </cell>
        </row>
        <row r="354">
          <cell r="C354" t="str">
            <v>PSO2500859</v>
          </cell>
          <cell r="D354" t="str">
            <v>SP8896</v>
          </cell>
          <cell r="E354" t="str">
            <v>BAB2676TTSDE</v>
          </cell>
          <cell r="F354">
            <v>2508</v>
          </cell>
          <cell r="G354">
            <v>45873</v>
          </cell>
          <cell r="H354" t="str">
            <v>8/25-8/30</v>
          </cell>
          <cell r="I354">
            <v>45894</v>
          </cell>
          <cell r="J354" t="str">
            <v>Dubai</v>
          </cell>
          <cell r="K354">
            <v>45891</v>
          </cell>
        </row>
        <row r="354">
          <cell r="N354" t="str">
            <v>OK</v>
          </cell>
        </row>
        <row r="355">
          <cell r="C355" t="str">
            <v>PSO2500803</v>
          </cell>
          <cell r="D355" t="str">
            <v>SP8832</v>
          </cell>
          <cell r="E355" t="str">
            <v>AS86E</v>
          </cell>
          <cell r="F355">
            <v>6102</v>
          </cell>
          <cell r="G355">
            <v>45902</v>
          </cell>
          <cell r="H355" t="str">
            <v>8/30-9/1</v>
          </cell>
          <cell r="I355">
            <v>45899</v>
          </cell>
          <cell r="J355" t="str">
            <v>France</v>
          </cell>
        </row>
        <row r="355">
          <cell r="L355">
            <v>45896</v>
          </cell>
        </row>
        <row r="355">
          <cell r="N355" t="str">
            <v>鋁通</v>
          </cell>
          <cell r="O355" t="str">
            <v>隆寅</v>
          </cell>
        </row>
        <row r="356">
          <cell r="C356" t="str">
            <v>PSO2500962</v>
          </cell>
          <cell r="D356" t="str">
            <v>SP8510</v>
          </cell>
          <cell r="E356" t="str">
            <v>AS952E</v>
          </cell>
          <cell r="F356">
            <v>7500</v>
          </cell>
          <cell r="G356">
            <v>45880</v>
          </cell>
          <cell r="H356" t="str">
            <v>8/30-9/3</v>
          </cell>
          <cell r="I356">
            <v>45899</v>
          </cell>
          <cell r="J356" t="str">
            <v>France</v>
          </cell>
        </row>
        <row r="356">
          <cell r="L356">
            <v>45896</v>
          </cell>
        </row>
        <row r="356">
          <cell r="N356" t="str">
            <v>鋁通</v>
          </cell>
          <cell r="O356" t="str">
            <v>隆寅</v>
          </cell>
        </row>
        <row r="357">
          <cell r="C357" t="str">
            <v>PSO2500978</v>
          </cell>
          <cell r="D357" t="str">
            <v>SP8510</v>
          </cell>
          <cell r="E357" t="str">
            <v>AS952E</v>
          </cell>
          <cell r="F357">
            <v>7500</v>
          </cell>
          <cell r="G357">
            <v>45902</v>
          </cell>
          <cell r="H357" t="str">
            <v>9/3-9/7</v>
          </cell>
          <cell r="I357">
            <v>45903</v>
          </cell>
          <cell r="J357" t="str">
            <v>France</v>
          </cell>
        </row>
        <row r="357">
          <cell r="L357">
            <v>45896</v>
          </cell>
        </row>
        <row r="357">
          <cell r="N357" t="str">
            <v>鋁通</v>
          </cell>
          <cell r="O357" t="str">
            <v>隆寅</v>
          </cell>
        </row>
        <row r="358">
          <cell r="C358" t="str">
            <v>PSO2501268</v>
          </cell>
          <cell r="D358" t="str">
            <v>SP8529</v>
          </cell>
          <cell r="E358" t="str">
            <v>BNTMHBUZ</v>
          </cell>
          <cell r="F358">
            <v>504</v>
          </cell>
          <cell r="G358">
            <v>45905</v>
          </cell>
          <cell r="H358">
            <v>45905</v>
          </cell>
          <cell r="I358">
            <v>45905</v>
          </cell>
          <cell r="J358" t="str">
            <v>Paraguay</v>
          </cell>
        </row>
        <row r="358">
          <cell r="M358">
            <v>45905</v>
          </cell>
        </row>
        <row r="359">
          <cell r="C359" t="str">
            <v>PSO2501401</v>
          </cell>
          <cell r="D359" t="str">
            <v>SP8528</v>
          </cell>
          <cell r="E359" t="str">
            <v>VSHA2774A</v>
          </cell>
          <cell r="F359">
            <v>1700</v>
          </cell>
          <cell r="G359">
            <v>45905</v>
          </cell>
          <cell r="H359">
            <v>45901</v>
          </cell>
          <cell r="I359">
            <v>45901</v>
          </cell>
          <cell r="J359" t="str">
            <v>Australia</v>
          </cell>
        </row>
        <row r="359">
          <cell r="M359">
            <v>45905</v>
          </cell>
        </row>
        <row r="360">
          <cell r="C360" t="str">
            <v>PSO2500758</v>
          </cell>
          <cell r="D360" t="str">
            <v>SP8528</v>
          </cell>
          <cell r="E360" t="str">
            <v>AS774E</v>
          </cell>
          <cell r="F360">
            <v>2700</v>
          </cell>
          <cell r="G360">
            <v>45902</v>
          </cell>
          <cell r="H360" t="str">
            <v>9/2-9/4</v>
          </cell>
          <cell r="I360">
            <v>45902</v>
          </cell>
          <cell r="J360" t="str">
            <v>France</v>
          </cell>
        </row>
        <row r="360">
          <cell r="L360">
            <v>45896</v>
          </cell>
        </row>
        <row r="361">
          <cell r="C361" t="str">
            <v>PSO2501314</v>
          </cell>
          <cell r="D361" t="str">
            <v>SP8528</v>
          </cell>
          <cell r="E361" t="str">
            <v>AS774E</v>
          </cell>
          <cell r="F361">
            <v>2502</v>
          </cell>
          <cell r="G361">
            <v>45902</v>
          </cell>
          <cell r="H361" t="str">
            <v>9/4-9/5</v>
          </cell>
          <cell r="I361">
            <v>45904</v>
          </cell>
          <cell r="J361" t="str">
            <v>France</v>
          </cell>
        </row>
        <row r="361">
          <cell r="L361">
            <v>45896</v>
          </cell>
        </row>
        <row r="362">
          <cell r="C362" t="str">
            <v>PSO2500927</v>
          </cell>
          <cell r="D362" t="str">
            <v>SP8895</v>
          </cell>
          <cell r="E362" t="str">
            <v>BAB2620E</v>
          </cell>
          <cell r="F362">
            <v>5400</v>
          </cell>
          <cell r="G362">
            <v>45880</v>
          </cell>
          <cell r="H362">
            <v>45880</v>
          </cell>
          <cell r="I362">
            <v>45880</v>
          </cell>
          <cell r="J362" t="str">
            <v>France</v>
          </cell>
        </row>
        <row r="362">
          <cell r="N362" t="str">
            <v>OK</v>
          </cell>
        </row>
        <row r="363">
          <cell r="C363" t="str">
            <v>PSO2501125</v>
          </cell>
          <cell r="D363" t="str">
            <v>SP8893</v>
          </cell>
          <cell r="E363" t="str">
            <v>CD160CES</v>
          </cell>
          <cell r="F363">
            <v>7000</v>
          </cell>
          <cell r="G363">
            <v>45870</v>
          </cell>
          <cell r="H363" t="str">
            <v>8/11-8/14</v>
          </cell>
          <cell r="I363">
            <v>45880</v>
          </cell>
          <cell r="J363" t="str">
            <v>Mexico</v>
          </cell>
        </row>
        <row r="363">
          <cell r="N363" t="str">
            <v>OK</v>
          </cell>
        </row>
        <row r="364">
          <cell r="C364" t="str">
            <v>PSO2501209</v>
          </cell>
          <cell r="D364" t="str">
            <v>SP8886</v>
          </cell>
          <cell r="E364" t="str">
            <v>BT178</v>
          </cell>
          <cell r="F364">
            <v>7170</v>
          </cell>
          <cell r="G364">
            <v>45888</v>
          </cell>
          <cell r="H364" t="str">
            <v>8/15-8/22</v>
          </cell>
          <cell r="I364">
            <v>45884</v>
          </cell>
          <cell r="J364" t="str">
            <v>USA</v>
          </cell>
          <cell r="K364">
            <v>45891</v>
          </cell>
        </row>
        <row r="364">
          <cell r="N364" t="str">
            <v>OK</v>
          </cell>
        </row>
        <row r="365">
          <cell r="C365" t="str">
            <v>PSO2501042</v>
          </cell>
          <cell r="D365" t="str">
            <v>SP8892</v>
          </cell>
          <cell r="E365" t="str">
            <v>2885U</v>
          </cell>
          <cell r="F365">
            <v>5004</v>
          </cell>
          <cell r="G365">
            <v>45888</v>
          </cell>
          <cell r="H365" t="str">
            <v>8/23-8/26</v>
          </cell>
          <cell r="I365">
            <v>45892</v>
          </cell>
          <cell r="J365" t="str">
            <v>UK</v>
          </cell>
        </row>
        <row r="365">
          <cell r="L365">
            <v>45894</v>
          </cell>
        </row>
        <row r="365">
          <cell r="N365" t="str">
            <v>套管</v>
          </cell>
          <cell r="O365" t="str">
            <v>威達</v>
          </cell>
        </row>
        <row r="365">
          <cell r="R365" t="str">
            <v>款后5天</v>
          </cell>
        </row>
        <row r="366">
          <cell r="C366" t="str">
            <v>PSO2501389</v>
          </cell>
          <cell r="D366" t="str">
            <v>SP8525</v>
          </cell>
          <cell r="E366" t="str">
            <v>BC114C</v>
          </cell>
          <cell r="F366">
            <v>2503</v>
          </cell>
          <cell r="G366">
            <v>45894</v>
          </cell>
          <cell r="H366" t="str">
            <v>8/26-8/27</v>
          </cell>
          <cell r="I366">
            <v>45895</v>
          </cell>
          <cell r="J366" t="str">
            <v>Canada</v>
          </cell>
        </row>
        <row r="366">
          <cell r="L366">
            <v>45898</v>
          </cell>
        </row>
        <row r="366">
          <cell r="N366" t="str">
            <v>OK</v>
          </cell>
        </row>
        <row r="367">
          <cell r="C367" t="str">
            <v>PSO2501371</v>
          </cell>
          <cell r="D367" t="str">
            <v>SP8525</v>
          </cell>
          <cell r="E367" t="str">
            <v>BC114RDC-DBLCRKTDR</v>
          </cell>
          <cell r="F367">
            <v>9365</v>
          </cell>
          <cell r="G367">
            <v>45891</v>
          </cell>
          <cell r="H367" t="str">
            <v>8/19-8/24</v>
          </cell>
          <cell r="I367">
            <v>45888</v>
          </cell>
          <cell r="J367" t="str">
            <v>China DG-GOLD EDGE</v>
          </cell>
        </row>
        <row r="367">
          <cell r="N367" t="str">
            <v>OK</v>
          </cell>
        </row>
        <row r="368">
          <cell r="C368" t="str">
            <v>PSO2501390</v>
          </cell>
          <cell r="D368" t="str">
            <v>SP8886</v>
          </cell>
          <cell r="E368" t="str">
            <v>BC178RC</v>
          </cell>
          <cell r="F368">
            <v>2500</v>
          </cell>
          <cell r="G368">
            <v>45894</v>
          </cell>
          <cell r="H368" t="str">
            <v>8/29-8/30</v>
          </cell>
          <cell r="I368">
            <v>45898</v>
          </cell>
          <cell r="J368" t="str">
            <v>Canada</v>
          </cell>
        </row>
        <row r="368">
          <cell r="L368">
            <v>45898</v>
          </cell>
        </row>
        <row r="368">
          <cell r="N368" t="str">
            <v>銅杯士 HOLD付后10D/膠件欠原料  </v>
          </cell>
          <cell r="O368" t="str">
            <v>永建峰，友興邦</v>
          </cell>
        </row>
        <row r="369">
          <cell r="C369" t="str">
            <v>PSO2501376</v>
          </cell>
          <cell r="D369" t="str">
            <v>SP8893</v>
          </cell>
          <cell r="E369" t="str">
            <v>CD160NN</v>
          </cell>
          <cell r="F369">
            <v>20004</v>
          </cell>
          <cell r="G369">
            <v>45894</v>
          </cell>
          <cell r="H369" t="str">
            <v>8/30-9/7</v>
          </cell>
          <cell r="I369">
            <v>45899</v>
          </cell>
          <cell r="J369" t="str">
            <v>USA</v>
          </cell>
        </row>
        <row r="369">
          <cell r="L369">
            <v>45898</v>
          </cell>
        </row>
        <row r="369">
          <cell r="N369" t="str">
            <v>轉尾組合/銅杯士</v>
          </cell>
          <cell r="O369" t="str">
            <v>永建鋒/軒泉</v>
          </cell>
        </row>
        <row r="370">
          <cell r="C370" t="str">
            <v>PSO2501376</v>
          </cell>
        </row>
        <row r="370">
          <cell r="L370">
            <v>45898</v>
          </cell>
        </row>
        <row r="370">
          <cell r="N370" t="str">
            <v>氧化</v>
          </cell>
          <cell r="O370" t="str">
            <v>逸可盛</v>
          </cell>
          <cell r="P370">
            <v>36597.65</v>
          </cell>
          <cell r="Q370" t="str">
            <v>9/4支付</v>
          </cell>
        </row>
        <row r="371">
          <cell r="C371" t="str">
            <v>PSO2501282</v>
          </cell>
          <cell r="D371" t="str">
            <v>SP8891</v>
          </cell>
          <cell r="E371" t="str">
            <v>BAB2770E</v>
          </cell>
          <cell r="F371">
            <v>2700</v>
          </cell>
          <cell r="G371">
            <v>45902</v>
          </cell>
          <cell r="H371" t="str">
            <v>8/29-8/30</v>
          </cell>
          <cell r="I371">
            <v>45898</v>
          </cell>
          <cell r="J371" t="str">
            <v>France</v>
          </cell>
        </row>
        <row r="371">
          <cell r="L371">
            <v>45896</v>
          </cell>
        </row>
        <row r="371">
          <cell r="N371" t="str">
            <v>轉尾組合/銅杯士，電感，鋁通</v>
          </cell>
          <cell r="O371" t="str">
            <v>永建鋒/昆輪，通憶/隆寅</v>
          </cell>
        </row>
        <row r="372">
          <cell r="C372" t="str">
            <v>PSO2500930</v>
          </cell>
          <cell r="D372" t="str">
            <v>SP8896</v>
          </cell>
          <cell r="E372" t="str">
            <v>BAB2676TTE</v>
          </cell>
          <cell r="F372">
            <v>3300</v>
          </cell>
          <cell r="G372">
            <v>45902</v>
          </cell>
          <cell r="H372" t="str">
            <v>8/31-9/1</v>
          </cell>
          <cell r="I372">
            <v>45900</v>
          </cell>
          <cell r="J372" t="str">
            <v>France</v>
          </cell>
        </row>
        <row r="372">
          <cell r="L372">
            <v>45896</v>
          </cell>
        </row>
        <row r="372">
          <cell r="N372" t="str">
            <v>鐵線毛刷</v>
          </cell>
          <cell r="O372" t="str">
            <v>星辰3月</v>
          </cell>
          <cell r="P372">
            <v>80740.25</v>
          </cell>
          <cell r="Q372" t="str">
            <v>8月29日</v>
          </cell>
        </row>
        <row r="373">
          <cell r="C373" t="str">
            <v>PSO2501284</v>
          </cell>
          <cell r="D373" t="str">
            <v>SP8895</v>
          </cell>
          <cell r="E373" t="str">
            <v>BAB2620E</v>
          </cell>
          <cell r="F373">
            <v>3000</v>
          </cell>
          <cell r="G373">
            <v>45902</v>
          </cell>
          <cell r="H373" t="str">
            <v>9/1-9/3</v>
          </cell>
          <cell r="I373">
            <v>45901</v>
          </cell>
          <cell r="J373" t="str">
            <v>France</v>
          </cell>
        </row>
        <row r="373">
          <cell r="L373">
            <v>45896</v>
          </cell>
        </row>
        <row r="374">
          <cell r="C374" t="str">
            <v>PSO2501043</v>
          </cell>
          <cell r="D374" t="str">
            <v>SP8892</v>
          </cell>
          <cell r="E374" t="str">
            <v>2885U</v>
          </cell>
          <cell r="F374">
            <v>10008</v>
          </cell>
          <cell r="G374">
            <v>45918</v>
          </cell>
          <cell r="H374" t="str">
            <v>9/3-9/9</v>
          </cell>
          <cell r="I374">
            <v>45903</v>
          </cell>
          <cell r="J374" t="str">
            <v>UK</v>
          </cell>
        </row>
        <row r="375">
          <cell r="C375" t="str">
            <v>PSO2501514</v>
          </cell>
          <cell r="D375" t="str">
            <v>SP8525</v>
          </cell>
          <cell r="E375" t="str">
            <v>BC114C</v>
          </cell>
          <cell r="F375">
            <v>2500</v>
          </cell>
          <cell r="G375">
            <v>45919</v>
          </cell>
          <cell r="H375" t="str">
            <v>9/9-9/10</v>
          </cell>
          <cell r="I375">
            <v>45909</v>
          </cell>
          <cell r="J375" t="str">
            <v>Canada</v>
          </cell>
        </row>
        <row r="376">
          <cell r="C376" t="str">
            <v>RSO2500028</v>
          </cell>
          <cell r="D376" t="str">
            <v>SP8316</v>
          </cell>
          <cell r="E376" t="str">
            <v>257TN</v>
          </cell>
          <cell r="F376">
            <v>14176</v>
          </cell>
          <cell r="G376">
            <v>45881</v>
          </cell>
          <cell r="H376" t="str">
            <v>8/11-8/15</v>
          </cell>
          <cell r="I376">
            <v>45880</v>
          </cell>
          <cell r="J376" t="str">
            <v>USA</v>
          </cell>
        </row>
        <row r="377">
          <cell r="C377" t="str">
            <v>RSO2500050</v>
          </cell>
          <cell r="D377" t="str">
            <v>SP8026</v>
          </cell>
          <cell r="E377">
            <v>305</v>
          </cell>
          <cell r="F377">
            <v>11776</v>
          </cell>
          <cell r="G377">
            <v>45881</v>
          </cell>
          <cell r="H377" t="str">
            <v>8/15-8/20</v>
          </cell>
          <cell r="I377">
            <v>45884</v>
          </cell>
          <cell r="J377" t="str">
            <v>USA</v>
          </cell>
          <cell r="K377">
            <v>45890</v>
          </cell>
        </row>
        <row r="377">
          <cell r="N377" t="str">
            <v>欠絲印</v>
          </cell>
        </row>
        <row r="378">
          <cell r="C378" t="str">
            <v>RSO2500042</v>
          </cell>
          <cell r="D378" t="str">
            <v>SP8298</v>
          </cell>
          <cell r="E378" t="str">
            <v>5344U</v>
          </cell>
          <cell r="F378">
            <v>3504</v>
          </cell>
          <cell r="G378">
            <v>45888</v>
          </cell>
          <cell r="H378" t="str">
            <v>8/20-8/22</v>
          </cell>
          <cell r="I378">
            <v>45889</v>
          </cell>
          <cell r="J378" t="str">
            <v>UK</v>
          </cell>
        </row>
        <row r="378">
          <cell r="L378">
            <v>45894</v>
          </cell>
        </row>
        <row r="378">
          <cell r="N378" t="str">
            <v>紙袋</v>
          </cell>
          <cell r="O378" t="str">
            <v>三彩（銀電）</v>
          </cell>
          <cell r="P378">
            <v>44295.27</v>
          </cell>
          <cell r="Q378" t="str">
            <v>8月29日</v>
          </cell>
        </row>
        <row r="379">
          <cell r="C379" t="str">
            <v>RSO2500041</v>
          </cell>
          <cell r="D379" t="str">
            <v>SP9305</v>
          </cell>
          <cell r="E379" t="str">
            <v>CGP8A</v>
          </cell>
          <cell r="F379">
            <v>1512</v>
          </cell>
          <cell r="G379">
            <v>45904</v>
          </cell>
          <cell r="H379">
            <v>45891</v>
          </cell>
          <cell r="I379">
            <v>45891</v>
          </cell>
          <cell r="J379" t="str">
            <v>Australia</v>
          </cell>
        </row>
        <row r="379">
          <cell r="M379">
            <v>45904</v>
          </cell>
          <cell r="N379" t="str">
            <v>電感</v>
          </cell>
          <cell r="O379" t="str">
            <v>通億（銀電）</v>
          </cell>
          <cell r="P379">
            <v>4218.6</v>
          </cell>
          <cell r="Q379" t="str">
            <v>8月29日</v>
          </cell>
        </row>
        <row r="380">
          <cell r="N380" t="str">
            <v>電感</v>
          </cell>
          <cell r="O380" t="str">
            <v>通億（銀圖）</v>
          </cell>
          <cell r="P380">
            <v>32850</v>
          </cell>
          <cell r="Q380" t="str">
            <v>8月29日</v>
          </cell>
        </row>
        <row r="381">
          <cell r="C381" t="str">
            <v>RSO2500041</v>
          </cell>
        </row>
        <row r="381">
          <cell r="M381">
            <v>45904</v>
          </cell>
          <cell r="N381" t="str">
            <v>套管</v>
          </cell>
          <cell r="O381" t="str">
            <v>順博（銀電）</v>
          </cell>
          <cell r="P381">
            <v>25261.42</v>
          </cell>
          <cell r="Q381" t="str">
            <v>8月29日</v>
          </cell>
        </row>
        <row r="382">
          <cell r="C382" t="str">
            <v>RSO2500041</v>
          </cell>
        </row>
        <row r="382">
          <cell r="M382">
            <v>45904</v>
          </cell>
          <cell r="N382" t="str">
            <v>卡通</v>
          </cell>
          <cell r="O382" t="str">
            <v>毅帆</v>
          </cell>
        </row>
        <row r="383">
          <cell r="C383" t="str">
            <v>RSO2500041</v>
          </cell>
        </row>
        <row r="383">
          <cell r="M383">
            <v>45904</v>
          </cell>
          <cell r="N383" t="str">
            <v>發熱線</v>
          </cell>
          <cell r="O383" t="str">
            <v>威達</v>
          </cell>
        </row>
        <row r="384">
          <cell r="C384" t="str">
            <v>RSO2500043</v>
          </cell>
          <cell r="D384" t="str">
            <v>SP9305</v>
          </cell>
          <cell r="E384" t="str">
            <v>CGP8A</v>
          </cell>
          <cell r="F384">
            <v>1512</v>
          </cell>
          <cell r="G384">
            <v>45905</v>
          </cell>
          <cell r="H384" t="str">
            <v>8/22-8/23</v>
          </cell>
          <cell r="I384">
            <v>45891</v>
          </cell>
          <cell r="J384" t="str">
            <v>Australia</v>
          </cell>
        </row>
        <row r="384">
          <cell r="M384">
            <v>45905</v>
          </cell>
          <cell r="N384" t="str">
            <v>套管/電感/卡通HOLD威達/通億/順博 /毅帆/鋒哲付后7D</v>
          </cell>
          <cell r="O384" t="str">
            <v>通億（銀電），順博（銀電），毅帆，威達</v>
          </cell>
        </row>
        <row r="385">
          <cell r="C385" t="str">
            <v>RSO2500043</v>
          </cell>
        </row>
        <row r="385">
          <cell r="M385">
            <v>45905</v>
          </cell>
          <cell r="N385" t="str">
            <v>介子</v>
          </cell>
          <cell r="O385" t="str">
            <v>富冠（銀圖）2-7月</v>
          </cell>
          <cell r="P385">
            <v>5691</v>
          </cell>
          <cell r="Q385" t="str">
            <v>8月29日</v>
          </cell>
        </row>
        <row r="386">
          <cell r="C386" t="str">
            <v>RSO2500043</v>
          </cell>
        </row>
        <row r="386">
          <cell r="M386">
            <v>45905</v>
          </cell>
          <cell r="N386" t="str">
            <v>介子</v>
          </cell>
          <cell r="O386" t="str">
            <v>富冠（銀電）2-7月</v>
          </cell>
          <cell r="P386">
            <v>1385.5</v>
          </cell>
          <cell r="Q386" t="str">
            <v>8月29日</v>
          </cell>
        </row>
        <row r="387">
          <cell r="C387" t="str">
            <v>RSO2500046</v>
          </cell>
          <cell r="D387" t="str">
            <v>SP8316</v>
          </cell>
          <cell r="E387" t="str">
            <v>257TN</v>
          </cell>
          <cell r="F387">
            <v>28176</v>
          </cell>
          <cell r="G387">
            <v>45901</v>
          </cell>
          <cell r="H387" t="str">
            <v>8/22-9/3</v>
          </cell>
          <cell r="I387">
            <v>45891</v>
          </cell>
          <cell r="J387" t="str">
            <v>USA</v>
          </cell>
        </row>
        <row r="387">
          <cell r="M387">
            <v>45901</v>
          </cell>
          <cell r="N387" t="str">
            <v>卡通</v>
          </cell>
          <cell r="O387" t="str">
            <v>毅帆</v>
          </cell>
        </row>
        <row r="388">
          <cell r="C388" t="str">
            <v>RSO2500046</v>
          </cell>
        </row>
        <row r="388">
          <cell r="M388">
            <v>45901</v>
          </cell>
          <cell r="N388" t="str">
            <v>原料</v>
          </cell>
          <cell r="O388" t="str">
            <v>友興邦</v>
          </cell>
        </row>
        <row r="389">
          <cell r="C389" t="str">
            <v>RSO2500046</v>
          </cell>
        </row>
        <row r="389">
          <cell r="M389">
            <v>45901</v>
          </cell>
          <cell r="N389" t="str">
            <v>水口抽粒</v>
          </cell>
          <cell r="O389" t="str">
            <v>聚核9月12月</v>
          </cell>
          <cell r="P389">
            <v>88155</v>
          </cell>
          <cell r="Q389" t="str">
            <v>8月29日</v>
          </cell>
          <cell r="R389" t="str">
            <v>覆6月底一月一付，6.7.8都無付到到</v>
          </cell>
        </row>
        <row r="390">
          <cell r="C390" t="str">
            <v>PSO2501115</v>
          </cell>
          <cell r="D390" t="str">
            <v>SP8360</v>
          </cell>
          <cell r="E390" t="str">
            <v>D570DSDE</v>
          </cell>
          <cell r="F390">
            <v>1248</v>
          </cell>
          <cell r="G390">
            <v>45915</v>
          </cell>
          <cell r="H390">
            <v>45903</v>
          </cell>
          <cell r="I390">
            <v>45903</v>
          </cell>
          <cell r="J390" t="str">
            <v>Saudi Arabia</v>
          </cell>
        </row>
        <row r="390">
          <cell r="N390" t="str">
            <v>（煲黑→）入風鐵沖孔綱 /卡通/紙板HOLD毅帆</v>
          </cell>
          <cell r="O390" t="str">
            <v>華輝，毅帆</v>
          </cell>
        </row>
        <row r="391">
          <cell r="C391" t="str">
            <v>PSO2501115</v>
          </cell>
        </row>
        <row r="391">
          <cell r="N391" t="str">
            <v>電泳網</v>
          </cell>
          <cell r="O391" t="str">
            <v>華輝（9月~4月）</v>
          </cell>
          <cell r="P391">
            <v>252673.3</v>
          </cell>
          <cell r="Q391" t="str">
            <v>9/5支付</v>
          </cell>
          <cell r="R391" t="str">
            <v>已出律師函</v>
          </cell>
        </row>
        <row r="392">
          <cell r="C392" t="str">
            <v>RSO2500053</v>
          </cell>
          <cell r="D392" t="str">
            <v>SP8026</v>
          </cell>
          <cell r="E392">
            <v>305</v>
          </cell>
          <cell r="F392">
            <v>11786</v>
          </cell>
          <cell r="G392">
            <v>45901</v>
          </cell>
          <cell r="H392" t="str">
            <v>8/25-8/29</v>
          </cell>
          <cell r="I392">
            <v>45894</v>
          </cell>
          <cell r="J392" t="str">
            <v>USA</v>
          </cell>
        </row>
        <row r="392">
          <cell r="M392">
            <v>45901</v>
          </cell>
          <cell r="N392" t="str">
            <v>卡通</v>
          </cell>
          <cell r="O392" t="str">
            <v>毅帆</v>
          </cell>
        </row>
        <row r="393">
          <cell r="C393" t="str">
            <v>RSO2500057</v>
          </cell>
          <cell r="D393" t="str">
            <v>SP8026</v>
          </cell>
          <cell r="E393">
            <v>305</v>
          </cell>
          <cell r="F393">
            <v>11776</v>
          </cell>
          <cell r="G393">
            <v>45909</v>
          </cell>
          <cell r="H393" t="str">
            <v>8/29-9/2</v>
          </cell>
          <cell r="I393">
            <v>45898</v>
          </cell>
          <cell r="J393" t="str">
            <v>USA</v>
          </cell>
        </row>
        <row r="393">
          <cell r="N393" t="str">
            <v>套管，卡通</v>
          </cell>
          <cell r="O393" t="str">
            <v>順博，毅帆</v>
          </cell>
        </row>
        <row r="394">
          <cell r="C394" t="str">
            <v>RSO2500058</v>
          </cell>
          <cell r="D394" t="str">
            <v>SP8026</v>
          </cell>
          <cell r="E394">
            <v>305</v>
          </cell>
          <cell r="F394">
            <v>11776</v>
          </cell>
          <cell r="G394">
            <v>45909</v>
          </cell>
          <cell r="H394" t="str">
            <v>8/29-9/2</v>
          </cell>
          <cell r="I394">
            <v>45898</v>
          </cell>
          <cell r="J394" t="str">
            <v>USA</v>
          </cell>
        </row>
        <row r="394">
          <cell r="N394" t="str">
            <v>套管，卡通</v>
          </cell>
          <cell r="O394" t="str">
            <v>順博，毅帆</v>
          </cell>
        </row>
        <row r="395">
          <cell r="C395" t="str">
            <v>RSO2500048</v>
          </cell>
          <cell r="D395" t="str">
            <v>SP8371</v>
          </cell>
          <cell r="E395" t="str">
            <v>152TN</v>
          </cell>
          <cell r="F395">
            <v>35508</v>
          </cell>
          <cell r="G395">
            <v>45910</v>
          </cell>
          <cell r="H395" t="str">
            <v>9/2-9/10</v>
          </cell>
          <cell r="I395">
            <v>45902</v>
          </cell>
          <cell r="J395" t="str">
            <v>USA</v>
          </cell>
        </row>
        <row r="395">
          <cell r="N395" t="str">
            <v>套管，卡通</v>
          </cell>
          <cell r="O395" t="str">
            <v>順博，毅帆</v>
          </cell>
        </row>
        <row r="396">
          <cell r="C396" t="str">
            <v>MSO2500076</v>
          </cell>
          <cell r="D396" t="str">
            <v>SP8288</v>
          </cell>
          <cell r="E396" t="str">
            <v>5543BU</v>
          </cell>
          <cell r="F396">
            <v>20004</v>
          </cell>
          <cell r="G396">
            <v>45888</v>
          </cell>
          <cell r="H396" t="str">
            <v>8/11-8/18</v>
          </cell>
          <cell r="I396">
            <v>45880</v>
          </cell>
          <cell r="J396" t="str">
            <v>UK</v>
          </cell>
        </row>
        <row r="396">
          <cell r="L396">
            <v>45894</v>
          </cell>
        </row>
        <row r="396">
          <cell r="N396" t="str">
            <v>塑膠，卡通</v>
          </cell>
          <cell r="O396" t="str">
            <v>寶億鑫，毅帆</v>
          </cell>
        </row>
        <row r="397">
          <cell r="C397" t="str">
            <v>MSO2500076</v>
          </cell>
        </row>
        <row r="397">
          <cell r="L397">
            <v>45894</v>
          </cell>
        </row>
        <row r="397">
          <cell r="N397" t="str">
            <v>梳子</v>
          </cell>
          <cell r="O397" t="str">
            <v>普華（銀圖）</v>
          </cell>
          <cell r="P397">
            <v>114627.68</v>
          </cell>
          <cell r="Q397" t="str">
            <v>9/4支付不同意出貨</v>
          </cell>
          <cell r="R397" t="str">
            <v>愛與CCL溝通了都不同意</v>
          </cell>
        </row>
        <row r="398">
          <cell r="C398" t="str">
            <v>MSO2500076</v>
          </cell>
        </row>
        <row r="398">
          <cell r="L398">
            <v>45894</v>
          </cell>
        </row>
        <row r="398">
          <cell r="O398" t="str">
            <v>普華（銀電）</v>
          </cell>
          <cell r="P398">
            <v>27148.78</v>
          </cell>
          <cell r="Q398" t="str">
            <v>9/4支付不同意出貨</v>
          </cell>
          <cell r="R398" t="str">
            <v>愛與CCL溝通了都不同意</v>
          </cell>
        </row>
        <row r="399">
          <cell r="C399" t="str">
            <v>MSO2500076</v>
          </cell>
        </row>
        <row r="399">
          <cell r="L399">
            <v>45894</v>
          </cell>
        </row>
        <row r="399">
          <cell r="O399" t="str">
            <v>普華（江門）</v>
          </cell>
          <cell r="P399">
            <v>137406.5</v>
          </cell>
          <cell r="Q399" t="str">
            <v>9/4支付不同意出貨</v>
          </cell>
          <cell r="R399" t="str">
            <v>愛與CCL溝通了都不同意</v>
          </cell>
        </row>
        <row r="400">
          <cell r="C400" t="str">
            <v>MSO2500058</v>
          </cell>
          <cell r="D400" t="str">
            <v>SP8360</v>
          </cell>
          <cell r="E400" t="str">
            <v>D572DE</v>
          </cell>
          <cell r="F400">
            <v>24000</v>
          </cell>
          <cell r="G400">
            <v>45880</v>
          </cell>
          <cell r="H400" t="str">
            <v>8/11-8/26</v>
          </cell>
          <cell r="I400">
            <v>45880</v>
          </cell>
          <cell r="J400" t="str">
            <v>France</v>
          </cell>
          <cell r="K400">
            <v>45891</v>
          </cell>
        </row>
        <row r="400">
          <cell r="N400" t="str">
            <v>OK</v>
          </cell>
        </row>
        <row r="401">
          <cell r="C401" t="str">
            <v>MSO2500107</v>
          </cell>
          <cell r="D401" t="str">
            <v>SP8538</v>
          </cell>
          <cell r="E401" t="str">
            <v>BRAS150E</v>
          </cell>
          <cell r="F401">
            <v>5004</v>
          </cell>
          <cell r="G401">
            <v>45894</v>
          </cell>
          <cell r="H401" t="str">
            <v>8/20-8/28</v>
          </cell>
          <cell r="I401">
            <v>45889</v>
          </cell>
          <cell r="J401" t="str">
            <v>France</v>
          </cell>
        </row>
        <row r="401">
          <cell r="L401">
            <v>45896</v>
          </cell>
        </row>
        <row r="401">
          <cell r="N401" t="str">
            <v>雲母片，卡通，馬達</v>
          </cell>
          <cell r="O401" t="str">
            <v>威達，毅帆，萬至達</v>
          </cell>
        </row>
        <row r="402">
          <cell r="C402" t="str">
            <v>PSO2500772</v>
          </cell>
          <cell r="D402" t="str">
            <v>SP8515</v>
          </cell>
          <cell r="E402" t="str">
            <v>AS914PE</v>
          </cell>
          <cell r="F402">
            <v>11196</v>
          </cell>
          <cell r="G402">
            <v>45894</v>
          </cell>
          <cell r="H402" t="str">
            <v>8/28-9/7</v>
          </cell>
          <cell r="I402">
            <v>45897</v>
          </cell>
          <cell r="J402" t="str">
            <v>France</v>
          </cell>
        </row>
        <row r="402">
          <cell r="L402">
            <v>45896</v>
          </cell>
        </row>
        <row r="402">
          <cell r="N402" t="str">
            <v>OK</v>
          </cell>
        </row>
        <row r="403">
          <cell r="C403" t="str">
            <v>MSO2500076</v>
          </cell>
          <cell r="D403" t="str">
            <v>SP8288</v>
          </cell>
          <cell r="E403" t="str">
            <v>5543BU</v>
          </cell>
          <cell r="F403">
            <v>20004</v>
          </cell>
          <cell r="G403">
            <v>45888</v>
          </cell>
          <cell r="H403" t="str">
            <v>8/11-8/18</v>
          </cell>
          <cell r="I403">
            <v>45880</v>
          </cell>
          <cell r="J403" t="str">
            <v>France</v>
          </cell>
        </row>
        <row r="403">
          <cell r="L403">
            <v>45894</v>
          </cell>
        </row>
        <row r="404">
          <cell r="C404" t="str">
            <v>PSO2501504</v>
          </cell>
          <cell r="D404" t="str">
            <v>P5013</v>
          </cell>
          <cell r="E404" t="str">
            <v>TOB-135NNAS</v>
          </cell>
          <cell r="F404">
            <v>700</v>
          </cell>
          <cell r="G404">
            <v>45899</v>
          </cell>
          <cell r="H404" t="str">
            <v>8/26-8/28</v>
          </cell>
          <cell r="I404">
            <v>45895</v>
          </cell>
          <cell r="J404" t="str">
            <v>USA</v>
          </cell>
        </row>
        <row r="404">
          <cell r="L404">
            <v>45899</v>
          </cell>
        </row>
        <row r="404">
          <cell r="N404" t="str">
            <v>高溫扎線帶/錫線/紙托雄天/永佳潤/澤興，</v>
          </cell>
          <cell r="O404" t="str">
            <v>雄天/永佳潤</v>
          </cell>
        </row>
        <row r="405">
          <cell r="C405" t="str">
            <v>MSO2500078</v>
          </cell>
          <cell r="D405" t="str">
            <v>SP8376</v>
          </cell>
          <cell r="E405" t="str">
            <v>9142TU</v>
          </cell>
          <cell r="F405">
            <v>20004</v>
          </cell>
          <cell r="G405">
            <v>45888</v>
          </cell>
          <cell r="H405" t="str">
            <v>8/11-8/14</v>
          </cell>
          <cell r="I405">
            <v>45880</v>
          </cell>
          <cell r="J405" t="str">
            <v>UK</v>
          </cell>
          <cell r="K405">
            <v>45888</v>
          </cell>
        </row>
        <row r="405">
          <cell r="N405" t="str">
            <v>OK</v>
          </cell>
        </row>
        <row r="406">
          <cell r="C406" t="str">
            <v>MSO2500058</v>
          </cell>
          <cell r="D406" t="str">
            <v>SP8360</v>
          </cell>
          <cell r="E406" t="str">
            <v>D572DE</v>
          </cell>
          <cell r="F406">
            <v>24000</v>
          </cell>
          <cell r="G406">
            <v>45880</v>
          </cell>
          <cell r="H406" t="str">
            <v>8/11-8/26</v>
          </cell>
          <cell r="I406">
            <v>45880</v>
          </cell>
          <cell r="J406" t="str">
            <v>France</v>
          </cell>
          <cell r="K406">
            <v>45891</v>
          </cell>
        </row>
        <row r="406">
          <cell r="N406" t="str">
            <v>OK</v>
          </cell>
        </row>
        <row r="407">
          <cell r="C407" t="str">
            <v>MSO2500057</v>
          </cell>
          <cell r="D407" t="str">
            <v>SP8360</v>
          </cell>
          <cell r="E407" t="str">
            <v>D570DE</v>
          </cell>
          <cell r="F407">
            <v>10200</v>
          </cell>
          <cell r="G407">
            <v>45880</v>
          </cell>
          <cell r="H407" t="str">
            <v>8/14-8/19</v>
          </cell>
          <cell r="I407">
            <v>45883</v>
          </cell>
          <cell r="J407" t="str">
            <v>France</v>
          </cell>
          <cell r="K407">
            <v>45888</v>
          </cell>
        </row>
        <row r="407">
          <cell r="N407" t="str">
            <v>欠膠件齊6K</v>
          </cell>
        </row>
        <row r="408">
          <cell r="C408" t="str">
            <v>MSO2500108</v>
          </cell>
          <cell r="D408" t="str">
            <v>SP8538</v>
          </cell>
          <cell r="E408" t="str">
            <v>BRAS150E</v>
          </cell>
          <cell r="F408">
            <v>10002</v>
          </cell>
          <cell r="G408">
            <v>45894</v>
          </cell>
          <cell r="H408" t="str">
            <v>8/25-9/4</v>
          </cell>
          <cell r="I408">
            <v>45894</v>
          </cell>
          <cell r="J408" t="str">
            <v>France</v>
          </cell>
        </row>
        <row r="408">
          <cell r="L408">
            <v>45896</v>
          </cell>
        </row>
        <row r="408">
          <cell r="N408" t="str">
            <v>OK</v>
          </cell>
        </row>
        <row r="409">
          <cell r="C409" t="str">
            <v>MSO2500079</v>
          </cell>
          <cell r="D409" t="str">
            <v>SP8376</v>
          </cell>
          <cell r="E409" t="str">
            <v>9142TU</v>
          </cell>
          <cell r="F409">
            <v>15000</v>
          </cell>
          <cell r="G409">
            <v>45918</v>
          </cell>
          <cell r="H409" t="str">
            <v>9/4-9/10</v>
          </cell>
          <cell r="I409">
            <v>45904</v>
          </cell>
          <cell r="J409" t="str">
            <v>UK</v>
          </cell>
        </row>
        <row r="409">
          <cell r="N409" t="str">
            <v>雲母片</v>
          </cell>
          <cell r="O409" t="str">
            <v>威達</v>
          </cell>
        </row>
        <row r="410">
          <cell r="C410" t="str">
            <v>MSO2500073</v>
          </cell>
          <cell r="D410" t="str">
            <v>SP8288</v>
          </cell>
          <cell r="E410" t="str">
            <v>5542DU</v>
          </cell>
          <cell r="F410">
            <v>10008</v>
          </cell>
          <cell r="G410">
            <v>45888</v>
          </cell>
          <cell r="H410" t="str">
            <v>8/11-8/14</v>
          </cell>
          <cell r="I410">
            <v>45880</v>
          </cell>
          <cell r="J410" t="str">
            <v>UK</v>
          </cell>
        </row>
        <row r="411">
          <cell r="C411" t="str">
            <v>MSO2500078</v>
          </cell>
          <cell r="D411" t="str">
            <v>SP8376</v>
          </cell>
          <cell r="E411" t="str">
            <v>9142TU</v>
          </cell>
          <cell r="F411">
            <v>20004</v>
          </cell>
          <cell r="G411">
            <v>45888</v>
          </cell>
          <cell r="H411" t="str">
            <v>8/11-8/14</v>
          </cell>
          <cell r="I411">
            <v>45880</v>
          </cell>
          <cell r="J411" t="str">
            <v>UK</v>
          </cell>
          <cell r="K411">
            <v>45888</v>
          </cell>
        </row>
        <row r="412">
          <cell r="C412" t="str">
            <v>MSO2500057</v>
          </cell>
          <cell r="D412" t="str">
            <v>SP8360</v>
          </cell>
          <cell r="E412" t="str">
            <v>D570DE</v>
          </cell>
          <cell r="F412">
            <v>10200</v>
          </cell>
          <cell r="G412">
            <v>45880</v>
          </cell>
          <cell r="H412" t="str">
            <v>8/14-8/19</v>
          </cell>
          <cell r="I412">
            <v>45883</v>
          </cell>
          <cell r="J412" t="str">
            <v>France</v>
          </cell>
          <cell r="K412">
            <v>45888</v>
          </cell>
        </row>
        <row r="413">
          <cell r="C413" t="str">
            <v>MSO2500058</v>
          </cell>
          <cell r="D413" t="str">
            <v>SP8360</v>
          </cell>
          <cell r="E413" t="str">
            <v>D572DE</v>
          </cell>
          <cell r="F413">
            <v>24000</v>
          </cell>
          <cell r="G413">
            <v>45880</v>
          </cell>
          <cell r="H413" t="str">
            <v>8/11-8/26</v>
          </cell>
          <cell r="I413">
            <v>45880</v>
          </cell>
          <cell r="J413" t="str">
            <v>France</v>
          </cell>
          <cell r="K413">
            <v>45891</v>
          </cell>
        </row>
        <row r="414">
          <cell r="C414" t="str">
            <v>PSO2501201</v>
          </cell>
          <cell r="D414" t="str">
            <v>SP5019</v>
          </cell>
          <cell r="E414" t="str">
            <v>TOA-60KR</v>
          </cell>
          <cell r="F414">
            <v>3000</v>
          </cell>
          <cell r="G414">
            <v>45880</v>
          </cell>
          <cell r="H414" t="str">
            <v>8/11-8/18</v>
          </cell>
          <cell r="I414">
            <v>45880</v>
          </cell>
          <cell r="J414" t="str">
            <v>Korea</v>
          </cell>
        </row>
        <row r="414">
          <cell r="L414">
            <v>45894</v>
          </cell>
        </row>
        <row r="414">
          <cell r="N414" t="str">
            <v>開關</v>
          </cell>
          <cell r="O414" t="str">
            <v>華利來</v>
          </cell>
          <cell r="P414">
            <v>50745</v>
          </cell>
          <cell r="Q414" t="str">
            <v>8/28支付</v>
          </cell>
          <cell r="R414" t="str">
            <v>款后10天</v>
          </cell>
        </row>
        <row r="415">
          <cell r="C415" t="str">
            <v>PSO2501201</v>
          </cell>
        </row>
        <row r="415">
          <cell r="L415">
            <v>45894</v>
          </cell>
        </row>
        <row r="415">
          <cell r="N415" t="str">
            <v>發熱管</v>
          </cell>
          <cell r="O415" t="str">
            <v>東海</v>
          </cell>
        </row>
        <row r="415">
          <cell r="Q415" t="str">
            <v>8/21已付，9月25：12萬不同意，其他單不備料</v>
          </cell>
          <cell r="R415" t="str">
            <v>2月：240354.40</v>
          </cell>
        </row>
        <row r="416">
          <cell r="C416" t="str">
            <v>PSO2501201</v>
          </cell>
        </row>
        <row r="416">
          <cell r="L416">
            <v>45894</v>
          </cell>
        </row>
        <row r="416">
          <cell r="N416" t="str">
            <v>燈泡</v>
          </cell>
          <cell r="O416" t="str">
            <v>奧升</v>
          </cell>
          <cell r="P416">
            <v>30384.63</v>
          </cell>
          <cell r="Q416" t="str">
            <v>8/28支付</v>
          </cell>
          <cell r="R416" t="str">
            <v>款后10天</v>
          </cell>
        </row>
        <row r="417">
          <cell r="C417" t="str">
            <v>PSO2501201</v>
          </cell>
        </row>
        <row r="417">
          <cell r="L417">
            <v>45894</v>
          </cell>
        </row>
        <row r="417">
          <cell r="N417" t="str">
            <v>引線/線耳</v>
          </cell>
          <cell r="O417" t="str">
            <v>力干</v>
          </cell>
          <cell r="P417">
            <v>53447.62</v>
          </cell>
          <cell r="Q417" t="str">
            <v>8/28支付</v>
          </cell>
          <cell r="R417" t="str">
            <v>款后10天</v>
          </cell>
        </row>
        <row r="418">
          <cell r="C418" t="str">
            <v>PSO2501201</v>
          </cell>
        </row>
        <row r="418">
          <cell r="L418">
            <v>45894</v>
          </cell>
        </row>
        <row r="418">
          <cell r="N418" t="str">
            <v>發熱管</v>
          </cell>
          <cell r="O418" t="str">
            <v>信大</v>
          </cell>
          <cell r="P418">
            <v>71291.16</v>
          </cell>
          <cell r="Q418" t="str">
            <v>8/28支付</v>
          </cell>
          <cell r="R418" t="str">
            <v>款后10天</v>
          </cell>
        </row>
        <row r="419">
          <cell r="C419" t="str">
            <v>PSO2501201</v>
          </cell>
        </row>
        <row r="419">
          <cell r="L419">
            <v>45894</v>
          </cell>
        </row>
        <row r="419">
          <cell r="N419" t="str">
            <v>馬達</v>
          </cell>
          <cell r="O419" t="str">
            <v>瑞格</v>
          </cell>
          <cell r="P419">
            <v>431386.51</v>
          </cell>
          <cell r="Q419" t="str">
            <v>8/28支付</v>
          </cell>
          <cell r="R419" t="str">
            <v>款后10天</v>
          </cell>
        </row>
        <row r="420">
          <cell r="C420" t="str">
            <v>PSO2501201</v>
          </cell>
        </row>
        <row r="420">
          <cell r="L420">
            <v>45894</v>
          </cell>
        </row>
        <row r="420">
          <cell r="N420" t="str">
            <v>陶瓷座</v>
          </cell>
          <cell r="O420" t="str">
            <v>星銳3~4</v>
          </cell>
          <cell r="P420">
            <v>25143.78</v>
          </cell>
          <cell r="Q420" t="str">
            <v>8/28支付</v>
          </cell>
          <cell r="R420" t="str">
            <v>要收3月~4月再出貨</v>
          </cell>
        </row>
        <row r="421">
          <cell r="C421" t="str">
            <v>PSO2501201</v>
          </cell>
        </row>
        <row r="421">
          <cell r="L421">
            <v>45894</v>
          </cell>
        </row>
        <row r="421">
          <cell r="N421" t="str">
            <v>電鍍</v>
          </cell>
          <cell r="O421" t="str">
            <v>銘富通</v>
          </cell>
        </row>
        <row r="421">
          <cell r="Q421" t="str">
            <v>8月26：10萬，9月5：120822.91</v>
          </cell>
          <cell r="R421" t="str">
            <v>在其他單中顯示款后3天</v>
          </cell>
        </row>
        <row r="422">
          <cell r="C422" t="str">
            <v>PSO2501201</v>
          </cell>
        </row>
        <row r="422">
          <cell r="L422">
            <v>45894</v>
          </cell>
        </row>
        <row r="422">
          <cell r="N422" t="str">
            <v>發泡膠</v>
          </cell>
          <cell r="O422" t="str">
            <v>澤鑫</v>
          </cell>
        </row>
        <row r="422">
          <cell r="Q422" t="str">
            <v>8/22已給297119</v>
          </cell>
        </row>
        <row r="423">
          <cell r="C423" t="str">
            <v>PSO2501201</v>
          </cell>
        </row>
        <row r="423">
          <cell r="L423">
            <v>45894</v>
          </cell>
        </row>
        <row r="423">
          <cell r="N423" t="str">
            <v>杯士</v>
          </cell>
          <cell r="O423" t="str">
            <v>永建鋒</v>
          </cell>
        </row>
        <row r="423">
          <cell r="R423" t="str">
            <v>款后10天</v>
          </cell>
        </row>
        <row r="424">
          <cell r="C424" t="str">
            <v>PSO2501201</v>
          </cell>
        </row>
        <row r="424">
          <cell r="L424">
            <v>45894</v>
          </cell>
        </row>
        <row r="424">
          <cell r="N424" t="str">
            <v>扎帶</v>
          </cell>
          <cell r="O424" t="str">
            <v>雄天</v>
          </cell>
          <cell r="P424">
            <v>15187.5</v>
          </cell>
          <cell r="Q424" t="str">
            <v>8/28支付</v>
          </cell>
          <cell r="R424" t="str">
            <v>款后10天</v>
          </cell>
        </row>
        <row r="425">
          <cell r="C425" t="str">
            <v>PSO2501201</v>
          </cell>
        </row>
        <row r="425">
          <cell r="L425">
            <v>45894</v>
          </cell>
        </row>
        <row r="425">
          <cell r="N425" t="str">
            <v>烤架</v>
          </cell>
          <cell r="O425" t="str">
            <v>天賦利</v>
          </cell>
          <cell r="P425">
            <v>363952.99</v>
          </cell>
          <cell r="Q425" t="str">
            <v>8/28支付</v>
          </cell>
          <cell r="R425" t="str">
            <v>款后10天</v>
          </cell>
        </row>
        <row r="426">
          <cell r="C426" t="str">
            <v>PSO2501201</v>
          </cell>
        </row>
        <row r="426">
          <cell r="L426">
            <v>45894</v>
          </cell>
        </row>
        <row r="426">
          <cell r="N426" t="str">
            <v>密封條</v>
          </cell>
          <cell r="O426" t="str">
            <v>子辰</v>
          </cell>
          <cell r="P426">
            <v>60476.45</v>
          </cell>
          <cell r="Q426" t="str">
            <v>8月28日付</v>
          </cell>
          <cell r="R426" t="str">
            <v>已完工，款后3天</v>
          </cell>
        </row>
        <row r="427">
          <cell r="C427" t="str">
            <v>MSO2500106</v>
          </cell>
          <cell r="D427" t="str">
            <v>SP8538</v>
          </cell>
          <cell r="E427" t="str">
            <v>BRAS150E</v>
          </cell>
          <cell r="F427">
            <v>5502</v>
          </cell>
          <cell r="G427">
            <v>45894</v>
          </cell>
          <cell r="H427" t="str">
            <v>8/21-8/30</v>
          </cell>
          <cell r="I427">
            <v>45890</v>
          </cell>
          <cell r="J427" t="str">
            <v>France</v>
          </cell>
        </row>
        <row r="427">
          <cell r="L427">
            <v>45896</v>
          </cell>
        </row>
        <row r="427">
          <cell r="N427" t="str">
            <v>雲母片</v>
          </cell>
          <cell r="O427" t="str">
            <v>威達</v>
          </cell>
        </row>
        <row r="428">
          <cell r="C428" t="str">
            <v>MSO2500094</v>
          </cell>
          <cell r="D428" t="str">
            <v>SP8538</v>
          </cell>
          <cell r="E428" t="str">
            <v>BRAS152E</v>
          </cell>
          <cell r="F428">
            <v>2502</v>
          </cell>
          <cell r="G428">
            <v>45902</v>
          </cell>
          <cell r="H428" t="str">
            <v>8/30-9/1</v>
          </cell>
          <cell r="I428">
            <v>45899</v>
          </cell>
          <cell r="J428" t="str">
            <v>France</v>
          </cell>
        </row>
        <row r="428">
          <cell r="L428">
            <v>45896</v>
          </cell>
        </row>
        <row r="428">
          <cell r="N428" t="str">
            <v>轉尾，二級管，杯士</v>
          </cell>
          <cell r="O428" t="str">
            <v>軒泉，鋒哲，永建鋒</v>
          </cell>
        </row>
        <row r="428">
          <cell r="R428" t="str">
            <v>款后10天</v>
          </cell>
        </row>
        <row r="429">
          <cell r="C429" t="str">
            <v>MSO2500109</v>
          </cell>
          <cell r="D429" t="str">
            <v>SP8538</v>
          </cell>
          <cell r="E429" t="str">
            <v>BRAS150E</v>
          </cell>
          <cell r="F429">
            <v>6300</v>
          </cell>
          <cell r="G429">
            <v>45902</v>
          </cell>
          <cell r="H429" t="str">
            <v>8/30-9/6</v>
          </cell>
          <cell r="I429">
            <v>45899</v>
          </cell>
          <cell r="J429" t="str">
            <v>France</v>
          </cell>
        </row>
        <row r="429">
          <cell r="L429">
            <v>45896</v>
          </cell>
        </row>
        <row r="430">
          <cell r="C430" t="str">
            <v>MSO2500103</v>
          </cell>
          <cell r="D430" t="str">
            <v>SP8515</v>
          </cell>
          <cell r="E430" t="str">
            <v>AS126E</v>
          </cell>
          <cell r="F430">
            <v>9252</v>
          </cell>
          <cell r="G430">
            <v>45902</v>
          </cell>
          <cell r="H430" t="str">
            <v>9/6-9/10</v>
          </cell>
          <cell r="I430">
            <v>45906</v>
          </cell>
          <cell r="J430" t="str">
            <v>France</v>
          </cell>
        </row>
        <row r="430">
          <cell r="L430">
            <v>45896</v>
          </cell>
        </row>
        <row r="431">
          <cell r="C431" t="str">
            <v>MSO2500058</v>
          </cell>
          <cell r="D431" t="str">
            <v>SP8360</v>
          </cell>
          <cell r="E431" t="str">
            <v>D572DE</v>
          </cell>
          <cell r="F431">
            <v>24000</v>
          </cell>
          <cell r="G431">
            <v>45880</v>
          </cell>
          <cell r="H431" t="str">
            <v>8/11-8/26</v>
          </cell>
          <cell r="I431">
            <v>45880</v>
          </cell>
          <cell r="J431" t="str">
            <v>France</v>
          </cell>
          <cell r="K431">
            <v>45891</v>
          </cell>
        </row>
        <row r="431">
          <cell r="N431" t="str">
            <v>OK</v>
          </cell>
        </row>
        <row r="432">
          <cell r="C432" t="str">
            <v>MSO2500076</v>
          </cell>
          <cell r="D432" t="str">
            <v>SP8288</v>
          </cell>
          <cell r="E432" t="str">
            <v>5543BU</v>
          </cell>
          <cell r="F432">
            <v>20004</v>
          </cell>
          <cell r="G432">
            <v>45888</v>
          </cell>
          <cell r="H432" t="str">
            <v>8/11-8/18</v>
          </cell>
          <cell r="I432">
            <v>45880</v>
          </cell>
          <cell r="J432" t="str">
            <v>UK</v>
          </cell>
        </row>
        <row r="432">
          <cell r="L432">
            <v>45894</v>
          </cell>
        </row>
        <row r="433">
          <cell r="C433" t="str">
            <v>MSO2500057</v>
          </cell>
          <cell r="D433" t="str">
            <v>SP8360</v>
          </cell>
          <cell r="E433" t="str">
            <v>D570DE</v>
          </cell>
          <cell r="F433">
            <v>10200</v>
          </cell>
          <cell r="G433">
            <v>45880</v>
          </cell>
          <cell r="H433" t="str">
            <v>8/14-8/19</v>
          </cell>
          <cell r="I433">
            <v>45883</v>
          </cell>
          <cell r="J433" t="str">
            <v>France</v>
          </cell>
          <cell r="K433">
            <v>45888</v>
          </cell>
        </row>
        <row r="434">
          <cell r="C434" t="str">
            <v>MSO2500059</v>
          </cell>
          <cell r="D434" t="str">
            <v>SP8288</v>
          </cell>
          <cell r="E434" t="str">
            <v>D215DE</v>
          </cell>
          <cell r="F434">
            <v>9000</v>
          </cell>
          <cell r="G434">
            <v>45902</v>
          </cell>
          <cell r="H434" t="str">
            <v>8/21-8/27</v>
          </cell>
          <cell r="I434">
            <v>45890</v>
          </cell>
          <cell r="J434" t="str">
            <v>France</v>
          </cell>
        </row>
        <row r="434">
          <cell r="L434">
            <v>45896</v>
          </cell>
        </row>
        <row r="434">
          <cell r="N434" t="str">
            <v>OK</v>
          </cell>
        </row>
        <row r="435">
          <cell r="C435" t="str">
            <v>MSO2500083</v>
          </cell>
          <cell r="D435" t="str">
            <v>SP8360</v>
          </cell>
          <cell r="E435" t="str">
            <v>5572U</v>
          </cell>
          <cell r="F435">
            <v>2502</v>
          </cell>
          <cell r="G435">
            <v>45884</v>
          </cell>
          <cell r="H435" t="str">
            <v>8/29-8/30</v>
          </cell>
          <cell r="I435">
            <v>45898</v>
          </cell>
          <cell r="J435" t="str">
            <v>UK</v>
          </cell>
        </row>
        <row r="435">
          <cell r="L435">
            <v>45894</v>
          </cell>
        </row>
        <row r="435">
          <cell r="N435" t="str">
            <v>OK</v>
          </cell>
        </row>
        <row r="436">
          <cell r="C436" t="str">
            <v>MSO2500084</v>
          </cell>
          <cell r="D436" t="str">
            <v>SP8360</v>
          </cell>
          <cell r="E436" t="str">
            <v>5572U</v>
          </cell>
          <cell r="F436">
            <v>5004</v>
          </cell>
          <cell r="G436">
            <v>45888</v>
          </cell>
          <cell r="H436" t="str">
            <v>8/30-9/2</v>
          </cell>
          <cell r="I436">
            <v>45899</v>
          </cell>
          <cell r="J436" t="str">
            <v>UK</v>
          </cell>
        </row>
        <row r="436">
          <cell r="L436">
            <v>45894</v>
          </cell>
        </row>
        <row r="436">
          <cell r="N436" t="str">
            <v>欠膠件/包裝</v>
          </cell>
        </row>
        <row r="437">
          <cell r="C437" t="str">
            <v>MSO2500090</v>
          </cell>
          <cell r="D437" t="str">
            <v>SP8298</v>
          </cell>
          <cell r="E437" t="str">
            <v>5344E</v>
          </cell>
          <cell r="F437">
            <v>6600</v>
          </cell>
          <cell r="G437">
            <v>45902</v>
          </cell>
          <cell r="H437" t="str">
            <v>9/2-9/6</v>
          </cell>
          <cell r="I437">
            <v>45902</v>
          </cell>
          <cell r="J437" t="str">
            <v>France</v>
          </cell>
        </row>
        <row r="437">
          <cell r="L437">
            <v>45896</v>
          </cell>
        </row>
        <row r="437">
          <cell r="N437" t="str">
            <v>電感，雲母紙，電容</v>
          </cell>
          <cell r="O437" t="str">
            <v>通憶，威達，鋒哲</v>
          </cell>
        </row>
        <row r="438">
          <cell r="C438" t="str">
            <v>MSO2500091</v>
          </cell>
          <cell r="D438" t="str">
            <v>SP8298</v>
          </cell>
          <cell r="E438" t="str">
            <v>5344E</v>
          </cell>
          <cell r="F438">
            <v>7200</v>
          </cell>
          <cell r="G438">
            <v>45902</v>
          </cell>
          <cell r="H438" t="str">
            <v>9/6-9/10</v>
          </cell>
          <cell r="I438">
            <v>45906</v>
          </cell>
          <cell r="J438" t="str">
            <v>France</v>
          </cell>
        </row>
        <row r="438">
          <cell r="L438">
            <v>45896</v>
          </cell>
        </row>
        <row r="438">
          <cell r="N438" t="str">
            <v>電感，雲母紙，電容</v>
          </cell>
          <cell r="O438" t="str">
            <v>通憶，威達，鋒哲</v>
          </cell>
        </row>
        <row r="439">
          <cell r="C439" t="str">
            <v>MSO2500062</v>
          </cell>
          <cell r="D439" t="str">
            <v>SP8360</v>
          </cell>
          <cell r="E439" t="str">
            <v>D572DE</v>
          </cell>
          <cell r="F439">
            <v>15000</v>
          </cell>
          <cell r="G439">
            <v>45902</v>
          </cell>
          <cell r="H439" t="str">
            <v>9/8-9/10</v>
          </cell>
          <cell r="I439">
            <v>45908</v>
          </cell>
          <cell r="J439" t="str">
            <v>France</v>
          </cell>
        </row>
        <row r="439">
          <cell r="L439">
            <v>45896</v>
          </cell>
        </row>
        <row r="440">
          <cell r="C440" t="str">
            <v>S2500063</v>
          </cell>
          <cell r="D440" t="str">
            <v>P2536</v>
          </cell>
          <cell r="E440" t="str">
            <v>LWD4CVB</v>
          </cell>
          <cell r="F440">
            <v>4400</v>
          </cell>
          <cell r="G440">
            <v>45748</v>
          </cell>
          <cell r="H440">
            <v>45880</v>
          </cell>
          <cell r="I440">
            <v>45880</v>
          </cell>
          <cell r="J440" t="str">
            <v>SilverPlan 銀電</v>
          </cell>
        </row>
        <row r="441">
          <cell r="C441" t="str">
            <v>S2500084</v>
          </cell>
          <cell r="D441" t="str">
            <v>P8026</v>
          </cell>
          <cell r="E441">
            <v>305</v>
          </cell>
          <cell r="F441">
            <v>11776</v>
          </cell>
          <cell r="G441">
            <v>45736</v>
          </cell>
          <cell r="H441" t="str">
            <v>8/11-8/14</v>
          </cell>
          <cell r="I441">
            <v>45880</v>
          </cell>
          <cell r="J441" t="str">
            <v>SilverPlan 銀電</v>
          </cell>
        </row>
        <row r="442">
          <cell r="C442" t="str">
            <v>S2500085</v>
          </cell>
          <cell r="D442" t="str">
            <v>P8026</v>
          </cell>
          <cell r="E442">
            <v>305</v>
          </cell>
          <cell r="F442">
            <v>11776</v>
          </cell>
          <cell r="G442">
            <v>45741</v>
          </cell>
          <cell r="H442" t="str">
            <v>8/11-8/14</v>
          </cell>
          <cell r="I442">
            <v>45880</v>
          </cell>
          <cell r="J442" t="str">
            <v>SilverPlan 銀電</v>
          </cell>
        </row>
        <row r="443">
          <cell r="C443" t="str">
            <v>S2500086</v>
          </cell>
          <cell r="D443" t="str">
            <v>P8026</v>
          </cell>
          <cell r="E443">
            <v>305</v>
          </cell>
          <cell r="F443">
            <v>11776</v>
          </cell>
          <cell r="G443">
            <v>45748</v>
          </cell>
          <cell r="H443" t="str">
            <v>8/11-8/14</v>
          </cell>
          <cell r="I443">
            <v>45880</v>
          </cell>
          <cell r="J443" t="str">
            <v>SilverPlan 銀電</v>
          </cell>
        </row>
        <row r="444">
          <cell r="C444" t="str">
            <v>S2500120</v>
          </cell>
          <cell r="D444" t="str">
            <v>P8371</v>
          </cell>
          <cell r="E444" t="str">
            <v>152B</v>
          </cell>
          <cell r="F444">
            <v>7500</v>
          </cell>
          <cell r="G444">
            <v>45782</v>
          </cell>
          <cell r="H444" t="str">
            <v>8/13-8/15</v>
          </cell>
          <cell r="I444">
            <v>45882</v>
          </cell>
          <cell r="J444" t="str">
            <v>SilverPlan 銀電</v>
          </cell>
        </row>
        <row r="445">
          <cell r="C445" t="str">
            <v>S2500121</v>
          </cell>
          <cell r="D445" t="str">
            <v>P8316</v>
          </cell>
          <cell r="E445" t="str">
            <v>247BW</v>
          </cell>
          <cell r="F445">
            <v>25000</v>
          </cell>
          <cell r="G445">
            <v>45789</v>
          </cell>
          <cell r="H445" t="str">
            <v>8/11-8/19</v>
          </cell>
          <cell r="I445">
            <v>45880</v>
          </cell>
          <cell r="J445" t="str">
            <v>SilverPlan 江門銀圖</v>
          </cell>
        </row>
        <row r="446">
          <cell r="C446" t="str">
            <v>S2500202</v>
          </cell>
          <cell r="D446" t="str">
            <v>P9318</v>
          </cell>
          <cell r="E446" t="str">
            <v>FB52ES</v>
          </cell>
          <cell r="F446">
            <v>2500</v>
          </cell>
          <cell r="G446">
            <v>45804</v>
          </cell>
          <cell r="H446">
            <v>45880</v>
          </cell>
          <cell r="I446">
            <v>45880</v>
          </cell>
          <cell r="J446" t="str">
            <v>SilverPlan 銀電</v>
          </cell>
        </row>
        <row r="447">
          <cell r="C447" t="str">
            <v>S2500262</v>
          </cell>
          <cell r="D447" t="str">
            <v>P8360</v>
          </cell>
          <cell r="E447" t="str">
            <v>D572DE</v>
          </cell>
          <cell r="F447">
            <v>26004</v>
          </cell>
          <cell r="G447">
            <v>45819</v>
          </cell>
          <cell r="H447" t="str">
            <v>8/11-8/19</v>
          </cell>
          <cell r="I447">
            <v>45880</v>
          </cell>
          <cell r="J447" t="str">
            <v>SilverPlan 江門銀圖</v>
          </cell>
        </row>
        <row r="448">
          <cell r="C448" t="str">
            <v>S2500325</v>
          </cell>
          <cell r="D448" t="str">
            <v>P8360</v>
          </cell>
          <cell r="E448" t="str">
            <v>5572U</v>
          </cell>
          <cell r="F448">
            <v>2502</v>
          </cell>
          <cell r="G448">
            <v>45820</v>
          </cell>
          <cell r="H448">
            <v>45880</v>
          </cell>
          <cell r="I448">
            <v>45880</v>
          </cell>
          <cell r="J448" t="str">
            <v>SilverPlan 江門銀圖</v>
          </cell>
        </row>
        <row r="449">
          <cell r="C449" t="str">
            <v>S2500270</v>
          </cell>
          <cell r="D449" t="str">
            <v>SP8376</v>
          </cell>
          <cell r="E449" t="str">
            <v>9142TU</v>
          </cell>
          <cell r="F449">
            <v>20004</v>
          </cell>
          <cell r="G449">
            <v>45843</v>
          </cell>
          <cell r="H449" t="str">
            <v>8/11-8/16</v>
          </cell>
          <cell r="I449">
            <v>45880</v>
          </cell>
          <cell r="J449" t="str">
            <v>SilverPlan 江門銀圖</v>
          </cell>
        </row>
        <row r="450">
          <cell r="C450" t="str">
            <v>S2500268</v>
          </cell>
          <cell r="D450" t="str">
            <v>SP8288</v>
          </cell>
          <cell r="E450" t="str">
            <v>5543BU(S202b)</v>
          </cell>
          <cell r="F450">
            <v>20004</v>
          </cell>
          <cell r="G450">
            <v>45859</v>
          </cell>
          <cell r="H450" t="str">
            <v>8/11-8/16</v>
          </cell>
          <cell r="I450">
            <v>45880</v>
          </cell>
          <cell r="J450" t="str">
            <v>SilverPlan 江門銀圖</v>
          </cell>
        </row>
        <row r="451">
          <cell r="C451" t="str">
            <v>S2500250</v>
          </cell>
          <cell r="D451" t="str">
            <v>P8288</v>
          </cell>
          <cell r="E451" t="str">
            <v>D215DE</v>
          </cell>
          <cell r="F451">
            <v>9000</v>
          </cell>
          <cell r="G451">
            <v>45852</v>
          </cell>
          <cell r="H451" t="str">
            <v>8/11-8/13</v>
          </cell>
          <cell r="I451">
            <v>45880</v>
          </cell>
          <cell r="J451" t="str">
            <v>SilverPlan 江門銀圖</v>
          </cell>
        </row>
        <row r="452">
          <cell r="C452" t="str">
            <v>S2500252</v>
          </cell>
          <cell r="D452" t="str">
            <v>P8360</v>
          </cell>
          <cell r="E452" t="str">
            <v>D570DE</v>
          </cell>
          <cell r="F452">
            <v>10200</v>
          </cell>
          <cell r="G452">
            <v>45852</v>
          </cell>
          <cell r="H452" t="str">
            <v>8/11-8/14</v>
          </cell>
          <cell r="I452">
            <v>45880</v>
          </cell>
          <cell r="J452" t="str">
            <v>SilverPlan 江門銀圖</v>
          </cell>
        </row>
        <row r="453">
          <cell r="C453" t="str">
            <v>S2500253</v>
          </cell>
          <cell r="D453" t="str">
            <v>P8360</v>
          </cell>
          <cell r="E453" t="str">
            <v>D572DE</v>
          </cell>
          <cell r="F453">
            <v>15000</v>
          </cell>
          <cell r="G453">
            <v>45852</v>
          </cell>
          <cell r="H453" t="str">
            <v>8/11-8/15</v>
          </cell>
          <cell r="I453">
            <v>45880</v>
          </cell>
          <cell r="J453" t="str">
            <v>SilverPlan 江門銀圖</v>
          </cell>
        </row>
        <row r="454">
          <cell r="C454" t="str">
            <v>MSO2500061</v>
          </cell>
          <cell r="D454" t="str">
            <v>SP8360</v>
          </cell>
          <cell r="E454" t="str">
            <v>D570DE</v>
          </cell>
          <cell r="F454">
            <v>10200</v>
          </cell>
          <cell r="G454">
            <v>45902</v>
          </cell>
          <cell r="H454" t="str">
            <v>8/27-8/30</v>
          </cell>
          <cell r="I454">
            <v>45896</v>
          </cell>
          <cell r="J454" t="str">
            <v>France</v>
          </cell>
        </row>
        <row r="454">
          <cell r="L454">
            <v>45896</v>
          </cell>
        </row>
        <row r="454">
          <cell r="N454" t="str">
            <v>卡通</v>
          </cell>
          <cell r="O454" t="str">
            <v>毅帆</v>
          </cell>
        </row>
        <row r="455">
          <cell r="C455" t="str">
            <v>S2500266</v>
          </cell>
          <cell r="D455" t="str">
            <v>SP8288</v>
          </cell>
          <cell r="E455" t="str">
            <v>5542DU</v>
          </cell>
          <cell r="F455">
            <v>10008</v>
          </cell>
          <cell r="G455">
            <v>45868</v>
          </cell>
          <cell r="H455" t="str">
            <v>8/11-8/14</v>
          </cell>
          <cell r="I455">
            <v>45880</v>
          </cell>
          <cell r="J455" t="str">
            <v>SilverPlan 江門銀圖</v>
          </cell>
        </row>
        <row r="456">
          <cell r="C456" t="str">
            <v>MSO2500098</v>
          </cell>
          <cell r="D456" t="str">
            <v>SP8532</v>
          </cell>
          <cell r="E456" t="str">
            <v>AS95E</v>
          </cell>
          <cell r="F456">
            <v>1200</v>
          </cell>
          <cell r="G456">
            <v>45901</v>
          </cell>
          <cell r="H456" t="str">
            <v>8/30-9/2</v>
          </cell>
          <cell r="I456">
            <v>45899</v>
          </cell>
          <cell r="J456" t="str">
            <v>Croatia</v>
          </cell>
        </row>
        <row r="456">
          <cell r="M456">
            <v>45901</v>
          </cell>
        </row>
        <row r="457">
          <cell r="C457" t="str">
            <v>S2500269</v>
          </cell>
          <cell r="D457" t="str">
            <v>SP8288</v>
          </cell>
          <cell r="E457" t="str">
            <v>5543BU</v>
          </cell>
          <cell r="F457">
            <v>10008</v>
          </cell>
          <cell r="G457">
            <v>45868</v>
          </cell>
          <cell r="H457" t="str">
            <v>8/11-8/14</v>
          </cell>
          <cell r="I457">
            <v>45880</v>
          </cell>
          <cell r="J457" t="str">
            <v>SilverPlan 江門銀圖</v>
          </cell>
        </row>
        <row r="458">
          <cell r="C458" t="str">
            <v>MSO2500099</v>
          </cell>
          <cell r="D458" t="str">
            <v>SP8532</v>
          </cell>
          <cell r="E458" t="str">
            <v>AS95E</v>
          </cell>
          <cell r="F458">
            <v>3804</v>
          </cell>
          <cell r="G458">
            <v>45902</v>
          </cell>
          <cell r="H458" t="str">
            <v>9/2-9/3</v>
          </cell>
          <cell r="I458">
            <v>45902</v>
          </cell>
          <cell r="J458" t="str">
            <v>France</v>
          </cell>
        </row>
        <row r="458">
          <cell r="L458">
            <v>45896</v>
          </cell>
        </row>
        <row r="459">
          <cell r="C459" t="str">
            <v>S2500271</v>
          </cell>
          <cell r="D459" t="str">
            <v>SP8376</v>
          </cell>
          <cell r="E459" t="str">
            <v>9142TU</v>
          </cell>
          <cell r="F459">
            <v>15000</v>
          </cell>
          <cell r="G459">
            <v>45868</v>
          </cell>
          <cell r="H459" t="str">
            <v>8/11-8/15</v>
          </cell>
          <cell r="I459">
            <v>45880</v>
          </cell>
          <cell r="J459" t="str">
            <v>SilverPlan 江門銀圖</v>
          </cell>
        </row>
        <row r="460">
          <cell r="C460" t="str">
            <v>S2500254</v>
          </cell>
          <cell r="D460" t="str">
            <v>P8288</v>
          </cell>
          <cell r="E460" t="str">
            <v>D215DE</v>
          </cell>
          <cell r="F460">
            <v>12300</v>
          </cell>
          <cell r="G460">
            <v>45887</v>
          </cell>
          <cell r="H460" t="str">
            <v>8/11-8/14</v>
          </cell>
          <cell r="I460">
            <v>45880</v>
          </cell>
          <cell r="J460" t="str">
            <v>SilverPlan 江門銀圖</v>
          </cell>
        </row>
        <row r="461">
          <cell r="C461" t="str">
            <v>S2500327</v>
          </cell>
          <cell r="D461" t="str">
            <v>P9305</v>
          </cell>
          <cell r="E461" t="str">
            <v>CGP8A</v>
          </cell>
          <cell r="F461">
            <v>1512</v>
          </cell>
          <cell r="G461">
            <v>45845</v>
          </cell>
          <cell r="H461">
            <v>45880</v>
          </cell>
          <cell r="I461">
            <v>45880</v>
          </cell>
          <cell r="J461" t="str">
            <v>SilverPlan 銀電</v>
          </cell>
        </row>
        <row r="462">
          <cell r="C462" t="str">
            <v>S2500328</v>
          </cell>
          <cell r="D462" t="str">
            <v>P8298</v>
          </cell>
          <cell r="E462" t="str">
            <v>5344U</v>
          </cell>
          <cell r="F462">
            <v>3504</v>
          </cell>
          <cell r="G462">
            <v>45848</v>
          </cell>
          <cell r="H462">
            <v>45880</v>
          </cell>
          <cell r="I462">
            <v>45880</v>
          </cell>
          <cell r="J462" t="str">
            <v>SilverPlan 銀電</v>
          </cell>
        </row>
        <row r="463">
          <cell r="C463" t="str">
            <v>S2500326</v>
          </cell>
          <cell r="D463" t="str">
            <v>P8360</v>
          </cell>
          <cell r="E463" t="str">
            <v>5572U</v>
          </cell>
          <cell r="F463">
            <v>5004</v>
          </cell>
          <cell r="G463">
            <v>45860</v>
          </cell>
          <cell r="H463">
            <v>45880</v>
          </cell>
          <cell r="I463">
            <v>45880</v>
          </cell>
          <cell r="J463" t="str">
            <v>SilverPlan 江門銀圖</v>
          </cell>
        </row>
        <row r="464">
          <cell r="C464" t="str">
            <v>S2500333</v>
          </cell>
          <cell r="D464" t="str">
            <v>P8316</v>
          </cell>
          <cell r="E464" t="str">
            <v>257TN</v>
          </cell>
          <cell r="F464">
            <v>14176</v>
          </cell>
          <cell r="G464">
            <v>45838</v>
          </cell>
          <cell r="H464" t="str">
            <v>8/11-8/13</v>
          </cell>
          <cell r="I464">
            <v>45880</v>
          </cell>
          <cell r="J464" t="str">
            <v>SilverPlan 銀電</v>
          </cell>
        </row>
        <row r="465">
          <cell r="C465" t="str">
            <v>S2500375</v>
          </cell>
          <cell r="D465" t="str">
            <v>P9305</v>
          </cell>
          <cell r="E465" t="str">
            <v>CGP8A</v>
          </cell>
          <cell r="F465">
            <v>1512</v>
          </cell>
          <cell r="G465">
            <v>45870</v>
          </cell>
          <cell r="H465">
            <v>45880</v>
          </cell>
          <cell r="I465">
            <v>45880</v>
          </cell>
          <cell r="J465" t="str">
            <v>SilverPlan 銀電</v>
          </cell>
        </row>
        <row r="466">
          <cell r="C466" t="str">
            <v>S2500255</v>
          </cell>
          <cell r="D466" t="str">
            <v>P8360</v>
          </cell>
          <cell r="E466" t="str">
            <v>D563DE</v>
          </cell>
          <cell r="F466">
            <v>8100</v>
          </cell>
          <cell r="G466">
            <v>45887</v>
          </cell>
          <cell r="H466" t="str">
            <v>8/11-8/13</v>
          </cell>
          <cell r="I466">
            <v>45880</v>
          </cell>
          <cell r="J466" t="str">
            <v>SilverPlan 江門銀圖</v>
          </cell>
        </row>
        <row r="467">
          <cell r="C467" t="str">
            <v>S2500256</v>
          </cell>
          <cell r="D467" t="str">
            <v>P8360</v>
          </cell>
          <cell r="E467" t="str">
            <v>D570DE</v>
          </cell>
          <cell r="F467">
            <v>7200</v>
          </cell>
          <cell r="G467">
            <v>45887</v>
          </cell>
          <cell r="H467" t="str">
            <v>8/11-8/13</v>
          </cell>
          <cell r="I467">
            <v>45880</v>
          </cell>
          <cell r="J467" t="str">
            <v>SilverPlan 江門銀圖</v>
          </cell>
        </row>
        <row r="468">
          <cell r="C468" t="str">
            <v>S2500257</v>
          </cell>
          <cell r="D468" t="str">
            <v>P8360</v>
          </cell>
          <cell r="E468" t="str">
            <v>D572DE</v>
          </cell>
          <cell r="F468">
            <v>6000</v>
          </cell>
          <cell r="G468">
            <v>45887</v>
          </cell>
          <cell r="H468" t="str">
            <v>8/11-8/12</v>
          </cell>
          <cell r="I468">
            <v>45880</v>
          </cell>
          <cell r="J468" t="str">
            <v>SilverPlan 江門銀圖</v>
          </cell>
        </row>
        <row r="469">
          <cell r="C469" t="str">
            <v>S2500258</v>
          </cell>
          <cell r="D469" t="str">
            <v>P8288</v>
          </cell>
          <cell r="E469" t="str">
            <v>D215DE</v>
          </cell>
          <cell r="F469">
            <v>11100</v>
          </cell>
          <cell r="G469">
            <v>45915</v>
          </cell>
          <cell r="H469" t="str">
            <v>8/11-8/14</v>
          </cell>
          <cell r="I469">
            <v>45880</v>
          </cell>
          <cell r="J469" t="str">
            <v>SilverPlan 江門銀圖</v>
          </cell>
        </row>
        <row r="470">
          <cell r="C470" t="str">
            <v>S2500259</v>
          </cell>
          <cell r="D470" t="str">
            <v>P8360</v>
          </cell>
          <cell r="E470" t="str">
            <v>D563DE</v>
          </cell>
          <cell r="F470">
            <v>6000</v>
          </cell>
          <cell r="G470">
            <v>45915</v>
          </cell>
          <cell r="H470" t="str">
            <v>8/11-8/12</v>
          </cell>
          <cell r="I470">
            <v>45880</v>
          </cell>
          <cell r="J470" t="str">
            <v>SilverPlan 江門銀圖</v>
          </cell>
        </row>
        <row r="471">
          <cell r="C471" t="str">
            <v>S2500260</v>
          </cell>
          <cell r="D471" t="str">
            <v>P8360</v>
          </cell>
          <cell r="E471" t="str">
            <v>D570DE</v>
          </cell>
          <cell r="F471">
            <v>7800</v>
          </cell>
          <cell r="G471">
            <v>45915</v>
          </cell>
          <cell r="H471" t="str">
            <v>8/11-8/13</v>
          </cell>
          <cell r="I471">
            <v>45880</v>
          </cell>
          <cell r="J471" t="str">
            <v>SilverPlan 江門銀圖</v>
          </cell>
        </row>
        <row r="472">
          <cell r="C472" t="str">
            <v>S2500261</v>
          </cell>
          <cell r="D472" t="str">
            <v>P8360</v>
          </cell>
          <cell r="E472" t="str">
            <v>D572DE</v>
          </cell>
          <cell r="F472">
            <v>5400</v>
          </cell>
          <cell r="G472">
            <v>45915</v>
          </cell>
          <cell r="H472" t="str">
            <v>8/11-8/12</v>
          </cell>
          <cell r="I472">
            <v>45880</v>
          </cell>
          <cell r="J472" t="str">
            <v>SilverPlan 江門銀圖</v>
          </cell>
        </row>
        <row r="473">
          <cell r="C473" t="str">
            <v>S2500391</v>
          </cell>
          <cell r="D473" t="str">
            <v>P8005</v>
          </cell>
          <cell r="E473" t="str">
            <v>BAB9100MBCN</v>
          </cell>
          <cell r="F473">
            <v>20</v>
          </cell>
          <cell r="G473">
            <v>45869</v>
          </cell>
          <cell r="H473">
            <v>45880</v>
          </cell>
          <cell r="I473">
            <v>45880</v>
          </cell>
          <cell r="J473" t="str">
            <v>SilverPlan 銀電</v>
          </cell>
        </row>
        <row r="474">
          <cell r="C474" t="str">
            <v>S2500390</v>
          </cell>
          <cell r="D474" t="str">
            <v>P8878</v>
          </cell>
          <cell r="E474" t="str">
            <v>VSAS80PICN</v>
          </cell>
          <cell r="F474">
            <v>20</v>
          </cell>
          <cell r="G474">
            <v>45869</v>
          </cell>
          <cell r="H474">
            <v>45880</v>
          </cell>
          <cell r="I474">
            <v>45880</v>
          </cell>
          <cell r="J474" t="str">
            <v>SilverPlan 銀電</v>
          </cell>
        </row>
        <row r="475">
          <cell r="C475" t="str">
            <v>S2500366</v>
          </cell>
          <cell r="D475" t="str">
            <v>P8316</v>
          </cell>
          <cell r="E475" t="str">
            <v>257TN</v>
          </cell>
          <cell r="F475">
            <v>28176</v>
          </cell>
          <cell r="G475">
            <v>45856</v>
          </cell>
          <cell r="H475" t="str">
            <v>8/11-8/18</v>
          </cell>
          <cell r="I475">
            <v>45880</v>
          </cell>
          <cell r="J475" t="str">
            <v>SilverPlan 銀電</v>
          </cell>
        </row>
        <row r="476">
          <cell r="C476" t="str">
            <v>S2500368</v>
          </cell>
          <cell r="D476" t="str">
            <v>P8371</v>
          </cell>
          <cell r="E476" t="str">
            <v>152TN</v>
          </cell>
          <cell r="F476">
            <v>35508</v>
          </cell>
          <cell r="G476">
            <v>45860</v>
          </cell>
          <cell r="H476" t="str">
            <v>8/11-8/19</v>
          </cell>
          <cell r="I476">
            <v>45880</v>
          </cell>
          <cell r="J476" t="str">
            <v>SilverPlan 銀電</v>
          </cell>
        </row>
        <row r="477">
          <cell r="C477" t="str">
            <v>S2500370</v>
          </cell>
          <cell r="D477" t="str">
            <v>P8026</v>
          </cell>
          <cell r="E477">
            <v>305</v>
          </cell>
          <cell r="F477">
            <v>11776</v>
          </cell>
          <cell r="G477">
            <v>45868</v>
          </cell>
          <cell r="H477" t="str">
            <v>8/11-8/13</v>
          </cell>
          <cell r="I477">
            <v>45880</v>
          </cell>
          <cell r="J477" t="str">
            <v>SilverPlan 銀電</v>
          </cell>
        </row>
        <row r="478">
          <cell r="C478" t="str">
            <v>S2500393</v>
          </cell>
          <cell r="D478" t="str">
            <v>接線奶嘴</v>
          </cell>
          <cell r="E478" t="str">
            <v>FB3SBES</v>
          </cell>
          <cell r="F478">
            <v>20000</v>
          </cell>
          <cell r="G478">
            <v>45873</v>
          </cell>
          <cell r="H478" t="str">
            <v>8/11-8/14</v>
          </cell>
          <cell r="I478">
            <v>45880</v>
          </cell>
          <cell r="J478" t="str">
            <v>SilverPlan 銀電</v>
          </cell>
        </row>
        <row r="479">
          <cell r="C479" t="str">
            <v>S2500413</v>
          </cell>
          <cell r="D479" t="str">
            <v>P8538</v>
          </cell>
          <cell r="E479" t="str">
            <v>BRAS150E</v>
          </cell>
          <cell r="F479">
            <v>5502</v>
          </cell>
          <cell r="G479">
            <v>45880</v>
          </cell>
          <cell r="H479">
            <v>45880</v>
          </cell>
          <cell r="I479">
            <v>45880</v>
          </cell>
          <cell r="J479" t="str">
            <v>SilverPlan 江門銀圖</v>
          </cell>
        </row>
        <row r="480">
          <cell r="C480" t="str">
            <v>S2500414</v>
          </cell>
          <cell r="D480" t="str">
            <v>P8538</v>
          </cell>
          <cell r="E480" t="str">
            <v>BRAS150E</v>
          </cell>
          <cell r="F480">
            <v>5004</v>
          </cell>
          <cell r="G480">
            <v>45880</v>
          </cell>
          <cell r="H480">
            <v>45880</v>
          </cell>
          <cell r="I480">
            <v>45880</v>
          </cell>
          <cell r="J480" t="str">
            <v>SilverPlan 江門銀圖</v>
          </cell>
        </row>
        <row r="481">
          <cell r="C481" t="str">
            <v>S2500415</v>
          </cell>
          <cell r="D481" t="str">
            <v>P8538</v>
          </cell>
          <cell r="E481" t="str">
            <v>BRAS150E</v>
          </cell>
          <cell r="F481">
            <v>10002</v>
          </cell>
          <cell r="G481">
            <v>45880</v>
          </cell>
          <cell r="H481" t="str">
            <v>8/11-8/12</v>
          </cell>
          <cell r="I481">
            <v>45880</v>
          </cell>
          <cell r="J481" t="str">
            <v>SilverPlan 江門銀圖</v>
          </cell>
        </row>
        <row r="482">
          <cell r="C482" t="str">
            <v>S2500396</v>
          </cell>
          <cell r="D482" t="str">
            <v>P8298</v>
          </cell>
          <cell r="E482" t="str">
            <v>5344E</v>
          </cell>
          <cell r="F482">
            <v>6600</v>
          </cell>
          <cell r="G482">
            <v>45887</v>
          </cell>
          <cell r="H482" t="str">
            <v>8/18-8/19</v>
          </cell>
          <cell r="I482">
            <v>45887</v>
          </cell>
          <cell r="J482" t="str">
            <v>SilverPlan 江門銀圖</v>
          </cell>
        </row>
        <row r="483">
          <cell r="C483" t="str">
            <v>S2500397</v>
          </cell>
          <cell r="D483" t="str">
            <v>P8298</v>
          </cell>
          <cell r="E483" t="str">
            <v>5344E</v>
          </cell>
          <cell r="F483">
            <v>7200</v>
          </cell>
          <cell r="G483">
            <v>45887</v>
          </cell>
          <cell r="H483" t="str">
            <v>8/19-8/20</v>
          </cell>
          <cell r="I483">
            <v>45888</v>
          </cell>
          <cell r="J483" t="str">
            <v>SilverPlan 江門銀圖</v>
          </cell>
        </row>
        <row r="484">
          <cell r="C484" t="str">
            <v>S2500398</v>
          </cell>
          <cell r="D484" t="str">
            <v>P8298</v>
          </cell>
          <cell r="E484" t="str">
            <v>5344E</v>
          </cell>
          <cell r="F484">
            <v>6900</v>
          </cell>
          <cell r="G484">
            <v>45887</v>
          </cell>
          <cell r="H484" t="str">
            <v>8/20-8/22</v>
          </cell>
          <cell r="I484">
            <v>45889</v>
          </cell>
          <cell r="J484" t="str">
            <v>SilverPlan 江門銀圖</v>
          </cell>
        </row>
        <row r="485">
          <cell r="C485" t="str">
            <v>S2500416</v>
          </cell>
          <cell r="D485" t="str">
            <v>P8538</v>
          </cell>
          <cell r="E485" t="str">
            <v>BRAS150E</v>
          </cell>
          <cell r="F485">
            <v>6300</v>
          </cell>
          <cell r="G485">
            <v>45887</v>
          </cell>
          <cell r="H485" t="str">
            <v>8/20-8/21</v>
          </cell>
          <cell r="I485">
            <v>45889</v>
          </cell>
          <cell r="J485" t="str">
            <v>SilverPlan 江門銀圖</v>
          </cell>
        </row>
        <row r="486">
          <cell r="C486" t="str">
            <v>S2500406</v>
          </cell>
          <cell r="D486" t="str">
            <v>P8538</v>
          </cell>
          <cell r="E486" t="str">
            <v>BRAS152E</v>
          </cell>
          <cell r="F486">
            <v>2502</v>
          </cell>
          <cell r="G486">
            <v>45887</v>
          </cell>
          <cell r="H486" t="str">
            <v>8/20-8/21</v>
          </cell>
          <cell r="I486">
            <v>45889</v>
          </cell>
          <cell r="J486" t="str">
            <v>SilverPlan 江門銀圖</v>
          </cell>
        </row>
        <row r="487">
          <cell r="C487" t="str">
            <v>S2500409</v>
          </cell>
          <cell r="D487" t="str">
            <v>P8532</v>
          </cell>
          <cell r="E487" t="str">
            <v>AS95E</v>
          </cell>
          <cell r="F487">
            <v>3804</v>
          </cell>
          <cell r="G487">
            <v>45887</v>
          </cell>
          <cell r="H487">
            <v>45890</v>
          </cell>
          <cell r="I487">
            <v>45890</v>
          </cell>
          <cell r="J487" t="str">
            <v>SilverPlan 江門銀圖</v>
          </cell>
        </row>
        <row r="488">
          <cell r="C488" t="str">
            <v>S2500410</v>
          </cell>
          <cell r="D488" t="str">
            <v>P8532</v>
          </cell>
          <cell r="E488" t="str">
            <v>AS95E</v>
          </cell>
          <cell r="F488">
            <v>1200</v>
          </cell>
          <cell r="G488">
            <v>45887</v>
          </cell>
          <cell r="H488">
            <v>45890</v>
          </cell>
          <cell r="I488">
            <v>45890</v>
          </cell>
          <cell r="J488" t="str">
            <v>SilverPlan 江門銀圖</v>
          </cell>
        </row>
        <row r="489">
          <cell r="C489" t="str">
            <v>S2500422</v>
          </cell>
          <cell r="D489" t="str">
            <v>P8515</v>
          </cell>
          <cell r="E489" t="str">
            <v>AS126E</v>
          </cell>
          <cell r="F489">
            <v>9252</v>
          </cell>
          <cell r="G489">
            <v>45887</v>
          </cell>
          <cell r="H489" t="str">
            <v>8/18-8/19</v>
          </cell>
          <cell r="I489">
            <v>45887</v>
          </cell>
          <cell r="J489" t="str">
            <v>SilverPlan 江門銀圖</v>
          </cell>
        </row>
        <row r="490">
          <cell r="C490" t="str">
            <v>S2500388</v>
          </cell>
          <cell r="D490" t="str">
            <v>P8026</v>
          </cell>
          <cell r="E490">
            <v>305</v>
          </cell>
          <cell r="F490">
            <v>11776</v>
          </cell>
          <cell r="G490">
            <v>45889</v>
          </cell>
          <cell r="H490" t="str">
            <v>8/21-8/23</v>
          </cell>
          <cell r="I490">
            <v>45890</v>
          </cell>
          <cell r="J490" t="str">
            <v>SilverPlan 銀電</v>
          </cell>
        </row>
        <row r="491">
          <cell r="C491" t="str">
            <v>S2500399</v>
          </cell>
          <cell r="D491" t="str">
            <v>P8298</v>
          </cell>
          <cell r="E491" t="str">
            <v>5344E</v>
          </cell>
          <cell r="F491">
            <v>3000</v>
          </cell>
          <cell r="G491">
            <v>45894</v>
          </cell>
          <cell r="H491">
            <v>45892</v>
          </cell>
          <cell r="I491">
            <v>45892</v>
          </cell>
          <cell r="J491" t="str">
            <v>SilverPlan 江門銀圖</v>
          </cell>
        </row>
        <row r="492">
          <cell r="C492" t="str">
            <v>S2500394</v>
          </cell>
          <cell r="D492" t="str">
            <v>P8026</v>
          </cell>
          <cell r="E492">
            <v>305</v>
          </cell>
          <cell r="F492">
            <v>11776</v>
          </cell>
          <cell r="G492">
            <v>45894</v>
          </cell>
          <cell r="H492" t="str">
            <v>8/24-8/26</v>
          </cell>
          <cell r="I492">
            <v>45893</v>
          </cell>
          <cell r="J492" t="str">
            <v>SilverPlan 銀電</v>
          </cell>
        </row>
        <row r="493">
          <cell r="C493" t="str">
            <v>S2500367</v>
          </cell>
          <cell r="D493" t="str">
            <v>P8316</v>
          </cell>
          <cell r="E493" t="str">
            <v>257TN</v>
          </cell>
          <cell r="F493">
            <v>28176</v>
          </cell>
          <cell r="G493">
            <v>45895</v>
          </cell>
          <cell r="H493" t="str">
            <v>8/25-8/30</v>
          </cell>
          <cell r="I493">
            <v>45894</v>
          </cell>
          <cell r="J493" t="str">
            <v>SilverPlan 銀電</v>
          </cell>
        </row>
        <row r="494">
          <cell r="C494" t="str">
            <v>S2500369</v>
          </cell>
          <cell r="D494" t="str">
            <v>P8371</v>
          </cell>
          <cell r="E494" t="str">
            <v>152TN</v>
          </cell>
          <cell r="F494">
            <v>23672</v>
          </cell>
          <cell r="G494">
            <v>45895</v>
          </cell>
          <cell r="H494" t="str">
            <v>8/25-8/29</v>
          </cell>
          <cell r="I494">
            <v>45894</v>
          </cell>
          <cell r="J494" t="str">
            <v>SilverPlan 銀電</v>
          </cell>
        </row>
        <row r="495">
          <cell r="C495" t="str">
            <v>S2500395</v>
          </cell>
          <cell r="D495" t="str">
            <v>P8026</v>
          </cell>
          <cell r="E495">
            <v>305</v>
          </cell>
          <cell r="F495">
            <v>11776</v>
          </cell>
          <cell r="G495">
            <v>45897</v>
          </cell>
          <cell r="H495" t="str">
            <v>8/26-8/28</v>
          </cell>
          <cell r="I495">
            <v>45895</v>
          </cell>
          <cell r="J495" t="str">
            <v>SilverPlan 銀電</v>
          </cell>
        </row>
        <row r="496">
          <cell r="C496" t="str">
            <v>S2500385</v>
          </cell>
          <cell r="D496" t="str">
            <v>P8360</v>
          </cell>
          <cell r="E496" t="str">
            <v>5572U</v>
          </cell>
          <cell r="F496">
            <v>5004</v>
          </cell>
          <cell r="G496">
            <v>45898</v>
          </cell>
          <cell r="H496">
            <v>45897</v>
          </cell>
          <cell r="I496">
            <v>45897</v>
          </cell>
          <cell r="J496" t="str">
            <v>SilverPlan 江門銀圖</v>
          </cell>
        </row>
        <row r="497">
          <cell r="C497" t="str">
            <v>S2500407</v>
          </cell>
          <cell r="D497" t="str">
            <v>P8538</v>
          </cell>
          <cell r="E497" t="str">
            <v>BRAS152E</v>
          </cell>
          <cell r="F497">
            <v>2502</v>
          </cell>
          <cell r="G497">
            <v>45903</v>
          </cell>
          <cell r="H497">
            <v>45897</v>
          </cell>
          <cell r="I497">
            <v>45897</v>
          </cell>
          <cell r="J497" t="str">
            <v>SilverPlan 江門銀圖</v>
          </cell>
        </row>
        <row r="498">
          <cell r="C498" t="str">
            <v>S2500408</v>
          </cell>
          <cell r="D498" t="str">
            <v>P8030</v>
          </cell>
          <cell r="E498" t="str">
            <v>BRHD155E</v>
          </cell>
          <cell r="F498">
            <v>2502</v>
          </cell>
          <cell r="G498">
            <v>45903</v>
          </cell>
          <cell r="H498">
            <v>45897</v>
          </cell>
          <cell r="I498">
            <v>45897</v>
          </cell>
          <cell r="J498" t="str">
            <v>SilverPlan 江門銀圖</v>
          </cell>
        </row>
        <row r="499">
          <cell r="C499" t="str">
            <v>S2500412</v>
          </cell>
          <cell r="D499" t="str">
            <v>P8515</v>
          </cell>
          <cell r="E499" t="str">
            <v>2136U</v>
          </cell>
          <cell r="F499">
            <v>10008</v>
          </cell>
          <cell r="G499">
            <v>45903</v>
          </cell>
          <cell r="H499" t="str">
            <v>8/28-8/29</v>
          </cell>
          <cell r="I499">
            <v>45897</v>
          </cell>
          <cell r="J499" t="str">
            <v>SilverPlan 江門銀圖</v>
          </cell>
        </row>
        <row r="500">
          <cell r="C500" t="str">
            <v>S2500383</v>
          </cell>
          <cell r="D500" t="str">
            <v>P8376</v>
          </cell>
          <cell r="E500" t="str">
            <v>9142TU</v>
          </cell>
          <cell r="F500">
            <v>5004</v>
          </cell>
          <cell r="G500">
            <v>45908</v>
          </cell>
          <cell r="H500">
            <v>45899</v>
          </cell>
          <cell r="I500">
            <v>45899</v>
          </cell>
          <cell r="J500" t="str">
            <v>SilverPlan 江門銀圖</v>
          </cell>
        </row>
        <row r="501">
          <cell r="C501" t="str">
            <v>S2500384</v>
          </cell>
          <cell r="D501" t="str">
            <v>P8288</v>
          </cell>
          <cell r="E501" t="str">
            <v>5542DU</v>
          </cell>
          <cell r="F501">
            <v>4002</v>
          </cell>
          <cell r="G501">
            <v>45908</v>
          </cell>
          <cell r="H501">
            <v>45899</v>
          </cell>
          <cell r="I501">
            <v>45899</v>
          </cell>
          <cell r="J501" t="str">
            <v>SilverPlan 江門銀圖</v>
          </cell>
        </row>
        <row r="502">
          <cell r="C502" t="str">
            <v>S2500386</v>
          </cell>
          <cell r="D502" t="str">
            <v>P8298</v>
          </cell>
          <cell r="E502" t="str">
            <v>5344U</v>
          </cell>
          <cell r="F502">
            <v>2508</v>
          </cell>
          <cell r="G502">
            <v>45908</v>
          </cell>
          <cell r="H502">
            <v>45899</v>
          </cell>
          <cell r="I502">
            <v>45899</v>
          </cell>
          <cell r="J502" t="str">
            <v>SilverPlan 銀電</v>
          </cell>
        </row>
        <row r="503">
          <cell r="C503" t="str">
            <v>S2500433</v>
          </cell>
          <cell r="D503" t="str">
            <v>P8532</v>
          </cell>
          <cell r="E503" t="str">
            <v>AS95E</v>
          </cell>
          <cell r="F503">
            <v>2502</v>
          </cell>
          <cell r="G503">
            <v>45908</v>
          </cell>
          <cell r="H503">
            <v>45901</v>
          </cell>
          <cell r="I503">
            <v>45901</v>
          </cell>
          <cell r="J503" t="str">
            <v>SilverPlan 江門銀圖</v>
          </cell>
        </row>
        <row r="504">
          <cell r="C504" t="str">
            <v>S2500423</v>
          </cell>
          <cell r="D504" t="str">
            <v>P8515</v>
          </cell>
          <cell r="E504" t="str">
            <v>AS126E</v>
          </cell>
          <cell r="F504">
            <v>9000</v>
          </cell>
          <cell r="G504">
            <v>45908</v>
          </cell>
          <cell r="H504" t="str">
            <v>9/1-9/3</v>
          </cell>
          <cell r="I504">
            <v>45901</v>
          </cell>
          <cell r="J504" t="str">
            <v>SilverPlan 江門銀圖</v>
          </cell>
        </row>
        <row r="505">
          <cell r="C505" t="str">
            <v>S2500434</v>
          </cell>
          <cell r="D505" t="str">
            <v>P8026</v>
          </cell>
          <cell r="E505">
            <v>305</v>
          </cell>
          <cell r="F505">
            <v>11776</v>
          </cell>
          <cell r="G505">
            <v>45915</v>
          </cell>
          <cell r="H505" t="str">
            <v>9/8-9/10</v>
          </cell>
          <cell r="I505">
            <v>45908</v>
          </cell>
          <cell r="J505" t="str">
            <v>SilverPlan 銀電</v>
          </cell>
        </row>
        <row r="506">
          <cell r="C506" t="str">
            <v>S2500411</v>
          </cell>
          <cell r="D506" t="str">
            <v>P8515</v>
          </cell>
          <cell r="E506" t="str">
            <v>2136U</v>
          </cell>
          <cell r="F506">
            <v>3000</v>
          </cell>
          <cell r="G506">
            <v>45915</v>
          </cell>
          <cell r="H506">
            <v>45908</v>
          </cell>
          <cell r="I506">
            <v>45908</v>
          </cell>
          <cell r="J506" t="str">
            <v>SilverPlan 江門銀圖</v>
          </cell>
        </row>
        <row r="507">
          <cell r="C507" t="str">
            <v>S2500418</v>
          </cell>
          <cell r="D507" t="str">
            <v>P9305</v>
          </cell>
          <cell r="E507" t="str">
            <v>CGP8A</v>
          </cell>
          <cell r="F507">
            <v>1512</v>
          </cell>
          <cell r="G507">
            <v>45915</v>
          </cell>
          <cell r="H507">
            <v>45908</v>
          </cell>
          <cell r="I507">
            <v>45908</v>
          </cell>
          <cell r="J507" t="str">
            <v>SilverPlan 銀電</v>
          </cell>
        </row>
        <row r="508">
          <cell r="C508" t="str">
            <v>S2500248</v>
          </cell>
          <cell r="D508" t="str">
            <v>P8360</v>
          </cell>
          <cell r="E508" t="str">
            <v>D570DE</v>
          </cell>
          <cell r="F508">
            <v>14400</v>
          </cell>
          <cell r="G508">
            <v>45824</v>
          </cell>
          <cell r="H508" t="str">
            <v>7/28-8/1</v>
          </cell>
          <cell r="I508">
            <v>45866</v>
          </cell>
          <cell r="J508" t="str">
            <v>SilverPlan 江門銀圖</v>
          </cell>
        </row>
        <row r="508">
          <cell r="N508" t="str">
            <v>欠膠件齊10K</v>
          </cell>
        </row>
        <row r="509">
          <cell r="N509" t="str">
            <v>AB膠</v>
          </cell>
          <cell r="O509" t="str">
            <v>昌哲</v>
          </cell>
          <cell r="P509">
            <v>41054.85</v>
          </cell>
          <cell r="Q509" t="str">
            <v>8月29日</v>
          </cell>
        </row>
        <row r="510">
          <cell r="N510" t="str">
            <v>色粉</v>
          </cell>
          <cell r="O510" t="str">
            <v>顏專 5.6尾款，7月</v>
          </cell>
          <cell r="P510">
            <v>14960</v>
          </cell>
          <cell r="Q510" t="str">
            <v>8月29日</v>
          </cell>
        </row>
        <row r="511">
          <cell r="N511" t="str">
            <v>刀網</v>
          </cell>
          <cell r="O511" t="str">
            <v>新琛（12-1月）</v>
          </cell>
          <cell r="P511">
            <v>10108</v>
          </cell>
          <cell r="Q511" t="str">
            <v>8月29日</v>
          </cell>
        </row>
        <row r="512">
          <cell r="N512" t="str">
            <v>線架雞眼介子</v>
          </cell>
          <cell r="O512" t="str">
            <v>茂興宏（12-1月）</v>
          </cell>
          <cell r="P512">
            <v>76390.43</v>
          </cell>
          <cell r="Q512" t="str">
            <v>8月29日</v>
          </cell>
        </row>
        <row r="513">
          <cell r="N513" t="str">
            <v>ABC鋁片，鐵鍋件（無材料）</v>
          </cell>
          <cell r="O513" t="str">
            <v>盈啟豐（3-4月）</v>
          </cell>
          <cell r="P513">
            <v>12563.74</v>
          </cell>
          <cell r="Q513" t="str">
            <v>8月29日</v>
          </cell>
        </row>
        <row r="514">
          <cell r="N514" t="str">
            <v>色粉</v>
          </cell>
          <cell r="O514" t="str">
            <v>華彩（銀圖）2024.9-2025.3</v>
          </cell>
          <cell r="P514">
            <v>89735.98</v>
          </cell>
          <cell r="Q514" t="str">
            <v>8月29日</v>
          </cell>
        </row>
        <row r="515">
          <cell r="N515" t="str">
            <v>色粉</v>
          </cell>
          <cell r="O515" t="str">
            <v>華彩（銀電）2024.5-2025.3</v>
          </cell>
          <cell r="P515">
            <v>17888.21</v>
          </cell>
          <cell r="Q515" t="str">
            <v>8月29日</v>
          </cell>
        </row>
        <row r="516">
          <cell r="N516" t="str">
            <v>絲印油</v>
          </cell>
          <cell r="O516" t="str">
            <v>大宇（11月）</v>
          </cell>
          <cell r="P516">
            <v>40501</v>
          </cell>
          <cell r="Q516" t="str">
            <v>8月29日</v>
          </cell>
        </row>
        <row r="517">
          <cell r="N517" t="str">
            <v>化工料</v>
          </cell>
          <cell r="O517" t="str">
            <v>政欣10月尾款</v>
          </cell>
          <cell r="P517">
            <v>8735.45</v>
          </cell>
          <cell r="Q517" t="str">
            <v>原8月21付，未付完</v>
          </cell>
        </row>
        <row r="518">
          <cell r="N518" t="str">
            <v>塑膠電鍍</v>
          </cell>
          <cell r="O518" t="str">
            <v>松韜</v>
          </cell>
          <cell r="P518">
            <v>74566.71</v>
          </cell>
          <cell r="Q518" t="str">
            <v>原8月22付，未付</v>
          </cell>
        </row>
        <row r="519">
          <cell r="N519" t="str">
            <v>噴油</v>
          </cell>
          <cell r="O519" t="str">
            <v>永碩</v>
          </cell>
          <cell r="P519">
            <v>200000</v>
          </cell>
        </row>
        <row r="520">
          <cell r="N520" t="str">
            <v>電子元件</v>
          </cell>
          <cell r="O520" t="str">
            <v>朗威</v>
          </cell>
          <cell r="P520">
            <v>32982</v>
          </cell>
          <cell r="Q520" t="str">
            <v>覆9月5日</v>
          </cell>
        </row>
        <row r="521">
          <cell r="N521" t="str">
            <v>負離子骨架</v>
          </cell>
          <cell r="O521" t="str">
            <v>三順</v>
          </cell>
          <cell r="P521">
            <v>55339.78</v>
          </cell>
          <cell r="Q521" t="str">
            <v>覆8月28日</v>
          </cell>
        </row>
        <row r="522">
          <cell r="N522" t="str">
            <v>負離子電容</v>
          </cell>
          <cell r="O522" t="str">
            <v>卓仕（12月～1月）</v>
          </cell>
          <cell r="P522">
            <v>40239</v>
          </cell>
          <cell r="Q522" t="str">
            <v>多次出追款信</v>
          </cell>
          <cell r="R522" t="str">
            <v>24年12月~1月</v>
          </cell>
        </row>
        <row r="523">
          <cell r="N523" t="str">
            <v>負離子電容</v>
          </cell>
          <cell r="O523" t="str">
            <v>莞創 </v>
          </cell>
          <cell r="P523">
            <v>27280</v>
          </cell>
          <cell r="Q523" t="str">
            <v>多次出追款信</v>
          </cell>
          <cell r="R523" t="str">
            <v>24年11月~1月</v>
          </cell>
        </row>
        <row r="524">
          <cell r="N524" t="str">
            <v>AII系列電線</v>
          </cell>
          <cell r="O524" t="str">
            <v>均堅（電線）</v>
          </cell>
          <cell r="P524">
            <v>123047.1</v>
          </cell>
          <cell r="Q524" t="str">
            <v>覆9月5日</v>
          </cell>
          <cell r="R524" t="str">
            <v>25年1月~4月</v>
          </cell>
        </row>
        <row r="525">
          <cell r="N525" t="str">
            <v>AII系列彩盒 </v>
          </cell>
          <cell r="O525" t="str">
            <v>海昌（彩盒）</v>
          </cell>
          <cell r="P525">
            <v>25839.68</v>
          </cell>
          <cell r="Q525" t="str">
            <v>覆9月5日</v>
          </cell>
          <cell r="R525" t="str">
            <v>25年3月</v>
          </cell>
        </row>
        <row r="526">
          <cell r="N526" t="str">
            <v>AII系列貼紙</v>
          </cell>
          <cell r="O526" t="str">
            <v>億宇（貼紙）</v>
          </cell>
          <cell r="P526">
            <v>3693</v>
          </cell>
          <cell r="Q526" t="str">
            <v>覆9月5日</v>
          </cell>
          <cell r="R526" t="str">
            <v>25年2月~3月</v>
          </cell>
        </row>
        <row r="527">
          <cell r="N527" t="str">
            <v>馬達拉</v>
          </cell>
          <cell r="O527" t="str">
            <v>泰耀</v>
          </cell>
          <cell r="P527">
            <v>11032.5</v>
          </cell>
        </row>
        <row r="527">
          <cell r="R527" t="str">
            <v>25年2月~3月</v>
          </cell>
        </row>
        <row r="528">
          <cell r="N528" t="str">
            <v>剪發器馬達</v>
          </cell>
          <cell r="O528" t="str">
            <v>金達（馬達）8月</v>
          </cell>
          <cell r="P528">
            <v>118522.91</v>
          </cell>
          <cell r="Q528" t="str">
            <v>覆9月5日</v>
          </cell>
          <cell r="R528" t="str">
            <v>2024年8月</v>
          </cell>
        </row>
        <row r="529">
          <cell r="N529" t="str">
            <v>貼紙</v>
          </cell>
          <cell r="O529" t="str">
            <v>雄冠（10月）</v>
          </cell>
          <cell r="P529">
            <v>36252</v>
          </cell>
        </row>
        <row r="529">
          <cell r="R529" t="str">
            <v>2024年10月</v>
          </cell>
        </row>
        <row r="530">
          <cell r="N530" t="str">
            <v>植毛刷</v>
          </cell>
          <cell r="O530" t="str">
            <v>晨銘</v>
          </cell>
          <cell r="P530">
            <v>67847.64</v>
          </cell>
        </row>
        <row r="530">
          <cell r="R530" t="str">
            <v>2024年8月</v>
          </cell>
        </row>
        <row r="531">
          <cell r="N531" t="str">
            <v>色母粒</v>
          </cell>
          <cell r="O531" t="str">
            <v>普凱</v>
          </cell>
          <cell r="P531">
            <v>65699</v>
          </cell>
        </row>
        <row r="531">
          <cell r="R531" t="str">
            <v>2024年9月~11月</v>
          </cell>
        </row>
        <row r="532">
          <cell r="N532" t="str">
            <v>PCB板</v>
          </cell>
          <cell r="O532" t="str">
            <v>華躍發</v>
          </cell>
          <cell r="P532">
            <v>55001</v>
          </cell>
          <cell r="Q532" t="str">
            <v>多次來追</v>
          </cell>
          <cell r="R532" t="str">
            <v>2024年12月</v>
          </cell>
        </row>
        <row r="533">
          <cell r="N533" t="str">
            <v>發條</v>
          </cell>
          <cell r="O533" t="str">
            <v>力鼎</v>
          </cell>
          <cell r="P533">
            <v>98329.6</v>
          </cell>
          <cell r="Q533" t="str">
            <v>多次來追</v>
          </cell>
          <cell r="R533" t="str">
            <v>2024年10月11月</v>
          </cell>
        </row>
        <row r="534">
          <cell r="N534" t="str">
            <v>纖維繩 （線架通用）</v>
          </cell>
          <cell r="O534" t="str">
            <v>珠海林然</v>
          </cell>
          <cell r="P534">
            <v>108689</v>
          </cell>
          <cell r="Q534" t="str">
            <v>多次來追</v>
          </cell>
          <cell r="R534" t="str">
            <v>2024年11月~12月</v>
          </cell>
        </row>
        <row r="535">
          <cell r="N535" t="str">
            <v>吸塑</v>
          </cell>
          <cell r="O535" t="str">
            <v>興勤</v>
          </cell>
          <cell r="P535">
            <v>71697</v>
          </cell>
        </row>
        <row r="535">
          <cell r="R535" t="str">
            <v>2024年10月~11月</v>
          </cell>
        </row>
        <row r="536">
          <cell r="N536" t="str">
            <v>說明書</v>
          </cell>
          <cell r="O536" t="str">
            <v>欣豪</v>
          </cell>
          <cell r="P536">
            <v>100050.01</v>
          </cell>
        </row>
        <row r="536">
          <cell r="R536" t="str">
            <v>2024年7~9月</v>
          </cell>
        </row>
        <row r="537">
          <cell r="N537" t="str">
            <v>小五金電鍍</v>
          </cell>
          <cell r="O537" t="str">
            <v>健強仕</v>
          </cell>
          <cell r="P537">
            <v>58634.68</v>
          </cell>
          <cell r="Q537" t="str">
            <v>覆9月5日</v>
          </cell>
          <cell r="R537" t="str">
            <v>2024年7月~9月</v>
          </cell>
        </row>
        <row r="538">
          <cell r="N538" t="str">
            <v>紙袋</v>
          </cell>
          <cell r="O538" t="str">
            <v>浦高堡</v>
          </cell>
          <cell r="P538">
            <v>46626.56</v>
          </cell>
          <cell r="Q538" t="str">
            <v>覆9月5日</v>
          </cell>
          <cell r="R538" t="str">
            <v>2024年8月~1月</v>
          </cell>
        </row>
        <row r="539">
          <cell r="N539" t="str">
            <v>電阻</v>
          </cell>
          <cell r="O539" t="str">
            <v>福德</v>
          </cell>
          <cell r="P539">
            <v>20122</v>
          </cell>
        </row>
        <row r="539">
          <cell r="R539" t="str">
            <v>25年1月2月</v>
          </cell>
        </row>
        <row r="540">
          <cell r="N540" t="str">
            <v>烤箱-密封條</v>
          </cell>
          <cell r="O540" t="str">
            <v>龍升</v>
          </cell>
          <cell r="P540">
            <v>84074</v>
          </cell>
          <cell r="Q540" t="str">
            <v>出了律師函</v>
          </cell>
          <cell r="R540" t="str">
            <v>25月1月~6月</v>
          </cell>
        </row>
        <row r="541">
          <cell r="N541" t="str">
            <v>發熱線</v>
          </cell>
          <cell r="O541" t="str">
            <v>常熟</v>
          </cell>
          <cell r="P541">
            <v>34961.95</v>
          </cell>
        </row>
        <row r="541">
          <cell r="R541" t="str">
            <v>24年12月~2月</v>
          </cell>
        </row>
        <row r="542">
          <cell r="N542" t="str">
            <v>打包帶</v>
          </cell>
          <cell r="O542" t="str">
            <v>進美</v>
          </cell>
          <cell r="P542">
            <v>22061.88</v>
          </cell>
          <cell r="Q542" t="str">
            <v>覆9月5日</v>
          </cell>
          <cell r="R542" t="str">
            <v>24年8月~10月</v>
          </cell>
        </row>
        <row r="543">
          <cell r="N543" t="str">
            <v>HC244剪刀</v>
          </cell>
          <cell r="O543" t="str">
            <v>光恒</v>
          </cell>
          <cell r="P543">
            <v>72139.9</v>
          </cell>
          <cell r="Q543" t="str">
            <v>覆9月5日</v>
          </cell>
          <cell r="R543" t="str">
            <v>2024年8月~9月</v>
          </cell>
        </row>
        <row r="544">
          <cell r="N544" t="str">
            <v>膠袋</v>
          </cell>
          <cell r="O544" t="str">
            <v>永鴻興</v>
          </cell>
          <cell r="P544">
            <v>183570</v>
          </cell>
        </row>
        <row r="544">
          <cell r="R544" t="str">
            <v>25年2月~6月</v>
          </cell>
        </row>
        <row r="545">
          <cell r="N545" t="str">
            <v>膠紙</v>
          </cell>
          <cell r="O545" t="str">
            <v>德源（銀圖）</v>
          </cell>
          <cell r="P545">
            <v>66902.38</v>
          </cell>
        </row>
        <row r="545">
          <cell r="R545" t="str">
            <v>2024年11月~7月</v>
          </cell>
        </row>
        <row r="546">
          <cell r="N546" t="str">
            <v>膠紙</v>
          </cell>
          <cell r="O546" t="str">
            <v>德源（吉安）</v>
          </cell>
          <cell r="P546">
            <v>8146.4</v>
          </cell>
        </row>
        <row r="546">
          <cell r="R546" t="str">
            <v>2024年10月~25年5月</v>
          </cell>
        </row>
        <row r="547">
          <cell r="N547" t="str">
            <v>膠紙</v>
          </cell>
          <cell r="O547" t="str">
            <v>德源（銀電）</v>
          </cell>
          <cell r="P547">
            <v>5432.4</v>
          </cell>
        </row>
        <row r="547">
          <cell r="R547" t="str">
            <v>2024年5月~25年5月</v>
          </cell>
        </row>
        <row r="548">
          <cell r="N548" t="str">
            <v>氣泡袋</v>
          </cell>
          <cell r="O548" t="str">
            <v>永安</v>
          </cell>
          <cell r="P548">
            <v>28596</v>
          </cell>
        </row>
        <row r="548">
          <cell r="R548" t="str">
            <v>25年1月（尾款）</v>
          </cell>
        </row>
        <row r="549">
          <cell r="N549" t="str">
            <v>纖維網</v>
          </cell>
          <cell r="O549" t="str">
            <v>凱華</v>
          </cell>
          <cell r="P549">
            <v>28340</v>
          </cell>
        </row>
        <row r="549">
          <cell r="R549" t="str">
            <v>24年7月~10月</v>
          </cell>
        </row>
        <row r="550">
          <cell r="N550" t="str">
            <v>PCB板</v>
          </cell>
          <cell r="O550" t="str">
            <v>新鴻興（銀圖）</v>
          </cell>
          <cell r="P550">
            <v>49978</v>
          </cell>
        </row>
        <row r="550">
          <cell r="R550" t="str">
            <v>24年12月~7月</v>
          </cell>
        </row>
        <row r="551">
          <cell r="N551" t="str">
            <v>PCB板</v>
          </cell>
          <cell r="O551" t="str">
            <v>新鴻興（銀電）</v>
          </cell>
          <cell r="P551">
            <v>2087.76</v>
          </cell>
        </row>
        <row r="551">
          <cell r="R551" t="str">
            <v>2025年1~5月</v>
          </cell>
        </row>
        <row r="552">
          <cell r="N552" t="str">
            <v>負離子電容</v>
          </cell>
          <cell r="O552" t="str">
            <v>新巨</v>
          </cell>
          <cell r="P552">
            <v>22275</v>
          </cell>
        </row>
        <row r="552">
          <cell r="R552" t="str">
            <v>24年12月</v>
          </cell>
        </row>
        <row r="553">
          <cell r="N553" t="str">
            <v>開關</v>
          </cell>
          <cell r="O553" t="str">
            <v>獅霸</v>
          </cell>
          <cell r="P553">
            <v>21200</v>
          </cell>
        </row>
        <row r="553">
          <cell r="R553" t="str">
            <v>24年12月</v>
          </cell>
        </row>
        <row r="554">
          <cell r="N554" t="str">
            <v>齒輪</v>
          </cell>
          <cell r="O554" t="str">
            <v>順奇</v>
          </cell>
          <cell r="P554">
            <v>17482</v>
          </cell>
        </row>
        <row r="554">
          <cell r="R554" t="str">
            <v>24年12月~2月</v>
          </cell>
        </row>
        <row r="555">
          <cell r="N555" t="str">
            <v>負離子磁芯</v>
          </cell>
          <cell r="O555" t="str">
            <v>樂通</v>
          </cell>
          <cell r="P555">
            <v>11173.95</v>
          </cell>
        </row>
        <row r="555">
          <cell r="R555" t="str">
            <v>24年11月~12月</v>
          </cell>
        </row>
        <row r="556">
          <cell r="N556" t="str">
            <v>玻璃膠</v>
          </cell>
          <cell r="O556" t="str">
            <v>明德</v>
          </cell>
          <cell r="P556">
            <v>29295</v>
          </cell>
          <cell r="Q556" t="str">
            <v>覆9月5日</v>
          </cell>
          <cell r="R556" t="str">
            <v>24年7~12月</v>
          </cell>
        </row>
        <row r="557">
          <cell r="N557" t="str">
            <v>烤箱-烤架</v>
          </cell>
          <cell r="O557" t="str">
            <v>優洪</v>
          </cell>
          <cell r="P557">
            <v>80431.9</v>
          </cell>
        </row>
        <row r="557">
          <cell r="R557" t="str">
            <v>25年2月</v>
          </cell>
        </row>
        <row r="558">
          <cell r="N558" t="str">
            <v>電子元件</v>
          </cell>
          <cell r="O558" t="str">
            <v>芯澤翔</v>
          </cell>
          <cell r="P558">
            <v>4664</v>
          </cell>
        </row>
        <row r="558">
          <cell r="R558" t="str">
            <v>24年11月</v>
          </cell>
        </row>
        <row r="559">
          <cell r="N559" t="str">
            <v>PCB板</v>
          </cell>
          <cell r="O559" t="str">
            <v>榮達昌盛</v>
          </cell>
          <cell r="P559">
            <v>289980</v>
          </cell>
          <cell r="Q559" t="str">
            <v>覆9月5日</v>
          </cell>
          <cell r="R559" t="str">
            <v>24年11月12月</v>
          </cell>
        </row>
        <row r="560">
          <cell r="N560" t="str">
            <v>氣泡袋</v>
          </cell>
          <cell r="O560" t="str">
            <v>依時</v>
          </cell>
          <cell r="P560">
            <v>10739.15</v>
          </cell>
          <cell r="Q560" t="str">
            <v>出了追款函</v>
          </cell>
          <cell r="R560" t="str">
            <v>25年4月.5月</v>
          </cell>
        </row>
        <row r="561">
          <cell r="N561" t="str">
            <v>3M膠紙</v>
          </cell>
          <cell r="O561" t="str">
            <v>恒豐慶</v>
          </cell>
          <cell r="P561">
            <v>3848.11</v>
          </cell>
        </row>
        <row r="561">
          <cell r="R561" t="str">
            <v>25年1月</v>
          </cell>
        </row>
        <row r="562">
          <cell r="N562" t="str">
            <v>色母粒</v>
          </cell>
          <cell r="O562" t="str">
            <v>顏專新材料</v>
          </cell>
          <cell r="P562">
            <v>10560</v>
          </cell>
          <cell r="Q562" t="str">
            <v>8月21付13444.00</v>
          </cell>
          <cell r="R562" t="str">
            <v>2025~5月~7月</v>
          </cell>
        </row>
        <row r="563">
          <cell r="N563" t="str">
            <v>電感</v>
          </cell>
          <cell r="O563" t="str">
            <v>江盟</v>
          </cell>
          <cell r="P563">
            <v>5086.4</v>
          </cell>
        </row>
        <row r="563">
          <cell r="R563" t="str">
            <v>25年3月</v>
          </cell>
        </row>
        <row r="564">
          <cell r="N564" t="str">
            <v>防潮珠</v>
          </cell>
          <cell r="O564" t="str">
            <v>麗英達</v>
          </cell>
          <cell r="P564">
            <v>4816.5</v>
          </cell>
        </row>
        <row r="564">
          <cell r="R564" t="str">
            <v>25年1月3月</v>
          </cell>
        </row>
        <row r="565">
          <cell r="N565" t="str">
            <v>電線</v>
          </cell>
          <cell r="O565" t="str">
            <v>信輝（銀電7月）</v>
          </cell>
          <cell r="P565">
            <v>15274.4</v>
          </cell>
          <cell r="Q565" t="str">
            <v>覆9月5日</v>
          </cell>
          <cell r="R565" t="str">
            <v>24年7月</v>
          </cell>
        </row>
        <row r="566">
          <cell r="N566" t="str">
            <v>電線</v>
          </cell>
          <cell r="O566" t="str">
            <v>信輝（銀圖）</v>
          </cell>
          <cell r="P566">
            <v>2303.5</v>
          </cell>
        </row>
        <row r="566">
          <cell r="R566" t="str">
            <v>25年2月4月</v>
          </cell>
        </row>
        <row r="567">
          <cell r="N567" t="str">
            <v>螺絲</v>
          </cell>
          <cell r="O567" t="str">
            <v>利源8月</v>
          </cell>
          <cell r="P567">
            <v>65516.93</v>
          </cell>
          <cell r="Q567" t="str">
            <v>覆9月5日</v>
          </cell>
          <cell r="R567" t="str">
            <v>24年8月</v>
          </cell>
        </row>
        <row r="568">
          <cell r="N568" t="str">
            <v>貼片</v>
          </cell>
          <cell r="O568" t="str">
            <v>柏英特</v>
          </cell>
          <cell r="P568">
            <v>6962</v>
          </cell>
        </row>
        <row r="568">
          <cell r="R568" t="str">
            <v>2024年11</v>
          </cell>
        </row>
        <row r="569">
          <cell r="N569" t="str">
            <v>可控硅</v>
          </cell>
          <cell r="O569" t="str">
            <v>浩明</v>
          </cell>
          <cell r="P569">
            <v>28550</v>
          </cell>
        </row>
        <row r="569">
          <cell r="R569" t="str">
            <v>2025年4月</v>
          </cell>
        </row>
        <row r="570">
          <cell r="N570" t="str">
            <v>脫模劑</v>
          </cell>
          <cell r="O570" t="str">
            <v>藍鯨</v>
          </cell>
          <cell r="P570">
            <v>29619</v>
          </cell>
        </row>
        <row r="570">
          <cell r="R570" t="str">
            <v>2024年5月~9朋</v>
          </cell>
        </row>
        <row r="571">
          <cell r="N571" t="str">
            <v>客供料</v>
          </cell>
          <cell r="O571" t="str">
            <v>同康</v>
          </cell>
          <cell r="P571">
            <v>283403</v>
          </cell>
        </row>
        <row r="571">
          <cell r="R571" t="str">
            <v>2025年6月</v>
          </cell>
        </row>
        <row r="572">
          <cell r="N572" t="str">
            <v>齒輪</v>
          </cell>
          <cell r="O572" t="str">
            <v>佑得</v>
          </cell>
          <cell r="P572">
            <v>4500</v>
          </cell>
        </row>
        <row r="572">
          <cell r="R572" t="str">
            <v>2024年10月</v>
          </cell>
        </row>
        <row r="573">
          <cell r="N573" t="str">
            <v>開關</v>
          </cell>
          <cell r="O573" t="str">
            <v>志豐</v>
          </cell>
          <cell r="P573">
            <v>1400</v>
          </cell>
        </row>
        <row r="573">
          <cell r="R573" t="str">
            <v>2025年6月</v>
          </cell>
        </row>
        <row r="574">
          <cell r="N574" t="str">
            <v>烤箱玻璃</v>
          </cell>
          <cell r="O574" t="str">
            <v>愛多寶2~3月</v>
          </cell>
          <cell r="P574">
            <v>94211.74</v>
          </cell>
        </row>
        <row r="574">
          <cell r="R574" t="str">
            <v>2025年2月</v>
          </cell>
        </row>
        <row r="575">
          <cell r="O575" t="str">
            <v>馬達拉用料</v>
          </cell>
          <cell r="P575">
            <v>1900000</v>
          </cell>
          <cell r="Q575" t="str">
            <v>預計9月5付</v>
          </cell>
        </row>
        <row r="576">
          <cell r="O576" t="str">
            <v>現金用料</v>
          </cell>
          <cell r="P576">
            <v>1700000</v>
          </cell>
          <cell r="Q576" t="str">
            <v>未付款金額</v>
          </cell>
        </row>
        <row r="577">
          <cell r="P577">
            <v>25706165.93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SO 2025-深圳银图"/>
      <sheetName val="TSO 2025 柬埔寨"/>
      <sheetName val="RSO 2025  深圳银电"/>
      <sheetName val="MSO 2025江门银图"/>
    </sheetNames>
    <sheetDataSet>
      <sheetData sheetId="0">
        <row r="1">
          <cell r="A1" t="str">
            <v>PSO绿色底色代表有问题需确认</v>
          </cell>
        </row>
        <row r="1">
          <cell r="C1" t="str">
            <v>黄色底色代表抽单，需在后面备注原单及抽单的信息</v>
          </cell>
        </row>
        <row r="1">
          <cell r="G1" t="str">
            <v>红色字体代表取消订单</v>
          </cell>
        </row>
        <row r="1">
          <cell r="J1" t="str">
            <v>粉红色字体代表未确定事项</v>
          </cell>
        </row>
        <row r="1">
          <cell r="M1" t="str">
            <v> 藍色代表更正 </v>
          </cell>
          <cell r="N1" t="str">
            <v>unit price的备注由各市场负责的同事增加</v>
          </cell>
        </row>
        <row r="2">
          <cell r="A2" t="str">
            <v>Production Note</v>
          </cell>
          <cell r="B2" t="str">
            <v>Cust. PO</v>
          </cell>
          <cell r="C2" t="str">
            <v>SP Mdl</v>
          </cell>
          <cell r="D2" t="str">
            <v>CUST. MDL</v>
          </cell>
          <cell r="E2" t="str">
            <v>Qty</v>
          </cell>
          <cell r="F2" t="str">
            <v>CCL supply accessory (Y/N)</v>
          </cell>
          <cell r="G2" t="str">
            <v>ADS request date</v>
          </cell>
          <cell r="H2" t="str">
            <v>CCL ADS receive date</v>
          </cell>
          <cell r="I2" t="str">
            <v>Factory ADS PO issue date</v>
          </cell>
          <cell r="J2" t="str">
            <v>Acc items</v>
          </cell>
          <cell r="K2" t="str">
            <v>Accessory Unti Price</v>
          </cell>
          <cell r="L2" t="str">
            <v>OTS</v>
          </cell>
          <cell r="M2" t="str">
            <v>Unit Price</v>
          </cell>
          <cell r="N2" t="str">
            <v>Resposible person</v>
          </cell>
          <cell r="O2" t="str">
            <v>Resposible Eng</v>
          </cell>
          <cell r="P2" t="str">
            <v>Remark (spare parts code)</v>
          </cell>
          <cell r="Q2" t="str">
            <v>Country </v>
          </cell>
        </row>
        <row r="3">
          <cell r="B3">
            <v>4600347916</v>
          </cell>
          <cell r="C3" t="str">
            <v>P8012-L00-C1204</v>
          </cell>
          <cell r="D3" t="str">
            <v>889CGDDUM</v>
          </cell>
          <cell r="E3">
            <v>652</v>
          </cell>
          <cell r="F3" t="str">
            <v>N</v>
          </cell>
        </row>
        <row r="3">
          <cell r="L3">
            <v>45688</v>
          </cell>
          <cell r="M3">
            <v>4.35</v>
          </cell>
          <cell r="N3" t="str">
            <v>Joy</v>
          </cell>
        </row>
        <row r="3">
          <cell r="Q3" t="str">
            <v>USA </v>
          </cell>
        </row>
        <row r="4">
          <cell r="A4" t="str">
            <v>PSO2500002</v>
          </cell>
          <cell r="B4">
            <v>4500570133</v>
          </cell>
          <cell r="C4" t="str">
            <v>P8341-E02-C1204</v>
          </cell>
          <cell r="D4" t="str">
            <v>D212E</v>
          </cell>
          <cell r="E4">
            <v>2502</v>
          </cell>
          <cell r="F4" t="str">
            <v>N</v>
          </cell>
        </row>
        <row r="4">
          <cell r="L4">
            <v>45754</v>
          </cell>
          <cell r="M4">
            <v>5.862</v>
          </cell>
          <cell r="N4" t="str">
            <v>Sophie</v>
          </cell>
        </row>
        <row r="4">
          <cell r="Q4" t="str">
            <v>South Africa </v>
          </cell>
        </row>
        <row r="5">
          <cell r="A5" t="str">
            <v>PSO2500003</v>
          </cell>
          <cell r="B5">
            <v>4500570655</v>
          </cell>
          <cell r="C5" t="str">
            <v>P8019-E00-C1208</v>
          </cell>
          <cell r="D5" t="str">
            <v>ACAS6550DIF</v>
          </cell>
          <cell r="E5">
            <v>7320</v>
          </cell>
          <cell r="F5" t="str">
            <v>N</v>
          </cell>
        </row>
        <row r="5">
          <cell r="L5">
            <v>45719</v>
          </cell>
          <cell r="M5">
            <v>2.45</v>
          </cell>
          <cell r="N5" t="str">
            <v>Sophie</v>
          </cell>
        </row>
        <row r="5">
          <cell r="Q5" t="str">
            <v>France </v>
          </cell>
        </row>
        <row r="6">
          <cell r="A6" t="str">
            <v>PSO2500004</v>
          </cell>
          <cell r="B6">
            <v>4500570714</v>
          </cell>
          <cell r="C6" t="str">
            <v>P8019-E02-C1202</v>
          </cell>
          <cell r="D6" t="str">
            <v>AS6550E(球頭,改轉速,加網)</v>
          </cell>
          <cell r="E6">
            <v>5400</v>
          </cell>
          <cell r="F6" t="str">
            <v>N</v>
          </cell>
        </row>
        <row r="6">
          <cell r="L6">
            <v>45741</v>
          </cell>
          <cell r="M6">
            <v>24.918</v>
          </cell>
          <cell r="N6" t="str">
            <v>Sophie</v>
          </cell>
        </row>
        <row r="6">
          <cell r="P6" t="str">
            <v>transfer 600pcs to PSO2500220 in CHE version</v>
          </cell>
          <cell r="Q6" t="str">
            <v>France </v>
          </cell>
        </row>
        <row r="7">
          <cell r="A7" t="str">
            <v>PSO2500005</v>
          </cell>
          <cell r="B7">
            <v>4500570714</v>
          </cell>
          <cell r="C7" t="str">
            <v>P8019-E00-C1208</v>
          </cell>
          <cell r="D7" t="str">
            <v>ACAS6550DIF</v>
          </cell>
          <cell r="E7">
            <v>3600</v>
          </cell>
          <cell r="F7" t="str">
            <v>N</v>
          </cell>
        </row>
        <row r="7">
          <cell r="L7">
            <v>45726</v>
          </cell>
          <cell r="M7">
            <v>2.45</v>
          </cell>
          <cell r="N7" t="str">
            <v>Sophie</v>
          </cell>
        </row>
        <row r="7">
          <cell r="Q7" t="str">
            <v>France </v>
          </cell>
        </row>
        <row r="8">
          <cell r="A8" t="str">
            <v>PSO2500006</v>
          </cell>
          <cell r="B8">
            <v>4500570836</v>
          </cell>
          <cell r="C8" t="str">
            <v>P8012-L01-C1204</v>
          </cell>
          <cell r="D8" t="str">
            <v>889CGD</v>
          </cell>
          <cell r="E8">
            <v>9504</v>
          </cell>
          <cell r="F8" t="str">
            <v>N</v>
          </cell>
        </row>
        <row r="8">
          <cell r="L8">
            <v>45747</v>
          </cell>
          <cell r="M8" t="str">
            <v>USD12.969</v>
          </cell>
          <cell r="N8" t="str">
            <v>Joy</v>
          </cell>
        </row>
        <row r="8">
          <cell r="Q8" t="str">
            <v>USA </v>
          </cell>
        </row>
        <row r="9">
          <cell r="A9" t="str">
            <v>PSO2500007</v>
          </cell>
          <cell r="B9">
            <v>4500570836</v>
          </cell>
          <cell r="C9" t="str">
            <v>P8012-L01-C1204</v>
          </cell>
          <cell r="D9" t="str">
            <v>889CGD</v>
          </cell>
          <cell r="E9">
            <v>14256</v>
          </cell>
          <cell r="F9" t="str">
            <v>N</v>
          </cell>
        </row>
        <row r="9">
          <cell r="H9" t="str">
            <v> </v>
          </cell>
        </row>
        <row r="9">
          <cell r="L9">
            <v>45797</v>
          </cell>
          <cell r="M9" t="str">
            <v>USD12.969</v>
          </cell>
          <cell r="N9" t="str">
            <v>Joy</v>
          </cell>
        </row>
        <row r="9">
          <cell r="P9" t="str">
            <v>CANCELLED ORDER AND TRANSFER TO FOB CAMBODIA PO#4500575806-10/20/30/40/50</v>
          </cell>
          <cell r="Q9" t="str">
            <v>USA </v>
          </cell>
        </row>
        <row r="10">
          <cell r="A10" t="str">
            <v>PSO2500008</v>
          </cell>
          <cell r="B10">
            <v>4500570836</v>
          </cell>
          <cell r="C10" t="str">
            <v>P8012-L01-C1204</v>
          </cell>
          <cell r="D10" t="str">
            <v>889CGD</v>
          </cell>
          <cell r="E10">
            <v>19008</v>
          </cell>
          <cell r="F10" t="str">
            <v>N</v>
          </cell>
        </row>
        <row r="10">
          <cell r="L10">
            <v>45797</v>
          </cell>
          <cell r="M10" t="str">
            <v>USD12.969</v>
          </cell>
          <cell r="N10" t="str">
            <v>Joy</v>
          </cell>
        </row>
        <row r="10">
          <cell r="P10" t="str">
            <v>CANCELLED ORDER AND TRANSFER TO FOB CAMBODIA PO#4500575806-10/20/30/40/50</v>
          </cell>
          <cell r="Q10" t="str">
            <v>USA </v>
          </cell>
        </row>
        <row r="11">
          <cell r="A11" t="str">
            <v>PSO2500009</v>
          </cell>
          <cell r="B11">
            <v>4500570836</v>
          </cell>
          <cell r="C11" t="str">
            <v>P8012-L01-C1204</v>
          </cell>
          <cell r="D11" t="str">
            <v>889CGD</v>
          </cell>
          <cell r="E11">
            <v>19008</v>
          </cell>
          <cell r="F11" t="str">
            <v>N</v>
          </cell>
        </row>
        <row r="11">
          <cell r="L11">
            <v>45838</v>
          </cell>
          <cell r="M11" t="str">
            <v>USD12.969</v>
          </cell>
          <cell r="N11" t="str">
            <v>Joy</v>
          </cell>
        </row>
        <row r="11">
          <cell r="P11" t="str">
            <v>CANCELLED ORDER AND TRANSFER TO FOB CAMBODIA PO#4500575806-10/20/30/40/50</v>
          </cell>
          <cell r="Q11" t="str">
            <v>USA </v>
          </cell>
        </row>
        <row r="12">
          <cell r="A12" t="str">
            <v>PSO2500010</v>
          </cell>
          <cell r="B12">
            <v>4500570836</v>
          </cell>
          <cell r="C12" t="str">
            <v>P8012-L01-C1204</v>
          </cell>
          <cell r="D12" t="str">
            <v>889CGD</v>
          </cell>
          <cell r="E12">
            <v>14256</v>
          </cell>
          <cell r="F12" t="str">
            <v>N</v>
          </cell>
        </row>
        <row r="12">
          <cell r="L12">
            <v>45754</v>
          </cell>
          <cell r="M12" t="str">
            <v>USD12.969</v>
          </cell>
          <cell r="N12" t="str">
            <v>Joy</v>
          </cell>
        </row>
        <row r="12">
          <cell r="Q12" t="str">
            <v>USA </v>
          </cell>
        </row>
        <row r="13">
          <cell r="A13" t="str">
            <v>PSO2500011</v>
          </cell>
          <cell r="B13">
            <v>4500570836</v>
          </cell>
          <cell r="C13" t="str">
            <v>P8012-L01-C1204</v>
          </cell>
          <cell r="D13" t="str">
            <v>889CGD</v>
          </cell>
          <cell r="E13">
            <v>9504</v>
          </cell>
          <cell r="F13" t="str">
            <v>N</v>
          </cell>
        </row>
        <row r="13">
          <cell r="L13">
            <v>45838</v>
          </cell>
          <cell r="M13" t="str">
            <v>USD12.969</v>
          </cell>
          <cell r="N13" t="str">
            <v>Joy</v>
          </cell>
        </row>
        <row r="13">
          <cell r="P13" t="str">
            <v>CANCELLED ORDER AND TRANSFER TO FOB CAMBODIA PO#4500575806-10/20/30/40/50</v>
          </cell>
          <cell r="Q13" t="str">
            <v>USA </v>
          </cell>
        </row>
        <row r="14">
          <cell r="A14" t="str">
            <v>PSO2500012</v>
          </cell>
          <cell r="B14">
            <v>4500570836</v>
          </cell>
          <cell r="C14" t="str">
            <v>P8012-L01-C1204</v>
          </cell>
          <cell r="D14" t="str">
            <v>889CGD</v>
          </cell>
          <cell r="E14">
            <v>9504</v>
          </cell>
          <cell r="F14" t="str">
            <v>N</v>
          </cell>
        </row>
        <row r="14">
          <cell r="L14">
            <v>45845</v>
          </cell>
          <cell r="M14" t="str">
            <v>USD12.969</v>
          </cell>
          <cell r="N14" t="str">
            <v>Joy</v>
          </cell>
        </row>
        <row r="14">
          <cell r="P14" t="str">
            <v>CANCELLED ORDER AND TRANSFER TO FOB CAMBODIA PO#4500575806-10/20/30/40/50</v>
          </cell>
          <cell r="Q14" t="str">
            <v>USA </v>
          </cell>
        </row>
        <row r="15">
          <cell r="A15" t="str">
            <v>PSO2500013</v>
          </cell>
          <cell r="B15">
            <v>4500570836</v>
          </cell>
          <cell r="C15" t="str">
            <v>P8012-L01-C1204</v>
          </cell>
          <cell r="D15" t="str">
            <v>889CGD</v>
          </cell>
          <cell r="E15">
            <v>14256</v>
          </cell>
          <cell r="F15" t="str">
            <v>N</v>
          </cell>
        </row>
        <row r="15">
          <cell r="L15">
            <v>45852</v>
          </cell>
          <cell r="M15" t="str">
            <v>USD12.969</v>
          </cell>
          <cell r="N15" t="str">
            <v>Joy</v>
          </cell>
        </row>
        <row r="15">
          <cell r="P15" t="str">
            <v>CANCELLED ORDER AND TRANSFER TO FOB CAMBODIA PO#4500575806-10/20/30/40/50</v>
          </cell>
          <cell r="Q15" t="str">
            <v>USA </v>
          </cell>
        </row>
        <row r="16">
          <cell r="A16" t="str">
            <v>PSO2500014</v>
          </cell>
          <cell r="B16">
            <v>4500570836</v>
          </cell>
          <cell r="C16" t="str">
            <v>P8012-L01-C1204</v>
          </cell>
          <cell r="D16" t="str">
            <v>889CGD</v>
          </cell>
          <cell r="E16">
            <v>19008</v>
          </cell>
          <cell r="F16" t="str">
            <v>N</v>
          </cell>
        </row>
        <row r="16">
          <cell r="L16">
            <v>45845</v>
          </cell>
          <cell r="M16" t="str">
            <v>USD12.969</v>
          </cell>
          <cell r="N16" t="str">
            <v>Joy</v>
          </cell>
        </row>
        <row r="16">
          <cell r="P16" t="str">
            <v>CANCELLED ORDER AND TRANSFER TO FOB CAMBODIA PO#4500575806-10/20/30/40/50</v>
          </cell>
          <cell r="Q16" t="str">
            <v>USA </v>
          </cell>
        </row>
        <row r="17">
          <cell r="A17" t="str">
            <v>PSO2500015</v>
          </cell>
          <cell r="B17">
            <v>4500570523</v>
          </cell>
          <cell r="C17" t="str">
            <v>P8875-E03-C1204</v>
          </cell>
          <cell r="D17" t="str">
            <v>AS121E</v>
          </cell>
          <cell r="E17">
            <v>6000</v>
          </cell>
          <cell r="F17" t="str">
            <v>N</v>
          </cell>
        </row>
        <row r="17">
          <cell r="L17">
            <v>45720</v>
          </cell>
          <cell r="M17">
            <v>10.502</v>
          </cell>
          <cell r="N17" t="str">
            <v>Sophie</v>
          </cell>
        </row>
        <row r="17">
          <cell r="Q17" t="str">
            <v>France </v>
          </cell>
        </row>
        <row r="18">
          <cell r="A18" t="str">
            <v>PSO2500016</v>
          </cell>
          <cell r="B18">
            <v>4500570522</v>
          </cell>
          <cell r="C18" t="str">
            <v>P8873-E02-C1213</v>
          </cell>
          <cell r="D18" t="str">
            <v>AS960E</v>
          </cell>
          <cell r="E18">
            <v>3000</v>
          </cell>
          <cell r="F18" t="str">
            <v>Y BY SP</v>
          </cell>
        </row>
        <row r="18">
          <cell r="J18" t="str">
            <v>pouch</v>
          </cell>
          <cell r="K18">
            <v>1.4</v>
          </cell>
          <cell r="L18">
            <v>45727</v>
          </cell>
          <cell r="M18">
            <v>16.843</v>
          </cell>
          <cell r="N18" t="str">
            <v>Sophie</v>
          </cell>
        </row>
        <row r="18">
          <cell r="Q18" t="str">
            <v>France </v>
          </cell>
        </row>
        <row r="19">
          <cell r="A19" t="str">
            <v>PSO2500017</v>
          </cell>
          <cell r="B19">
            <v>4500570842</v>
          </cell>
          <cell r="C19" t="str">
            <v>P8019-E02-C1205</v>
          </cell>
          <cell r="D19" t="str">
            <v>AS6553U(球頭,改轉速,加網)</v>
          </cell>
          <cell r="E19">
            <v>3000</v>
          </cell>
          <cell r="F19" t="str">
            <v>N</v>
          </cell>
        </row>
        <row r="19">
          <cell r="L19">
            <v>45748</v>
          </cell>
          <cell r="M19">
            <v>25.181</v>
          </cell>
          <cell r="N19" t="str">
            <v>Sophie</v>
          </cell>
        </row>
        <row r="19">
          <cell r="Q19" t="str">
            <v>UK </v>
          </cell>
        </row>
        <row r="20">
          <cell r="A20" t="str">
            <v>PSO2500018</v>
          </cell>
          <cell r="B20">
            <v>4500571035</v>
          </cell>
          <cell r="C20" t="str">
            <v>P8298-E01-C1203</v>
          </cell>
          <cell r="D20" t="str">
            <v>5344BU</v>
          </cell>
          <cell r="E20">
            <v>3000</v>
          </cell>
          <cell r="F20" t="str">
            <v>N</v>
          </cell>
        </row>
        <row r="20">
          <cell r="L20">
            <v>45747</v>
          </cell>
          <cell r="M20">
            <v>6.167</v>
          </cell>
          <cell r="N20" t="str">
            <v>Sophie</v>
          </cell>
        </row>
        <row r="20">
          <cell r="Q20" t="str">
            <v>UK </v>
          </cell>
        </row>
        <row r="21">
          <cell r="A21" t="str">
            <v>PSO2500019</v>
          </cell>
          <cell r="B21">
            <v>4500570430</v>
          </cell>
          <cell r="C21" t="str">
            <v>P8536-E01-C1202</v>
          </cell>
          <cell r="D21" t="str">
            <v>AS6400E</v>
          </cell>
          <cell r="E21">
            <v>1710</v>
          </cell>
          <cell r="F21" t="str">
            <v>Y</v>
          </cell>
        </row>
        <row r="21">
          <cell r="J21" t="str">
            <v>Heat glove-US$0.625           Heat matt-US$0.550</v>
          </cell>
        </row>
        <row r="21">
          <cell r="L21">
            <v>45894</v>
          </cell>
          <cell r="M21">
            <v>21.043</v>
          </cell>
          <cell r="N21" t="str">
            <v>Joe</v>
          </cell>
        </row>
        <row r="21">
          <cell r="Q21" t="str">
            <v>France </v>
          </cell>
        </row>
        <row r="22">
          <cell r="A22" t="str">
            <v>PSO2500019</v>
          </cell>
          <cell r="B22">
            <v>4500570430</v>
          </cell>
          <cell r="C22" t="str">
            <v>P8536-E01-C1202</v>
          </cell>
          <cell r="D22" t="str">
            <v>AS6400E</v>
          </cell>
          <cell r="E22">
            <v>2298</v>
          </cell>
          <cell r="F22" t="str">
            <v>Y</v>
          </cell>
        </row>
        <row r="22">
          <cell r="J22" t="str">
            <v>Heat glove-US$0.625           Heat matt-US$0.550</v>
          </cell>
        </row>
        <row r="22">
          <cell r="L22">
            <v>45901</v>
          </cell>
          <cell r="M22">
            <v>21.043</v>
          </cell>
          <cell r="N22" t="str">
            <v>Joe</v>
          </cell>
        </row>
        <row r="22">
          <cell r="Q22" t="str">
            <v>France </v>
          </cell>
        </row>
        <row r="23">
          <cell r="A23" t="str">
            <v>PSO2500019</v>
          </cell>
          <cell r="B23">
            <v>4500570430</v>
          </cell>
          <cell r="C23" t="str">
            <v>P8536-E01-C1202</v>
          </cell>
          <cell r="D23" t="str">
            <v>AS6400E</v>
          </cell>
          <cell r="E23">
            <v>996</v>
          </cell>
          <cell r="F23" t="str">
            <v>Y</v>
          </cell>
        </row>
        <row r="23">
          <cell r="J23" t="str">
            <v>Heat glove-US$0.625           Heat matt-US$0.550</v>
          </cell>
        </row>
        <row r="23">
          <cell r="L23">
            <v>45901</v>
          </cell>
          <cell r="M23">
            <v>21.043</v>
          </cell>
          <cell r="N23" t="str">
            <v>Joe</v>
          </cell>
        </row>
        <row r="23">
          <cell r="Q23" t="str">
            <v>France </v>
          </cell>
        </row>
        <row r="24">
          <cell r="A24" t="str">
            <v>PSO2500020</v>
          </cell>
          <cell r="B24">
            <v>4500570430</v>
          </cell>
          <cell r="C24" t="str">
            <v>P8536-E01-C1202</v>
          </cell>
          <cell r="D24" t="str">
            <v>AS6400E</v>
          </cell>
          <cell r="E24">
            <v>30</v>
          </cell>
          <cell r="F24" t="str">
            <v>Y</v>
          </cell>
        </row>
        <row r="24">
          <cell r="J24" t="str">
            <v>Heat glove-US$0.625           Heat matt-US$0.550</v>
          </cell>
        </row>
        <row r="24">
          <cell r="L24">
            <v>45894</v>
          </cell>
          <cell r="M24">
            <v>0</v>
          </cell>
          <cell r="N24" t="str">
            <v>Joe</v>
          </cell>
        </row>
        <row r="24">
          <cell r="Q24" t="str">
            <v>France </v>
          </cell>
        </row>
        <row r="25">
          <cell r="A25" t="str">
            <v>PSO2500021</v>
          </cell>
          <cell r="B25">
            <v>4500570430</v>
          </cell>
          <cell r="C25" t="str">
            <v>P8019-E02-C1210</v>
          </cell>
          <cell r="D25" t="str">
            <v>AS6555E(球頭,改轉速,加網)</v>
          </cell>
          <cell r="E25">
            <v>7804</v>
          </cell>
          <cell r="F25" t="str">
            <v>Y</v>
          </cell>
        </row>
        <row r="25">
          <cell r="J25" t="str">
            <v>Pouch / Gift case KNX-1790A3     </v>
          </cell>
          <cell r="K25" t="str">
            <v>      US$5.01 based on 25k</v>
          </cell>
          <cell r="L25">
            <v>45901</v>
          </cell>
          <cell r="M25">
            <v>31.109</v>
          </cell>
          <cell r="N25" t="str">
            <v>Sophie</v>
          </cell>
        </row>
        <row r="25">
          <cell r="P25" t="str">
            <v>1200pcs put on new po#4500576212 in che version</v>
          </cell>
          <cell r="Q25" t="str">
            <v>France </v>
          </cell>
        </row>
        <row r="26">
          <cell r="A26" t="str">
            <v>PSO2500021</v>
          </cell>
          <cell r="B26">
            <v>4500570430</v>
          </cell>
          <cell r="C26" t="str">
            <v>P8019-E02-C1210</v>
          </cell>
          <cell r="D26" t="str">
            <v>AS6555E(球頭,改轉速,加網)</v>
          </cell>
          <cell r="E26">
            <v>1000</v>
          </cell>
          <cell r="F26" t="str">
            <v>Y</v>
          </cell>
        </row>
        <row r="26">
          <cell r="J26" t="str">
            <v>Pouch / Gift case KNX-1790A3     </v>
          </cell>
          <cell r="K26" t="str">
            <v>      US$5.01 based on 25k</v>
          </cell>
          <cell r="L26">
            <v>45887</v>
          </cell>
          <cell r="M26">
            <v>31.109</v>
          </cell>
          <cell r="N26" t="str">
            <v>Sophie</v>
          </cell>
        </row>
        <row r="26">
          <cell r="P26" t="str">
            <v>1200pcs put on new po#4500576212 in che version</v>
          </cell>
          <cell r="Q26" t="str">
            <v>France </v>
          </cell>
        </row>
        <row r="27">
          <cell r="A27" t="str">
            <v>PSO2500021</v>
          </cell>
          <cell r="B27">
            <v>4500570430</v>
          </cell>
          <cell r="C27" t="str">
            <v>P8019-E02-C1210</v>
          </cell>
          <cell r="D27" t="str">
            <v>AS6555E(球頭,改轉速,加網)</v>
          </cell>
          <cell r="E27">
            <v>4000</v>
          </cell>
          <cell r="F27" t="str">
            <v>Y</v>
          </cell>
        </row>
        <row r="27">
          <cell r="J27" t="str">
            <v>Pouch / Gift case KNX-1790A3     </v>
          </cell>
          <cell r="K27" t="str">
            <v>      US$5.01 based on 25k</v>
          </cell>
          <cell r="L27">
            <v>45887</v>
          </cell>
          <cell r="M27">
            <v>31.109</v>
          </cell>
          <cell r="N27" t="str">
            <v>Sophie</v>
          </cell>
        </row>
        <row r="27">
          <cell r="P27" t="str">
            <v>1200pcs put on new po#4500576212 in che version</v>
          </cell>
          <cell r="Q27" t="str">
            <v>France </v>
          </cell>
        </row>
        <row r="28">
          <cell r="A28" t="str">
            <v>PSO2500021</v>
          </cell>
          <cell r="B28">
            <v>4500570430</v>
          </cell>
          <cell r="C28" t="str">
            <v>P8019-E02-C1210</v>
          </cell>
          <cell r="D28" t="str">
            <v>AS6555E(球頭,改轉速,加網)</v>
          </cell>
          <cell r="E28">
            <v>6000</v>
          </cell>
          <cell r="F28" t="str">
            <v>Y</v>
          </cell>
        </row>
        <row r="28">
          <cell r="J28" t="str">
            <v>Pouch / Gift case KNX-1790A3     </v>
          </cell>
          <cell r="K28" t="str">
            <v>      US$5.01 based on 25k</v>
          </cell>
          <cell r="L28">
            <v>45894</v>
          </cell>
          <cell r="M28">
            <v>31.109</v>
          </cell>
          <cell r="N28" t="str">
            <v>Sophie</v>
          </cell>
        </row>
        <row r="28">
          <cell r="P28" t="str">
            <v>1200pcs put on new po#4500576212 in che version</v>
          </cell>
          <cell r="Q28" t="str">
            <v>France </v>
          </cell>
        </row>
        <row r="29">
          <cell r="A29" t="str">
            <v>PSO2500022</v>
          </cell>
          <cell r="B29">
            <v>4500570430</v>
          </cell>
          <cell r="C29" t="str">
            <v>P8019-E02-C1210</v>
          </cell>
          <cell r="D29" t="str">
            <v>AS6555E(球頭,改轉速,加網)</v>
          </cell>
          <cell r="E29">
            <v>28</v>
          </cell>
          <cell r="F29" t="str">
            <v>Y</v>
          </cell>
        </row>
        <row r="29">
          <cell r="J29" t="str">
            <v>Pouch / Gift case KNX-1790A3     </v>
          </cell>
          <cell r="K29" t="str">
            <v>Pouch / Gift case KNX-1790A3      US$5.01 based on 25k</v>
          </cell>
          <cell r="L29">
            <v>45887</v>
          </cell>
          <cell r="M29">
            <v>0</v>
          </cell>
          <cell r="N29" t="str">
            <v>Sophie</v>
          </cell>
        </row>
        <row r="29">
          <cell r="P29" t="str">
            <v>Samples F.O.C</v>
          </cell>
          <cell r="Q29" t="str">
            <v>France </v>
          </cell>
        </row>
        <row r="30">
          <cell r="A30" t="str">
            <v>PSO2500023</v>
          </cell>
          <cell r="B30">
            <v>4500571060</v>
          </cell>
          <cell r="C30" t="str">
            <v>P8298-E01-C1204</v>
          </cell>
          <cell r="D30" t="str">
            <v>5344E</v>
          </cell>
          <cell r="E30">
            <v>15144</v>
          </cell>
          <cell r="F30" t="str">
            <v>N</v>
          </cell>
        </row>
        <row r="30">
          <cell r="L30">
            <v>45764</v>
          </cell>
          <cell r="M30">
            <v>6.433</v>
          </cell>
          <cell r="N30" t="str">
            <v>Sophie</v>
          </cell>
        </row>
        <row r="30">
          <cell r="Q30" t="str">
            <v>France </v>
          </cell>
        </row>
        <row r="31">
          <cell r="A31" t="str">
            <v>PSO2500024</v>
          </cell>
          <cell r="B31">
            <v>4500571060</v>
          </cell>
          <cell r="C31" t="str">
            <v>P8515-E01-C1201</v>
          </cell>
          <cell r="D31" t="str">
            <v>AS126E</v>
          </cell>
          <cell r="E31">
            <v>5502</v>
          </cell>
          <cell r="F31" t="str">
            <v>N</v>
          </cell>
        </row>
        <row r="31">
          <cell r="L31">
            <v>45740</v>
          </cell>
          <cell r="M31">
            <v>10.53</v>
          </cell>
          <cell r="N31" t="str">
            <v>Sophie</v>
          </cell>
        </row>
        <row r="31">
          <cell r="Q31" t="str">
            <v>France </v>
          </cell>
        </row>
        <row r="32">
          <cell r="A32" t="str">
            <v>PSO2500025</v>
          </cell>
          <cell r="B32">
            <v>4500571060</v>
          </cell>
          <cell r="C32" t="str">
            <v>P8515-E01-C1208</v>
          </cell>
          <cell r="D32" t="str">
            <v>AS128E</v>
          </cell>
          <cell r="E32">
            <v>3000</v>
          </cell>
          <cell r="F32" t="str">
            <v>Y By SP</v>
          </cell>
        </row>
        <row r="32">
          <cell r="J32" t="str">
            <v>Pouch PU-AS128E (Funrich)</v>
          </cell>
          <cell r="K32">
            <v>0.686</v>
          </cell>
          <cell r="L32">
            <v>46000</v>
          </cell>
          <cell r="M32">
            <v>12.479</v>
          </cell>
          <cell r="N32" t="str">
            <v>Sophie</v>
          </cell>
        </row>
        <row r="32">
          <cell r="Q32" t="str">
            <v>France </v>
          </cell>
        </row>
        <row r="33">
          <cell r="A33" t="str">
            <v>PSO2500026</v>
          </cell>
          <cell r="B33">
            <v>4500571060</v>
          </cell>
          <cell r="C33" t="str">
            <v>P8873-E02-C1206</v>
          </cell>
          <cell r="D33" t="str">
            <v>AS200E</v>
          </cell>
          <cell r="E33">
            <v>2502</v>
          </cell>
          <cell r="F33" t="str">
            <v>Y</v>
          </cell>
        </row>
        <row r="33">
          <cell r="J33" t="str">
            <v>Pouch PU-AS250E (Yangyi)</v>
          </cell>
          <cell r="K33">
            <v>0.52</v>
          </cell>
          <cell r="L33">
            <v>45742</v>
          </cell>
          <cell r="M33">
            <v>15.209</v>
          </cell>
          <cell r="N33" t="str">
            <v>Sophie</v>
          </cell>
        </row>
        <row r="33">
          <cell r="Q33" t="str">
            <v>France </v>
          </cell>
        </row>
        <row r="34">
          <cell r="A34" t="str">
            <v>PSO2500027</v>
          </cell>
          <cell r="B34">
            <v>4500571060</v>
          </cell>
          <cell r="C34" t="str">
            <v>P8518-E01-C1202</v>
          </cell>
          <cell r="D34" t="str">
            <v>AS773E</v>
          </cell>
          <cell r="E34">
            <v>1800</v>
          </cell>
          <cell r="F34" t="str">
            <v>N</v>
          </cell>
        </row>
        <row r="34">
          <cell r="L34">
            <v>45748</v>
          </cell>
          <cell r="M34">
            <v>15.395</v>
          </cell>
          <cell r="N34" t="str">
            <v>Sophie</v>
          </cell>
        </row>
        <row r="34">
          <cell r="Q34" t="str">
            <v>France </v>
          </cell>
        </row>
        <row r="35">
          <cell r="A35" t="str">
            <v>PSO2500028</v>
          </cell>
          <cell r="B35">
            <v>4500571060</v>
          </cell>
          <cell r="C35" t="str">
            <v>P8528-E01-C1202</v>
          </cell>
          <cell r="D35" t="str">
            <v>AS774E</v>
          </cell>
          <cell r="E35">
            <v>2502</v>
          </cell>
          <cell r="F35" t="str">
            <v>N</v>
          </cell>
        </row>
        <row r="35">
          <cell r="L35">
            <v>45754</v>
          </cell>
          <cell r="M35">
            <v>15.66</v>
          </cell>
          <cell r="N35" t="str">
            <v>Sophie</v>
          </cell>
        </row>
        <row r="35">
          <cell r="Q35" t="str">
            <v>France </v>
          </cell>
        </row>
        <row r="36">
          <cell r="A36" t="str">
            <v>PSO2500029</v>
          </cell>
          <cell r="B36">
            <v>4500571060</v>
          </cell>
          <cell r="C36" t="str">
            <v>P8878-E02-C1211</v>
          </cell>
          <cell r="D36" t="str">
            <v>AS82E</v>
          </cell>
          <cell r="E36">
            <v>3000</v>
          </cell>
          <cell r="F36" t="str">
            <v>N</v>
          </cell>
        </row>
        <row r="36">
          <cell r="L36">
            <v>45748</v>
          </cell>
          <cell r="M36">
            <v>7.959</v>
          </cell>
          <cell r="N36" t="str">
            <v>Sophie</v>
          </cell>
        </row>
        <row r="36">
          <cell r="Q36" t="str">
            <v>France </v>
          </cell>
        </row>
        <row r="37">
          <cell r="A37" t="str">
            <v>PSO2500030</v>
          </cell>
          <cell r="B37">
            <v>4500571060</v>
          </cell>
          <cell r="C37" t="str">
            <v>P8832-E02-C1215</v>
          </cell>
          <cell r="D37" t="str">
            <v>AS86E</v>
          </cell>
          <cell r="E37">
            <v>6000</v>
          </cell>
          <cell r="F37" t="str">
            <v>N</v>
          </cell>
        </row>
        <row r="37">
          <cell r="L37">
            <v>45742</v>
          </cell>
          <cell r="M37">
            <v>5.671</v>
          </cell>
          <cell r="N37" t="str">
            <v>Sophie</v>
          </cell>
        </row>
        <row r="37">
          <cell r="Q37" t="str">
            <v>France </v>
          </cell>
        </row>
        <row r="38">
          <cell r="A38" t="str">
            <v>PSO2500031</v>
          </cell>
          <cell r="B38">
            <v>4500571060</v>
          </cell>
          <cell r="C38" t="str">
            <v>P8510-E02-C1201</v>
          </cell>
          <cell r="D38" t="str">
            <v>AS950E</v>
          </cell>
          <cell r="E38">
            <v>2502</v>
          </cell>
          <cell r="F38" t="str">
            <v>N</v>
          </cell>
        </row>
        <row r="38">
          <cell r="L38">
            <v>45742</v>
          </cell>
          <cell r="M38">
            <v>16.039</v>
          </cell>
          <cell r="N38" t="str">
            <v>Sophie</v>
          </cell>
        </row>
        <row r="38">
          <cell r="Q38" t="str">
            <v>France </v>
          </cell>
        </row>
        <row r="39">
          <cell r="A39" t="str">
            <v>PSO2500032</v>
          </cell>
          <cell r="B39">
            <v>4500571060</v>
          </cell>
          <cell r="C39" t="str">
            <v>P8510-E02-C1202</v>
          </cell>
          <cell r="D39" t="str">
            <v>AS952E</v>
          </cell>
          <cell r="E39">
            <v>2502</v>
          </cell>
          <cell r="F39" t="str">
            <v>N</v>
          </cell>
        </row>
        <row r="39">
          <cell r="L39">
            <v>45742</v>
          </cell>
          <cell r="M39">
            <v>16.039</v>
          </cell>
          <cell r="N39" t="str">
            <v>Sophie</v>
          </cell>
        </row>
        <row r="39">
          <cell r="Q39" t="str">
            <v>France </v>
          </cell>
        </row>
        <row r="40">
          <cell r="A40" t="str">
            <v>PSO2500033</v>
          </cell>
          <cell r="B40">
            <v>4500571060</v>
          </cell>
          <cell r="C40" t="str">
            <v>P8532-E01-C1201</v>
          </cell>
          <cell r="D40" t="str">
            <v>AS95E</v>
          </cell>
          <cell r="E40">
            <v>2502</v>
          </cell>
          <cell r="F40" t="str">
            <v>Y BY SP</v>
          </cell>
        </row>
        <row r="40">
          <cell r="J40" t="str">
            <v>Glove-AS95-SP</v>
          </cell>
          <cell r="K40">
            <v>0.625</v>
          </cell>
          <cell r="L40">
            <v>45748</v>
          </cell>
          <cell r="M40">
            <v>15.079</v>
          </cell>
          <cell r="N40" t="str">
            <v>Sophie</v>
          </cell>
        </row>
        <row r="40">
          <cell r="Q40" t="str">
            <v>France </v>
          </cell>
        </row>
        <row r="41">
          <cell r="A41" t="str">
            <v>PSO2500034</v>
          </cell>
          <cell r="B41">
            <v>4500571060</v>
          </cell>
          <cell r="C41" t="str">
            <v>P8873-E03-C1205</v>
          </cell>
          <cell r="D41" t="str">
            <v>AS965E</v>
          </cell>
          <cell r="E41">
            <v>1680</v>
          </cell>
          <cell r="F41" t="str">
            <v>Y BY SP</v>
          </cell>
        </row>
        <row r="41">
          <cell r="J41" t="str">
            <v>pouch</v>
          </cell>
          <cell r="K41">
            <v>1.372</v>
          </cell>
          <cell r="L41">
            <v>45748</v>
          </cell>
          <cell r="M41">
            <v>18.459</v>
          </cell>
          <cell r="N41" t="str">
            <v>Sophie</v>
          </cell>
        </row>
        <row r="41">
          <cell r="Q41" t="str">
            <v>France </v>
          </cell>
        </row>
        <row r="42">
          <cell r="A42" t="str">
            <v>PSO2500034</v>
          </cell>
          <cell r="B42">
            <v>4500571060</v>
          </cell>
          <cell r="C42" t="str">
            <v>P8873-E03-C1205</v>
          </cell>
          <cell r="D42" t="str">
            <v>AS965E</v>
          </cell>
          <cell r="E42">
            <v>822</v>
          </cell>
          <cell r="F42" t="str">
            <v>Y BY SP</v>
          </cell>
        </row>
        <row r="42">
          <cell r="J42" t="str">
            <v>pouch</v>
          </cell>
          <cell r="K42">
            <v>1.372</v>
          </cell>
          <cell r="L42">
            <v>45754</v>
          </cell>
          <cell r="M42">
            <v>18.459</v>
          </cell>
          <cell r="N42" t="str">
            <v>Sophie</v>
          </cell>
        </row>
        <row r="42">
          <cell r="Q42" t="str">
            <v>France </v>
          </cell>
        </row>
        <row r="43">
          <cell r="A43" t="str">
            <v>PSO2500035</v>
          </cell>
          <cell r="B43">
            <v>4500571060</v>
          </cell>
          <cell r="C43" t="str">
            <v>P8510-E02-C1203</v>
          </cell>
          <cell r="D43" t="str">
            <v>AS970E</v>
          </cell>
          <cell r="E43">
            <v>2700</v>
          </cell>
          <cell r="F43" t="str">
            <v>Y BY SP</v>
          </cell>
        </row>
        <row r="43">
          <cell r="J43" t="str">
            <v>PU-AS970E-SP</v>
          </cell>
          <cell r="K43">
            <v>0.635</v>
          </cell>
          <cell r="L43">
            <v>45736</v>
          </cell>
          <cell r="M43">
            <v>18.538</v>
          </cell>
          <cell r="N43" t="str">
            <v>Sophie</v>
          </cell>
        </row>
        <row r="43">
          <cell r="Q43" t="str">
            <v>France </v>
          </cell>
        </row>
        <row r="44">
          <cell r="A44" t="str">
            <v>PSO2500036</v>
          </cell>
          <cell r="B44">
            <v>4500571060</v>
          </cell>
          <cell r="C44" t="str">
            <v>P8288-E05-C1201</v>
          </cell>
          <cell r="D44" t="str">
            <v>D215DE</v>
          </cell>
          <cell r="E44">
            <v>8400</v>
          </cell>
          <cell r="F44" t="str">
            <v>N</v>
          </cell>
        </row>
        <row r="44">
          <cell r="L44">
            <v>45748</v>
          </cell>
          <cell r="M44">
            <v>7.58</v>
          </cell>
          <cell r="N44" t="str">
            <v>Sophie</v>
          </cell>
        </row>
        <row r="44">
          <cell r="P44" t="str">
            <v>CANCEELED in PSO and move to MSO</v>
          </cell>
          <cell r="Q44" t="str">
            <v>France </v>
          </cell>
        </row>
        <row r="45">
          <cell r="A45" t="str">
            <v>PSO2500037</v>
          </cell>
          <cell r="B45">
            <v>4500571060</v>
          </cell>
          <cell r="C45" t="str">
            <v>P8356-E01-C1204</v>
          </cell>
          <cell r="D45" t="str">
            <v>D373E</v>
          </cell>
          <cell r="E45">
            <v>2502</v>
          </cell>
          <cell r="F45" t="str">
            <v>N</v>
          </cell>
        </row>
        <row r="45">
          <cell r="L45">
            <v>45748</v>
          </cell>
          <cell r="M45">
            <v>10.43</v>
          </cell>
          <cell r="N45" t="str">
            <v>Sophie</v>
          </cell>
        </row>
        <row r="45">
          <cell r="Q45" t="str">
            <v>France </v>
          </cell>
        </row>
        <row r="46">
          <cell r="A46" t="str">
            <v>PSO2500038</v>
          </cell>
          <cell r="B46">
            <v>4500571060</v>
          </cell>
          <cell r="C46" t="str">
            <v>P2575-E01-C1202</v>
          </cell>
          <cell r="D46" t="str">
            <v>E786E</v>
          </cell>
          <cell r="E46">
            <v>2508</v>
          </cell>
          <cell r="F46" t="str">
            <v>Y BY SP</v>
          </cell>
        </row>
        <row r="46">
          <cell r="J46" t="str">
            <v>PU-7255U (JETBLOOM)</v>
          </cell>
          <cell r="K46">
            <v>0.265</v>
          </cell>
          <cell r="L46">
            <v>45757</v>
          </cell>
          <cell r="M46">
            <v>8.441</v>
          </cell>
          <cell r="N46" t="str">
            <v>Sophie</v>
          </cell>
        </row>
        <row r="46">
          <cell r="Q46" t="str">
            <v>France </v>
          </cell>
        </row>
        <row r="47">
          <cell r="A47" t="str">
            <v>PSO2500039</v>
          </cell>
          <cell r="B47">
            <v>4500571060</v>
          </cell>
          <cell r="C47" t="str">
            <v>P2573-E01-C1204</v>
          </cell>
          <cell r="D47" t="str">
            <v>MT726E</v>
          </cell>
          <cell r="E47">
            <v>2502</v>
          </cell>
          <cell r="F47" t="str">
            <v>Y BY SP</v>
          </cell>
        </row>
        <row r="47">
          <cell r="J47" t="str">
            <v>PU-7255U (JETBLOOM)</v>
          </cell>
          <cell r="K47">
            <v>0.265</v>
          </cell>
          <cell r="L47">
            <v>45736</v>
          </cell>
          <cell r="M47">
            <v>9.662</v>
          </cell>
          <cell r="N47" t="str">
            <v>Sophie</v>
          </cell>
        </row>
        <row r="47">
          <cell r="Q47" t="str">
            <v>France </v>
          </cell>
        </row>
        <row r="48">
          <cell r="A48" t="str">
            <v>PSO2500040</v>
          </cell>
          <cell r="B48">
            <v>4500571061</v>
          </cell>
          <cell r="C48" t="str">
            <v>P8515-E01-C1201</v>
          </cell>
          <cell r="D48" t="str">
            <v>AS126E</v>
          </cell>
          <cell r="E48">
            <v>6900</v>
          </cell>
          <cell r="F48" t="str">
            <v>N</v>
          </cell>
        </row>
        <row r="48">
          <cell r="L48">
            <v>45762</v>
          </cell>
          <cell r="M48">
            <v>10.53</v>
          </cell>
          <cell r="N48" t="str">
            <v>Sophie</v>
          </cell>
        </row>
        <row r="48">
          <cell r="Q48" t="str">
            <v>France </v>
          </cell>
        </row>
        <row r="49">
          <cell r="A49" t="str">
            <v>PSO2500041</v>
          </cell>
          <cell r="B49">
            <v>4500571061</v>
          </cell>
          <cell r="C49" t="str">
            <v>P8515-E01-C1202</v>
          </cell>
          <cell r="D49" t="str">
            <v>AS136E</v>
          </cell>
          <cell r="E49">
            <v>3900</v>
          </cell>
          <cell r="F49" t="str">
            <v>Y BY SP</v>
          </cell>
        </row>
        <row r="49">
          <cell r="J49" t="str">
            <v>Glove-2136U-SP</v>
          </cell>
          <cell r="K49">
            <v>0.548</v>
          </cell>
          <cell r="L49">
            <v>45761</v>
          </cell>
          <cell r="M49">
            <v>13.08</v>
          </cell>
          <cell r="N49" t="str">
            <v>Sophie</v>
          </cell>
        </row>
        <row r="49">
          <cell r="Q49" t="str">
            <v>France </v>
          </cell>
        </row>
        <row r="50">
          <cell r="A50" t="str">
            <v>PSO2500042</v>
          </cell>
          <cell r="B50">
            <v>4500571061</v>
          </cell>
          <cell r="C50" t="str">
            <v>P8019-E02-C1206</v>
          </cell>
          <cell r="D50" t="str">
            <v>AS6553E(球頭,改轉速,加網)</v>
          </cell>
          <cell r="E50">
            <v>2504</v>
          </cell>
          <cell r="F50" t="str">
            <v>N</v>
          </cell>
        </row>
        <row r="50">
          <cell r="L50">
            <v>45796</v>
          </cell>
          <cell r="M50">
            <v>25.011</v>
          </cell>
          <cell r="N50" t="str">
            <v>Sophie</v>
          </cell>
        </row>
        <row r="50">
          <cell r="Q50" t="str">
            <v>France </v>
          </cell>
        </row>
        <row r="51">
          <cell r="A51" t="str">
            <v>PSO2500043</v>
          </cell>
          <cell r="B51">
            <v>4500571061</v>
          </cell>
          <cell r="C51" t="str">
            <v>P8510-E02-C1201</v>
          </cell>
          <cell r="D51" t="str">
            <v>AS950E</v>
          </cell>
          <cell r="E51">
            <v>2508</v>
          </cell>
          <cell r="F51" t="str">
            <v>N</v>
          </cell>
        </row>
        <row r="51">
          <cell r="L51">
            <v>45790</v>
          </cell>
          <cell r="M51">
            <v>16.039</v>
          </cell>
          <cell r="N51" t="str">
            <v>Sophie</v>
          </cell>
        </row>
        <row r="51">
          <cell r="Q51" t="str">
            <v>France </v>
          </cell>
        </row>
        <row r="52">
          <cell r="A52" t="str">
            <v>PSO2500044</v>
          </cell>
          <cell r="B52">
            <v>4500571061</v>
          </cell>
          <cell r="C52" t="str">
            <v>P8510-E02-C1202</v>
          </cell>
          <cell r="D52" t="str">
            <v>AS952E</v>
          </cell>
          <cell r="E52">
            <v>3000</v>
          </cell>
          <cell r="F52" t="str">
            <v>N</v>
          </cell>
        </row>
        <row r="52">
          <cell r="L52">
            <v>45762</v>
          </cell>
          <cell r="M52">
            <v>16.039</v>
          </cell>
          <cell r="N52" t="str">
            <v>Sophie</v>
          </cell>
        </row>
        <row r="52">
          <cell r="Q52" t="str">
            <v>France </v>
          </cell>
        </row>
        <row r="53">
          <cell r="A53" t="str">
            <v>PSO2500045</v>
          </cell>
          <cell r="B53">
            <v>4500571061</v>
          </cell>
          <cell r="C53" t="str">
            <v>P8873-E03-C1205</v>
          </cell>
          <cell r="D53" t="str">
            <v>AS965E</v>
          </cell>
          <cell r="E53">
            <v>1752</v>
          </cell>
          <cell r="F53" t="str">
            <v>Y BY SP</v>
          </cell>
        </row>
        <row r="53">
          <cell r="J53" t="str">
            <v>pouch</v>
          </cell>
          <cell r="K53">
            <v>1.372</v>
          </cell>
          <cell r="L53">
            <v>45768</v>
          </cell>
          <cell r="M53">
            <v>18.459</v>
          </cell>
          <cell r="N53" t="str">
            <v>Sophie</v>
          </cell>
        </row>
        <row r="53">
          <cell r="P53" t="str">
            <v>transfer 756pcs to PSO2500222</v>
          </cell>
          <cell r="Q53" t="str">
            <v>France </v>
          </cell>
        </row>
        <row r="54">
          <cell r="A54" t="str">
            <v>PSO2500046</v>
          </cell>
          <cell r="B54">
            <v>4500571061</v>
          </cell>
          <cell r="C54" t="str">
            <v>P8510-E02-C1203</v>
          </cell>
          <cell r="D54" t="str">
            <v>AS970E</v>
          </cell>
          <cell r="E54">
            <v>3180</v>
          </cell>
          <cell r="F54" t="str">
            <v>Y BY SP</v>
          </cell>
        </row>
        <row r="54">
          <cell r="J54" t="str">
            <v>PU-AS970E-SP</v>
          </cell>
          <cell r="K54">
            <v>0.635</v>
          </cell>
          <cell r="L54">
            <v>45783</v>
          </cell>
          <cell r="M54">
            <v>18.538</v>
          </cell>
          <cell r="N54" t="str">
            <v>Sophie</v>
          </cell>
        </row>
        <row r="54">
          <cell r="P54" t="str">
            <v>transfer 1620pcs to PSO2500223 in CHE version</v>
          </cell>
          <cell r="Q54" t="str">
            <v>France </v>
          </cell>
        </row>
        <row r="55">
          <cell r="A55" t="str">
            <v>PSO2500047</v>
          </cell>
          <cell r="B55">
            <v>4500571061</v>
          </cell>
          <cell r="C55" t="str">
            <v>P8288-E05-C1201</v>
          </cell>
          <cell r="D55" t="str">
            <v>D215DE</v>
          </cell>
          <cell r="E55">
            <v>18534</v>
          </cell>
          <cell r="F55" t="str">
            <v>N</v>
          </cell>
        </row>
        <row r="55">
          <cell r="L55">
            <v>45783</v>
          </cell>
          <cell r="M55" t="str">
            <v>CANCEELED</v>
          </cell>
          <cell r="N55" t="str">
            <v>Sophie</v>
          </cell>
        </row>
        <row r="55">
          <cell r="P55" t="str">
            <v>CANCEELED in PSO and move to MSO</v>
          </cell>
          <cell r="Q55" t="str">
            <v>France </v>
          </cell>
        </row>
        <row r="56">
          <cell r="A56" t="str">
            <v>PSO2500048</v>
          </cell>
          <cell r="B56">
            <v>4500571062</v>
          </cell>
          <cell r="C56" t="str">
            <v>P8018-E02-C1201</v>
          </cell>
          <cell r="D56" t="str">
            <v>BRHD435E</v>
          </cell>
          <cell r="E56">
            <v>2709</v>
          </cell>
          <cell r="F56" t="str">
            <v>N</v>
          </cell>
        </row>
        <row r="56">
          <cell r="L56">
            <v>45733</v>
          </cell>
          <cell r="M56">
            <v>18.305</v>
          </cell>
          <cell r="N56" t="str">
            <v>Sophie</v>
          </cell>
        </row>
        <row r="56">
          <cell r="Q56" t="str">
            <v>France </v>
          </cell>
        </row>
        <row r="57">
          <cell r="A57" t="str">
            <v>PSO2500048</v>
          </cell>
          <cell r="B57">
            <v>4500571062</v>
          </cell>
          <cell r="C57" t="str">
            <v>P8018-E02-C1201</v>
          </cell>
          <cell r="D57" t="str">
            <v>BRHD435E</v>
          </cell>
          <cell r="E57">
            <v>840</v>
          </cell>
          <cell r="F57" t="str">
            <v>N</v>
          </cell>
        </row>
        <row r="57">
          <cell r="L57">
            <v>45740</v>
          </cell>
          <cell r="M57">
            <v>18.305</v>
          </cell>
          <cell r="N57" t="str">
            <v>Sophie</v>
          </cell>
        </row>
        <row r="57">
          <cell r="Q57" t="str">
            <v>France </v>
          </cell>
        </row>
        <row r="58">
          <cell r="A58" t="str">
            <v>PSO2500049</v>
          </cell>
          <cell r="B58">
            <v>4500571062</v>
          </cell>
          <cell r="C58" t="str">
            <v>P8531-E01-C1201</v>
          </cell>
          <cell r="D58" t="str">
            <v>BRAS420E</v>
          </cell>
          <cell r="E58">
            <v>2502</v>
          </cell>
          <cell r="F58" t="str">
            <v>N</v>
          </cell>
        </row>
        <row r="58">
          <cell r="L58">
            <v>45748</v>
          </cell>
          <cell r="M58">
            <v>12.416</v>
          </cell>
          <cell r="N58" t="str">
            <v>Sophie</v>
          </cell>
        </row>
        <row r="58">
          <cell r="Q58" t="str">
            <v>France </v>
          </cell>
        </row>
        <row r="59">
          <cell r="A59" t="str">
            <v>PSO2500050</v>
          </cell>
          <cell r="B59">
            <v>4500571062</v>
          </cell>
          <cell r="C59" t="str">
            <v>P8531-E01-C1202</v>
          </cell>
          <cell r="D59" t="str">
            <v>BRAS430E</v>
          </cell>
          <cell r="E59">
            <v>2502</v>
          </cell>
          <cell r="F59" t="str">
            <v>N</v>
          </cell>
        </row>
        <row r="59">
          <cell r="L59">
            <v>45783</v>
          </cell>
          <cell r="M59">
            <v>14.938</v>
          </cell>
          <cell r="N59" t="str">
            <v>Sophie</v>
          </cell>
        </row>
        <row r="59">
          <cell r="Q59" t="str">
            <v>France </v>
          </cell>
        </row>
        <row r="60">
          <cell r="A60" t="str">
            <v>PSO2500051</v>
          </cell>
          <cell r="B60">
            <v>4500571062</v>
          </cell>
          <cell r="C60" t="str">
            <v>P8016-E02-C1201</v>
          </cell>
          <cell r="D60" t="str">
            <v>BRHD225E</v>
          </cell>
          <cell r="E60">
            <v>2502</v>
          </cell>
          <cell r="F60" t="str">
            <v>N</v>
          </cell>
        </row>
        <row r="60">
          <cell r="L60">
            <v>45786</v>
          </cell>
          <cell r="M60">
            <v>10.218</v>
          </cell>
          <cell r="N60" t="str">
            <v>Sophie</v>
          </cell>
        </row>
        <row r="60">
          <cell r="Q60" t="str">
            <v>France </v>
          </cell>
        </row>
        <row r="61">
          <cell r="A61" t="str">
            <v>PSO2500052</v>
          </cell>
          <cell r="B61">
            <v>4500571062</v>
          </cell>
          <cell r="C61" t="str">
            <v>P8018-E01-C1201</v>
          </cell>
          <cell r="D61" t="str">
            <v>BRHD425E</v>
          </cell>
          <cell r="E61">
            <v>2502</v>
          </cell>
          <cell r="F61" t="str">
            <v>N</v>
          </cell>
        </row>
        <row r="61">
          <cell r="L61">
            <v>45754</v>
          </cell>
          <cell r="M61">
            <v>17.771</v>
          </cell>
          <cell r="N61" t="str">
            <v>Sophie</v>
          </cell>
        </row>
        <row r="61">
          <cell r="Q61" t="str">
            <v>France </v>
          </cell>
        </row>
        <row r="62">
          <cell r="A62" t="str">
            <v>PSO2500053</v>
          </cell>
          <cell r="B62">
            <v>4500571062</v>
          </cell>
          <cell r="C62" t="str">
            <v>P8018-E02-C1201</v>
          </cell>
          <cell r="D62" t="str">
            <v>BRHD435E</v>
          </cell>
          <cell r="E62">
            <v>2100</v>
          </cell>
          <cell r="F62" t="str">
            <v>N</v>
          </cell>
        </row>
        <row r="62">
          <cell r="L62">
            <v>45786</v>
          </cell>
          <cell r="M62">
            <v>18.305</v>
          </cell>
          <cell r="N62" t="str">
            <v>Sophie</v>
          </cell>
        </row>
        <row r="62">
          <cell r="Q62" t="str">
            <v>France </v>
          </cell>
        </row>
        <row r="63">
          <cell r="A63" t="str">
            <v>PSO2500054</v>
          </cell>
          <cell r="B63">
            <v>8480049</v>
          </cell>
          <cell r="C63" t="str">
            <v>416-11000705R</v>
          </cell>
          <cell r="D63" t="str">
            <v>STR11-10</v>
          </cell>
          <cell r="E63">
            <v>4800</v>
          </cell>
          <cell r="F63" t="str">
            <v>N</v>
          </cell>
        </row>
        <row r="63">
          <cell r="L63">
            <v>45705</v>
          </cell>
          <cell r="M63" t="str">
            <v>RMB4.95</v>
          </cell>
          <cell r="N63" t="str">
            <v>Amy</v>
          </cell>
        </row>
        <row r="63">
          <cell r="Q63" t="str">
            <v>China DG-sunluen</v>
          </cell>
        </row>
        <row r="64">
          <cell r="A64" t="str">
            <v>PSO2500055</v>
          </cell>
          <cell r="B64">
            <v>4500571131</v>
          </cell>
          <cell r="C64" t="str">
            <v>P8381-L01-C1204</v>
          </cell>
          <cell r="D64" t="str">
            <v>209TGN</v>
          </cell>
          <cell r="E64">
            <v>10000</v>
          </cell>
          <cell r="F64" t="str">
            <v>N</v>
          </cell>
        </row>
        <row r="64">
          <cell r="L64">
            <v>45741</v>
          </cell>
          <cell r="M64">
            <v>8.211</v>
          </cell>
          <cell r="N64" t="str">
            <v>Joy</v>
          </cell>
        </row>
        <row r="64">
          <cell r="Q64" t="str">
            <v>USA </v>
          </cell>
        </row>
        <row r="65">
          <cell r="A65" t="str">
            <v>PSO2500056</v>
          </cell>
          <cell r="B65">
            <v>4500571131</v>
          </cell>
          <cell r="C65" t="str">
            <v>P8381-L01-C1204</v>
          </cell>
          <cell r="D65" t="str">
            <v>209TGN</v>
          </cell>
          <cell r="E65">
            <v>10000</v>
          </cell>
          <cell r="F65" t="str">
            <v>N</v>
          </cell>
        </row>
        <row r="65">
          <cell r="L65">
            <v>45748</v>
          </cell>
          <cell r="M65">
            <v>8.211</v>
          </cell>
          <cell r="N65" t="str">
            <v>Joy</v>
          </cell>
        </row>
        <row r="65">
          <cell r="Q65" t="str">
            <v>USA </v>
          </cell>
        </row>
        <row r="66">
          <cell r="A66" t="str">
            <v>PSO2500057</v>
          </cell>
          <cell r="B66">
            <v>4500571131</v>
          </cell>
          <cell r="C66" t="str">
            <v>P8381-L01-C1206</v>
          </cell>
          <cell r="D66" t="str">
            <v>209TPN</v>
          </cell>
          <cell r="E66">
            <v>5000</v>
          </cell>
          <cell r="F66" t="str">
            <v>N</v>
          </cell>
        </row>
        <row r="66">
          <cell r="L66">
            <v>45748</v>
          </cell>
          <cell r="M66">
            <v>8.211</v>
          </cell>
          <cell r="N66" t="str">
            <v>Joy</v>
          </cell>
        </row>
        <row r="66">
          <cell r="Q66" t="str">
            <v>USA </v>
          </cell>
        </row>
        <row r="67">
          <cell r="A67" t="str">
            <v>PSO2500058</v>
          </cell>
          <cell r="B67">
            <v>4500571131</v>
          </cell>
          <cell r="C67" t="str">
            <v>P8390-L01-C1201</v>
          </cell>
          <cell r="D67">
            <v>753</v>
          </cell>
          <cell r="E67">
            <v>5000</v>
          </cell>
          <cell r="F67" t="str">
            <v>N</v>
          </cell>
        </row>
        <row r="67">
          <cell r="L67">
            <v>45737</v>
          </cell>
          <cell r="M67">
            <v>10.509</v>
          </cell>
          <cell r="N67" t="str">
            <v>Joy</v>
          </cell>
        </row>
        <row r="67">
          <cell r="Q67" t="str">
            <v>USA </v>
          </cell>
        </row>
        <row r="68">
          <cell r="A68" t="str">
            <v>PSO2500059</v>
          </cell>
          <cell r="B68">
            <v>4500571131</v>
          </cell>
          <cell r="C68" t="str">
            <v>P8012-L01-C1201</v>
          </cell>
          <cell r="D68">
            <v>888</v>
          </cell>
          <cell r="E68">
            <v>10000</v>
          </cell>
          <cell r="F68" t="str">
            <v>N</v>
          </cell>
        </row>
        <row r="68">
          <cell r="L68">
            <v>45744</v>
          </cell>
          <cell r="M68">
            <v>12.607</v>
          </cell>
          <cell r="N68" t="str">
            <v>Joy</v>
          </cell>
        </row>
        <row r="68">
          <cell r="Q68" t="str">
            <v>USA </v>
          </cell>
        </row>
        <row r="69">
          <cell r="A69" t="str">
            <v>PSO2500060</v>
          </cell>
          <cell r="B69">
            <v>4500571131</v>
          </cell>
          <cell r="C69" t="str">
            <v>P8012-L01-C1201</v>
          </cell>
          <cell r="D69">
            <v>888</v>
          </cell>
          <cell r="E69">
            <v>10000</v>
          </cell>
          <cell r="F69" t="str">
            <v>N</v>
          </cell>
        </row>
        <row r="69">
          <cell r="L69">
            <v>45751</v>
          </cell>
          <cell r="M69">
            <v>12.607</v>
          </cell>
          <cell r="N69" t="str">
            <v>Joy</v>
          </cell>
        </row>
        <row r="69">
          <cell r="Q69" t="str">
            <v>USA </v>
          </cell>
        </row>
        <row r="70">
          <cell r="A70" t="str">
            <v>PSO2500061</v>
          </cell>
          <cell r="B70">
            <v>4500571131</v>
          </cell>
          <cell r="C70" t="str">
            <v>P8392-L03-C1212</v>
          </cell>
          <cell r="D70" t="str">
            <v>910NR</v>
          </cell>
          <cell r="E70">
            <v>10000</v>
          </cell>
          <cell r="F70" t="str">
            <v>N</v>
          </cell>
        </row>
        <row r="70">
          <cell r="L70">
            <v>45737</v>
          </cell>
          <cell r="M70">
            <v>12.405</v>
          </cell>
          <cell r="N70" t="str">
            <v>Joy</v>
          </cell>
        </row>
        <row r="70">
          <cell r="Q70" t="str">
            <v>USA </v>
          </cell>
        </row>
        <row r="71">
          <cell r="A71" t="str">
            <v>PSO2500062</v>
          </cell>
          <cell r="B71">
            <v>4500571131</v>
          </cell>
          <cell r="C71" t="str">
            <v>P8392-L03-C1212</v>
          </cell>
          <cell r="D71" t="str">
            <v>910NR</v>
          </cell>
          <cell r="E71">
            <v>5000</v>
          </cell>
          <cell r="F71" t="str">
            <v>N</v>
          </cell>
        </row>
        <row r="71">
          <cell r="L71">
            <v>45741</v>
          </cell>
          <cell r="M71">
            <v>12.405</v>
          </cell>
          <cell r="N71" t="str">
            <v>Joy</v>
          </cell>
        </row>
        <row r="71">
          <cell r="Q71" t="str">
            <v>USA </v>
          </cell>
        </row>
        <row r="72">
          <cell r="A72" t="str">
            <v>PSO2500063</v>
          </cell>
          <cell r="B72">
            <v>4500571131</v>
          </cell>
          <cell r="C72" t="str">
            <v>P8399-L01-C1201</v>
          </cell>
          <cell r="D72" t="str">
            <v>NPTCCD01</v>
          </cell>
          <cell r="E72">
            <v>10000</v>
          </cell>
          <cell r="F72" t="str">
            <v>N</v>
          </cell>
        </row>
        <row r="72">
          <cell r="L72">
            <v>45737</v>
          </cell>
          <cell r="M72">
            <v>9.175</v>
          </cell>
          <cell r="N72" t="str">
            <v>Joy</v>
          </cell>
        </row>
        <row r="72">
          <cell r="Q72" t="str">
            <v>USA </v>
          </cell>
        </row>
        <row r="73">
          <cell r="A73" t="str">
            <v>PSO2500063</v>
          </cell>
          <cell r="B73">
            <v>4500571131</v>
          </cell>
          <cell r="C73" t="str">
            <v>P8399-L01-C1201</v>
          </cell>
          <cell r="D73" t="str">
            <v>NPTCCD01</v>
          </cell>
          <cell r="E73">
            <v>5000</v>
          </cell>
          <cell r="F73" t="str">
            <v>N</v>
          </cell>
        </row>
        <row r="73">
          <cell r="L73">
            <v>45803</v>
          </cell>
          <cell r="M73">
            <v>9.175</v>
          </cell>
          <cell r="N73" t="str">
            <v>Joy</v>
          </cell>
        </row>
        <row r="73">
          <cell r="P73" t="str">
            <v>TRANSFER TO FOB CAMBODIA PO#4500576014-30,then transfer back</v>
          </cell>
          <cell r="Q73" t="str">
            <v>USA </v>
          </cell>
        </row>
        <row r="74">
          <cell r="A74" t="str">
            <v>PSO2500065</v>
          </cell>
          <cell r="B74">
            <v>4500571131</v>
          </cell>
          <cell r="C74" t="str">
            <v>P8021-L02-C1201</v>
          </cell>
          <cell r="D74">
            <v>1000</v>
          </cell>
          <cell r="E74">
            <v>3000</v>
          </cell>
          <cell r="F74" t="str">
            <v>N</v>
          </cell>
        </row>
        <row r="74">
          <cell r="L74">
            <v>45741</v>
          </cell>
          <cell r="M74">
            <v>29.227</v>
          </cell>
          <cell r="N74" t="str">
            <v>Joy</v>
          </cell>
        </row>
        <row r="74">
          <cell r="Q74" t="str">
            <v>USA </v>
          </cell>
        </row>
        <row r="75">
          <cell r="A75" t="str">
            <v>PSO2500066</v>
          </cell>
          <cell r="B75">
            <v>4500571131</v>
          </cell>
          <cell r="C75" t="str">
            <v>P8006-L01-C1205</v>
          </cell>
          <cell r="D75" t="str">
            <v>565DCN        (PC)</v>
          </cell>
          <cell r="E75">
            <v>10000</v>
          </cell>
          <cell r="F75" t="str">
            <v>N</v>
          </cell>
        </row>
        <row r="75">
          <cell r="L75">
            <v>45741</v>
          </cell>
          <cell r="M75">
            <v>7.255</v>
          </cell>
          <cell r="N75" t="str">
            <v>Joy</v>
          </cell>
        </row>
        <row r="75">
          <cell r="Q75" t="str">
            <v>USA </v>
          </cell>
        </row>
        <row r="76">
          <cell r="A76" t="str">
            <v>PSO2500067</v>
          </cell>
          <cell r="B76">
            <v>4500571029</v>
          </cell>
          <cell r="C76" t="str">
            <v>P8895-E01-C1201</v>
          </cell>
          <cell r="D76" t="str">
            <v>BAB2620E</v>
          </cell>
          <cell r="E76">
            <v>3000</v>
          </cell>
          <cell r="F76" t="str">
            <v>N</v>
          </cell>
        </row>
        <row r="76">
          <cell r="L76">
            <v>45734</v>
          </cell>
          <cell r="M76">
            <v>7.397</v>
          </cell>
          <cell r="N76" t="str">
            <v>Alice</v>
          </cell>
        </row>
        <row r="76">
          <cell r="Q76" t="str">
            <v>France </v>
          </cell>
        </row>
        <row r="77">
          <cell r="A77" t="str">
            <v>PSO2500068</v>
          </cell>
          <cell r="B77">
            <v>4500571029</v>
          </cell>
          <cell r="C77" t="str">
            <v>P8895-E01-C1201</v>
          </cell>
          <cell r="D77" t="str">
            <v>BAB2620E</v>
          </cell>
          <cell r="E77">
            <v>4800</v>
          </cell>
          <cell r="F77" t="str">
            <v>N</v>
          </cell>
        </row>
        <row r="77">
          <cell r="L77">
            <v>45748</v>
          </cell>
          <cell r="M77">
            <v>7.397</v>
          </cell>
          <cell r="N77" t="str">
            <v>Alice</v>
          </cell>
        </row>
        <row r="77">
          <cell r="Q77" t="str">
            <v>France </v>
          </cell>
        </row>
        <row r="78">
          <cell r="A78" t="str">
            <v>PSO2500069</v>
          </cell>
          <cell r="B78">
            <v>4500571029</v>
          </cell>
          <cell r="C78" t="str">
            <v>P8896-E02-C1201</v>
          </cell>
          <cell r="D78" t="str">
            <v>BAB2676TTE</v>
          </cell>
          <cell r="E78">
            <v>2508</v>
          </cell>
          <cell r="F78" t="str">
            <v>N</v>
          </cell>
        </row>
        <row r="78">
          <cell r="L78">
            <v>45741</v>
          </cell>
          <cell r="M78">
            <v>8.499</v>
          </cell>
          <cell r="N78" t="str">
            <v>Alice</v>
          </cell>
        </row>
        <row r="78">
          <cell r="Q78" t="str">
            <v>France </v>
          </cell>
        </row>
        <row r="79">
          <cell r="A79" t="str">
            <v>PSO2500070</v>
          </cell>
          <cell r="B79">
            <v>4500571029</v>
          </cell>
          <cell r="C79" t="str">
            <v>P8891-E03-C1201</v>
          </cell>
          <cell r="D79" t="str">
            <v>BAB2770E</v>
          </cell>
          <cell r="E79">
            <v>2502</v>
          </cell>
          <cell r="F79" t="str">
            <v>N</v>
          </cell>
        </row>
        <row r="79">
          <cell r="L79">
            <v>45734</v>
          </cell>
          <cell r="M79">
            <v>15.343</v>
          </cell>
          <cell r="N79" t="str">
            <v>Alice</v>
          </cell>
        </row>
        <row r="79">
          <cell r="Q79" t="str">
            <v>France </v>
          </cell>
        </row>
        <row r="80">
          <cell r="A80" t="str">
            <v>PSO2500071</v>
          </cell>
          <cell r="B80">
            <v>4500571029</v>
          </cell>
          <cell r="C80" t="str">
            <v>P8891-E03-C1201</v>
          </cell>
          <cell r="D80" t="str">
            <v>BAB2770E</v>
          </cell>
          <cell r="E80">
            <v>2700</v>
          </cell>
          <cell r="F80" t="str">
            <v>N</v>
          </cell>
        </row>
        <row r="80">
          <cell r="L80">
            <v>45748</v>
          </cell>
          <cell r="M80">
            <v>15.343</v>
          </cell>
          <cell r="N80" t="str">
            <v>Alice</v>
          </cell>
        </row>
        <row r="80">
          <cell r="Q80" t="str">
            <v>France </v>
          </cell>
        </row>
        <row r="81">
          <cell r="A81" t="str">
            <v>PSO2500072</v>
          </cell>
          <cell r="B81">
            <v>4500571256</v>
          </cell>
          <cell r="C81" t="str">
            <v>P2335-L02-C1201</v>
          </cell>
          <cell r="D81" t="str">
            <v>GMT100A</v>
          </cell>
          <cell r="E81">
            <v>2520</v>
          </cell>
          <cell r="F81" t="str">
            <v>N</v>
          </cell>
        </row>
        <row r="81">
          <cell r="L81">
            <v>45731</v>
          </cell>
          <cell r="M81">
            <v>2.645</v>
          </cell>
          <cell r="N81" t="str">
            <v>Joy</v>
          </cell>
        </row>
        <row r="81">
          <cell r="Q81" t="str">
            <v>USA </v>
          </cell>
        </row>
        <row r="82">
          <cell r="A82" t="str">
            <v>PSO2500073</v>
          </cell>
          <cell r="B82">
            <v>4500571256</v>
          </cell>
          <cell r="C82" t="str">
            <v>P2550-L01-C1206</v>
          </cell>
          <cell r="D82" t="str">
            <v>LWD5RN</v>
          </cell>
          <cell r="E82">
            <v>3304</v>
          </cell>
          <cell r="F82" t="str">
            <v>N</v>
          </cell>
        </row>
        <row r="82">
          <cell r="L82">
            <v>45731</v>
          </cell>
          <cell r="M82">
            <v>2.745</v>
          </cell>
          <cell r="N82" t="str">
            <v>Joy</v>
          </cell>
        </row>
        <row r="82">
          <cell r="Q82" t="str">
            <v>USA </v>
          </cell>
        </row>
        <row r="83">
          <cell r="A83" t="str">
            <v>PSO2500074</v>
          </cell>
          <cell r="B83">
            <v>4500571054</v>
          </cell>
          <cell r="C83" t="str">
            <v>P8878-E02-C1215</v>
          </cell>
          <cell r="D83" t="str">
            <v>AS85TE</v>
          </cell>
          <cell r="E83">
            <v>3600</v>
          </cell>
          <cell r="F83" t="str">
            <v>N</v>
          </cell>
        </row>
        <row r="83">
          <cell r="L83">
            <v>45725</v>
          </cell>
          <cell r="M83">
            <v>9.4</v>
          </cell>
          <cell r="N83" t="str">
            <v>Sophie</v>
          </cell>
        </row>
        <row r="83">
          <cell r="Q83" t="str">
            <v>France </v>
          </cell>
        </row>
        <row r="84">
          <cell r="A84" t="str">
            <v>PSO2500075</v>
          </cell>
          <cell r="B84">
            <v>4500571054</v>
          </cell>
          <cell r="C84" t="str">
            <v>P8518-E01-C1202</v>
          </cell>
          <cell r="D84" t="str">
            <v>AS773E</v>
          </cell>
          <cell r="E84">
            <v>2004</v>
          </cell>
          <cell r="F84" t="str">
            <v>N</v>
          </cell>
        </row>
        <row r="84">
          <cell r="L84">
            <v>45740</v>
          </cell>
          <cell r="M84">
            <v>15.395</v>
          </cell>
          <cell r="N84" t="str">
            <v>Sophie</v>
          </cell>
        </row>
        <row r="84">
          <cell r="Q84" t="str">
            <v>France </v>
          </cell>
        </row>
        <row r="85">
          <cell r="A85" t="str">
            <v>PSO2500076</v>
          </cell>
          <cell r="B85">
            <v>4500571054</v>
          </cell>
          <cell r="C85" t="str">
            <v>P8392-E01-C1201</v>
          </cell>
          <cell r="D85" t="str">
            <v>D773DE</v>
          </cell>
          <cell r="E85">
            <v>2502</v>
          </cell>
          <cell r="F85" t="str">
            <v>N</v>
          </cell>
        </row>
        <row r="85">
          <cell r="L85">
            <v>45725</v>
          </cell>
          <cell r="M85">
            <v>12.57</v>
          </cell>
          <cell r="N85" t="str">
            <v>Sophie</v>
          </cell>
        </row>
        <row r="85">
          <cell r="Q85" t="str">
            <v>France </v>
          </cell>
        </row>
        <row r="86">
          <cell r="A86" t="str">
            <v>PSO2500077</v>
          </cell>
          <cell r="B86">
            <v>4500571054</v>
          </cell>
          <cell r="C86" t="str">
            <v>P8875-E03-C1204</v>
          </cell>
          <cell r="D86" t="str">
            <v>AS121E</v>
          </cell>
          <cell r="E86">
            <v>3000</v>
          </cell>
          <cell r="F86" t="str">
            <v>N</v>
          </cell>
        </row>
        <row r="86">
          <cell r="L86">
            <v>45733</v>
          </cell>
          <cell r="M86">
            <v>10.502</v>
          </cell>
          <cell r="N86" t="str">
            <v>Sophie</v>
          </cell>
        </row>
        <row r="86">
          <cell r="Q86" t="str">
            <v>France </v>
          </cell>
        </row>
        <row r="87">
          <cell r="A87" t="str">
            <v>PSO2500078</v>
          </cell>
          <cell r="B87">
            <v>4500571054</v>
          </cell>
          <cell r="C87" t="str">
            <v>P8875-E03-C1205</v>
          </cell>
          <cell r="D87" t="str">
            <v>AS122E</v>
          </cell>
          <cell r="E87">
            <v>2502</v>
          </cell>
          <cell r="F87" t="str">
            <v>N</v>
          </cell>
        </row>
        <row r="87">
          <cell r="L87">
            <v>45725</v>
          </cell>
          <cell r="M87">
            <v>10.293</v>
          </cell>
          <cell r="N87" t="str">
            <v>Sophie</v>
          </cell>
        </row>
        <row r="87">
          <cell r="Q87" t="str">
            <v>France </v>
          </cell>
        </row>
        <row r="88">
          <cell r="A88" t="str">
            <v>PSO2500079</v>
          </cell>
          <cell r="B88">
            <v>4500571054</v>
          </cell>
          <cell r="C88" t="str">
            <v>P8873-E02-C1206</v>
          </cell>
          <cell r="D88" t="str">
            <v>AS200E</v>
          </cell>
          <cell r="E88">
            <v>1500</v>
          </cell>
          <cell r="F88" t="str">
            <v>Y</v>
          </cell>
        </row>
        <row r="88">
          <cell r="J88" t="str">
            <v>Pouch PU-AS250E (Yangyi)</v>
          </cell>
          <cell r="K88">
            <v>0.52</v>
          </cell>
          <cell r="L88">
            <v>45740</v>
          </cell>
          <cell r="M88">
            <v>15.209</v>
          </cell>
          <cell r="N88" t="str">
            <v>Sophie</v>
          </cell>
        </row>
        <row r="88">
          <cell r="Q88" t="str">
            <v>France </v>
          </cell>
        </row>
        <row r="89">
          <cell r="A89" t="str">
            <v>PSO2500080</v>
          </cell>
          <cell r="B89">
            <v>4500571054</v>
          </cell>
          <cell r="C89" t="str">
            <v>P8518-E01-C1202</v>
          </cell>
          <cell r="D89" t="str">
            <v>AS773E</v>
          </cell>
          <cell r="E89">
            <v>1500</v>
          </cell>
          <cell r="F89" t="str">
            <v>N</v>
          </cell>
        </row>
        <row r="89">
          <cell r="L89">
            <v>45742</v>
          </cell>
          <cell r="M89">
            <v>15.395</v>
          </cell>
          <cell r="N89" t="str">
            <v>Sophie</v>
          </cell>
        </row>
        <row r="89">
          <cell r="Q89" t="str">
            <v>France </v>
          </cell>
        </row>
        <row r="90">
          <cell r="A90" t="str">
            <v>PSO2500081</v>
          </cell>
          <cell r="B90">
            <v>4500571054</v>
          </cell>
          <cell r="C90" t="str">
            <v>P8532-E01-C1201</v>
          </cell>
          <cell r="D90" t="str">
            <v>AS95E</v>
          </cell>
          <cell r="E90">
            <v>1800</v>
          </cell>
          <cell r="F90" t="str">
            <v>Y BY SP</v>
          </cell>
        </row>
        <row r="90">
          <cell r="J90" t="str">
            <v>GLOVE-AS95-SP</v>
          </cell>
          <cell r="K90">
            <v>0.625</v>
          </cell>
          <cell r="L90">
            <v>45725</v>
          </cell>
          <cell r="M90">
            <v>15.079</v>
          </cell>
          <cell r="N90" t="str">
            <v>Sophie</v>
          </cell>
        </row>
        <row r="90">
          <cell r="Q90" t="str">
            <v>France </v>
          </cell>
        </row>
        <row r="91">
          <cell r="A91" t="str">
            <v>PSO2500081</v>
          </cell>
          <cell r="B91">
            <v>4500571054</v>
          </cell>
          <cell r="C91" t="str">
            <v>P8532-E01-C1201</v>
          </cell>
          <cell r="D91" t="str">
            <v>AS95E</v>
          </cell>
          <cell r="E91">
            <v>702</v>
          </cell>
          <cell r="F91" t="str">
            <v>Y BY SP</v>
          </cell>
        </row>
        <row r="91">
          <cell r="J91" t="str">
            <v>GLOVE-AS95-SP</v>
          </cell>
          <cell r="K91">
            <v>0.625</v>
          </cell>
          <cell r="L91">
            <v>45733</v>
          </cell>
          <cell r="M91">
            <v>15.079</v>
          </cell>
          <cell r="N91" t="str">
            <v>Sophie</v>
          </cell>
        </row>
        <row r="91">
          <cell r="Q91" t="str">
            <v>France </v>
          </cell>
        </row>
        <row r="92">
          <cell r="A92" t="str">
            <v>PSO2500082</v>
          </cell>
          <cell r="B92">
            <v>4500571054</v>
          </cell>
          <cell r="C92" t="str">
            <v>P8873-E02-C1213</v>
          </cell>
          <cell r="D92" t="str">
            <v>AS960E</v>
          </cell>
          <cell r="E92">
            <v>3000</v>
          </cell>
          <cell r="F92" t="str">
            <v>Y, by SP</v>
          </cell>
        </row>
        <row r="92">
          <cell r="J92" t="str">
            <v>pouch</v>
          </cell>
          <cell r="K92">
            <v>1.4</v>
          </cell>
          <cell r="L92">
            <v>45811</v>
          </cell>
          <cell r="M92">
            <v>16.88</v>
          </cell>
          <cell r="N92" t="str">
            <v>Sophie</v>
          </cell>
        </row>
        <row r="92">
          <cell r="Q92" t="str">
            <v>France </v>
          </cell>
        </row>
        <row r="93">
          <cell r="A93" t="str">
            <v>PSO2500083</v>
          </cell>
          <cell r="B93">
            <v>4500571054</v>
          </cell>
          <cell r="C93" t="str">
            <v>P8510-E02-C1203</v>
          </cell>
          <cell r="D93" t="str">
            <v>AS970E</v>
          </cell>
          <cell r="E93">
            <v>3600</v>
          </cell>
          <cell r="F93" t="str">
            <v>Y BY SP</v>
          </cell>
        </row>
        <row r="93">
          <cell r="J93" t="str">
            <v>PU-AS970E-SP</v>
          </cell>
          <cell r="K93">
            <v>0.635</v>
          </cell>
          <cell r="L93">
            <v>45733</v>
          </cell>
          <cell r="M93">
            <v>18.538</v>
          </cell>
          <cell r="N93" t="str">
            <v>Sophie</v>
          </cell>
        </row>
        <row r="93">
          <cell r="Q93" t="str">
            <v>France </v>
          </cell>
        </row>
        <row r="94">
          <cell r="A94" t="str">
            <v>PSO2500084</v>
          </cell>
          <cell r="B94">
            <v>4500571054</v>
          </cell>
          <cell r="C94" t="str">
            <v>P8356-E01-C1204</v>
          </cell>
          <cell r="D94" t="str">
            <v>D373E</v>
          </cell>
          <cell r="E94">
            <v>5400</v>
          </cell>
          <cell r="F94" t="str">
            <v>N</v>
          </cell>
        </row>
        <row r="94">
          <cell r="L94">
            <v>45733</v>
          </cell>
          <cell r="M94">
            <v>10.43</v>
          </cell>
          <cell r="N94" t="str">
            <v>Sophie</v>
          </cell>
        </row>
        <row r="94">
          <cell r="Q94" t="str">
            <v>France </v>
          </cell>
        </row>
        <row r="95">
          <cell r="A95" t="str">
            <v>PSO2500085</v>
          </cell>
          <cell r="B95">
            <v>4500571054</v>
          </cell>
          <cell r="C95" t="str">
            <v>P2575-E01-C1202</v>
          </cell>
          <cell r="D95" t="str">
            <v>E786E</v>
          </cell>
          <cell r="E95">
            <v>2502</v>
          </cell>
          <cell r="F95" t="str">
            <v>Y, by SP</v>
          </cell>
        </row>
        <row r="95">
          <cell r="J95" t="str">
            <v>PU-7255U (JETBLOOM)</v>
          </cell>
          <cell r="K95">
            <v>0.265</v>
          </cell>
          <cell r="L95">
            <v>45741</v>
          </cell>
          <cell r="M95">
            <v>8.441</v>
          </cell>
          <cell r="N95" t="str">
            <v>Sophie</v>
          </cell>
        </row>
        <row r="95">
          <cell r="Q95" t="str">
            <v>France </v>
          </cell>
        </row>
        <row r="96">
          <cell r="A96" t="str">
            <v>PSO2500086</v>
          </cell>
          <cell r="B96">
            <v>4500570682</v>
          </cell>
          <cell r="C96" t="str">
            <v>P8873-S03-C1202</v>
          </cell>
          <cell r="D96" t="str">
            <v>AS965SDE</v>
          </cell>
          <cell r="E96">
            <v>1248</v>
          </cell>
          <cell r="F96" t="str">
            <v>Y</v>
          </cell>
        </row>
        <row r="96">
          <cell r="J96" t="str">
            <v>pouch</v>
          </cell>
          <cell r="K96">
            <v>1.4</v>
          </cell>
          <cell r="L96">
            <v>45773</v>
          </cell>
          <cell r="M96">
            <v>18.472</v>
          </cell>
          <cell r="N96" t="str">
            <v>Sophie</v>
          </cell>
        </row>
        <row r="96">
          <cell r="Q96" t="str">
            <v>Saudi Arabia </v>
          </cell>
        </row>
        <row r="97">
          <cell r="A97" t="str">
            <v>PSO2500087</v>
          </cell>
          <cell r="B97">
            <v>4500570682</v>
          </cell>
          <cell r="C97" t="str">
            <v>P8873-S02-C1204</v>
          </cell>
          <cell r="D97" t="str">
            <v>AS960SDE</v>
          </cell>
          <cell r="E97">
            <v>1248</v>
          </cell>
          <cell r="F97" t="str">
            <v>Y BY SP</v>
          </cell>
        </row>
        <row r="97">
          <cell r="J97" t="str">
            <v>PU-AS960E (Funrich)</v>
          </cell>
          <cell r="K97">
            <v>1.372</v>
          </cell>
          <cell r="L97">
            <v>45819</v>
          </cell>
          <cell r="M97">
            <v>16.928</v>
          </cell>
          <cell r="N97" t="str">
            <v>Sophie</v>
          </cell>
        </row>
        <row r="97">
          <cell r="Q97" t="str">
            <v>Saudi Arabia </v>
          </cell>
        </row>
        <row r="98">
          <cell r="A98" t="str">
            <v>PSO2500088</v>
          </cell>
          <cell r="B98">
            <v>4500570682</v>
          </cell>
          <cell r="C98" t="str">
            <v>P8875-S03-C1203</v>
          </cell>
          <cell r="D98" t="str">
            <v>AS115PSDE(low Cost)</v>
          </cell>
          <cell r="E98">
            <v>1248</v>
          </cell>
          <cell r="F98" t="str">
            <v>N</v>
          </cell>
        </row>
        <row r="98">
          <cell r="L98">
            <v>45796</v>
          </cell>
          <cell r="M98">
            <v>9.675</v>
          </cell>
          <cell r="N98" t="str">
            <v>Sophie</v>
          </cell>
        </row>
        <row r="98">
          <cell r="Q98" t="str">
            <v>Saudi Arabia </v>
          </cell>
        </row>
        <row r="99">
          <cell r="A99" t="str">
            <v>PSO2500089</v>
          </cell>
          <cell r="B99">
            <v>4500570682</v>
          </cell>
          <cell r="C99" t="str">
            <v>P8875-S03-C1202</v>
          </cell>
          <cell r="D99" t="str">
            <v>AS115SDE(low Cost)</v>
          </cell>
          <cell r="E99">
            <v>1248</v>
          </cell>
          <cell r="F99" t="str">
            <v>Y</v>
          </cell>
        </row>
        <row r="99">
          <cell r="J99" t="str">
            <v>pouch</v>
          </cell>
          <cell r="K99">
            <v>1.1</v>
          </cell>
          <cell r="L99">
            <v>45796</v>
          </cell>
          <cell r="M99">
            <v>11.873</v>
          </cell>
          <cell r="N99" t="str">
            <v>Sophie</v>
          </cell>
        </row>
        <row r="99">
          <cell r="Q99" t="str">
            <v>Saudi Arabia </v>
          </cell>
        </row>
        <row r="100">
          <cell r="A100" t="str">
            <v>PSO2500090</v>
          </cell>
          <cell r="B100">
            <v>4500571124</v>
          </cell>
          <cell r="C100" t="str">
            <v>P8360-S01-C1204</v>
          </cell>
          <cell r="D100" t="str">
            <v>D572DSDE</v>
          </cell>
          <cell r="E100">
            <v>1002</v>
          </cell>
          <cell r="F100" t="str">
            <v>N</v>
          </cell>
        </row>
        <row r="100">
          <cell r="L100">
            <v>45748</v>
          </cell>
          <cell r="M100">
            <v>8.911</v>
          </cell>
          <cell r="N100" t="str">
            <v>Sophie</v>
          </cell>
          <cell r="O100" t="str">
            <v>1500pcs transfer to PSO2500654</v>
          </cell>
        </row>
        <row r="100">
          <cell r="Q100" t="str">
            <v>Dubai-JNC</v>
          </cell>
        </row>
        <row r="101">
          <cell r="A101" t="str">
            <v>PSO2500091</v>
          </cell>
          <cell r="B101">
            <v>4500571124</v>
          </cell>
          <cell r="C101" t="str">
            <v>P8022-S01-C1201</v>
          </cell>
          <cell r="D101" t="str">
            <v>D6555DSDE</v>
          </cell>
          <cell r="E101">
            <v>1256</v>
          </cell>
          <cell r="F101" t="str">
            <v>N</v>
          </cell>
        </row>
        <row r="101">
          <cell r="L101">
            <v>45748</v>
          </cell>
          <cell r="M101">
            <v>25.746</v>
          </cell>
          <cell r="N101" t="str">
            <v>Sophie</v>
          </cell>
        </row>
        <row r="101">
          <cell r="Q101" t="str">
            <v>Dubai-MFC</v>
          </cell>
        </row>
        <row r="102">
          <cell r="A102" t="str">
            <v>PSO2500092</v>
          </cell>
          <cell r="B102">
            <v>45785</v>
          </cell>
          <cell r="C102" t="str">
            <v>P8392-C01-C1212</v>
          </cell>
          <cell r="D102" t="str">
            <v>910PKC         (PC)</v>
          </cell>
          <cell r="E102">
            <v>2500</v>
          </cell>
          <cell r="F102" t="str">
            <v>N</v>
          </cell>
        </row>
        <row r="102">
          <cell r="L102">
            <v>45744</v>
          </cell>
          <cell r="M102">
            <v>11.267</v>
          </cell>
          <cell r="N102" t="str">
            <v>Joy</v>
          </cell>
          <cell r="O102" t="str">
            <v>剛和CCL Fion &amp; Dick 討論了，6月前的訂單不改，由7月份走貨的開始running change, 因為要用ALCI ，所以要通知加拿大Marketing 是否接受。</v>
          </cell>
        </row>
        <row r="102">
          <cell r="Q102" t="str">
            <v>Canada </v>
          </cell>
        </row>
        <row r="103">
          <cell r="A103" t="str">
            <v>PSO2500093</v>
          </cell>
          <cell r="B103">
            <v>4500571137</v>
          </cell>
          <cell r="C103" t="str">
            <v>P8531-S01-C1201</v>
          </cell>
          <cell r="D103" t="str">
            <v>BRAS420SDE</v>
          </cell>
          <cell r="E103">
            <v>2502</v>
          </cell>
          <cell r="F103" t="str">
            <v>N</v>
          </cell>
        </row>
        <row r="103">
          <cell r="L103">
            <v>45748</v>
          </cell>
          <cell r="M103">
            <v>12.484</v>
          </cell>
          <cell r="N103" t="str">
            <v>Sophie</v>
          </cell>
        </row>
        <row r="103">
          <cell r="Q103" t="str">
            <v>Dubai </v>
          </cell>
        </row>
        <row r="104">
          <cell r="A104" t="str">
            <v>PSO2500094</v>
          </cell>
          <cell r="B104">
            <v>4500571137</v>
          </cell>
          <cell r="C104" t="str">
            <v>P8016-S01-C1201</v>
          </cell>
          <cell r="D104" t="str">
            <v>BRHD210SDE</v>
          </cell>
          <cell r="E104">
            <v>2502</v>
          </cell>
          <cell r="F104" t="str">
            <v>N</v>
          </cell>
        </row>
        <row r="104">
          <cell r="L104">
            <v>45734</v>
          </cell>
          <cell r="M104">
            <v>8.831</v>
          </cell>
          <cell r="N104" t="str">
            <v>Sophie</v>
          </cell>
        </row>
        <row r="104">
          <cell r="Q104" t="str">
            <v>Dubai </v>
          </cell>
        </row>
        <row r="105">
          <cell r="A105" t="str">
            <v>PSO2500095</v>
          </cell>
          <cell r="B105" t="str">
            <v>D100010489</v>
          </cell>
          <cell r="C105" t="str">
            <v>416-11000705R</v>
          </cell>
          <cell r="D105" t="str">
            <v>STR11-10</v>
          </cell>
          <cell r="E105">
            <v>32000</v>
          </cell>
          <cell r="F105" t="str">
            <v>N</v>
          </cell>
        </row>
        <row r="105">
          <cell r="L105">
            <v>45670</v>
          </cell>
          <cell r="M105">
            <v>0.6</v>
          </cell>
          <cell r="N105" t="str">
            <v>Amy</v>
          </cell>
        </row>
        <row r="105">
          <cell r="Q105" t="str">
            <v>China 新基德</v>
          </cell>
        </row>
        <row r="106">
          <cell r="A106" t="str">
            <v>PSO2500096</v>
          </cell>
          <cell r="B106">
            <v>4500571125</v>
          </cell>
          <cell r="C106" t="str">
            <v>P8515-S01-C1202</v>
          </cell>
          <cell r="D106" t="str">
            <v>AS136SDE</v>
          </cell>
          <cell r="E106">
            <v>1248</v>
          </cell>
          <cell r="F106" t="str">
            <v>Y, by SP</v>
          </cell>
        </row>
        <row r="106">
          <cell r="J106" t="str">
            <v>GLOVE-2136U-SP</v>
          </cell>
          <cell r="K106" t="str">
            <v>TBA</v>
          </cell>
          <cell r="L106">
            <v>45756</v>
          </cell>
          <cell r="M106">
            <v>13.19</v>
          </cell>
          <cell r="N106" t="str">
            <v>Sophie</v>
          </cell>
        </row>
        <row r="106">
          <cell r="Q106" t="str">
            <v>Saudi Arabia </v>
          </cell>
        </row>
        <row r="107">
          <cell r="A107" t="str">
            <v>PSO2500097</v>
          </cell>
          <cell r="B107">
            <v>4500570681</v>
          </cell>
          <cell r="C107" t="str">
            <v>P8341-S02-C1201</v>
          </cell>
          <cell r="D107" t="str">
            <v>D212SDE</v>
          </cell>
          <cell r="E107">
            <v>2502</v>
          </cell>
          <cell r="F107" t="str">
            <v>N</v>
          </cell>
        </row>
        <row r="107">
          <cell r="L107">
            <v>45731</v>
          </cell>
          <cell r="M107">
            <v>5.892</v>
          </cell>
          <cell r="N107" t="str">
            <v>Sophie</v>
          </cell>
        </row>
        <row r="107">
          <cell r="Q107" t="str">
            <v>Saudi Arabia </v>
          </cell>
        </row>
        <row r="108">
          <cell r="A108" t="str">
            <v>PSO2500098</v>
          </cell>
          <cell r="B108">
            <v>4500570681</v>
          </cell>
          <cell r="C108" t="str">
            <v>P8873-S03-C1202</v>
          </cell>
          <cell r="D108" t="str">
            <v>AS965SDE</v>
          </cell>
          <cell r="E108">
            <v>1254</v>
          </cell>
          <cell r="F108" t="str">
            <v>Y</v>
          </cell>
        </row>
        <row r="108">
          <cell r="J108" t="str">
            <v>pouch</v>
          </cell>
          <cell r="K108">
            <v>1.4</v>
          </cell>
          <cell r="L108">
            <v>45731</v>
          </cell>
          <cell r="M108">
            <v>18.472</v>
          </cell>
          <cell r="N108" t="str">
            <v>Sophie</v>
          </cell>
        </row>
        <row r="108">
          <cell r="Q108" t="str">
            <v>Saudi Arabia </v>
          </cell>
        </row>
        <row r="109">
          <cell r="A109" t="str">
            <v>PSO2500099</v>
          </cell>
          <cell r="B109">
            <v>4500570681</v>
          </cell>
          <cell r="C109" t="str">
            <v>P8873-S02-C1204</v>
          </cell>
          <cell r="D109" t="str">
            <v>AS960SDE</v>
          </cell>
          <cell r="E109">
            <v>1254</v>
          </cell>
          <cell r="F109" t="str">
            <v>Y BY SP</v>
          </cell>
        </row>
        <row r="109">
          <cell r="J109" t="str">
            <v>PU-AS960E (Funrich)</v>
          </cell>
          <cell r="K109">
            <v>1.372</v>
          </cell>
          <cell r="L109">
            <v>45731</v>
          </cell>
          <cell r="M109">
            <v>16.908</v>
          </cell>
          <cell r="N109" t="str">
            <v>Sophie</v>
          </cell>
        </row>
        <row r="109">
          <cell r="Q109" t="str">
            <v>Saudi Arabia </v>
          </cell>
        </row>
        <row r="110">
          <cell r="A110" t="str">
            <v>PSO2500100</v>
          </cell>
          <cell r="B110">
            <v>4500570681</v>
          </cell>
          <cell r="C110" t="str">
            <v>P8515-S01-C1202</v>
          </cell>
          <cell r="D110" t="str">
            <v>AS136SDE</v>
          </cell>
          <cell r="E110">
            <v>1254</v>
          </cell>
          <cell r="F110" t="str">
            <v>Y BY SP</v>
          </cell>
        </row>
        <row r="110">
          <cell r="J110" t="str">
            <v>GLOVE-2136U-SP</v>
          </cell>
          <cell r="K110" t="str">
            <v>TBA</v>
          </cell>
          <cell r="L110">
            <v>45731</v>
          </cell>
          <cell r="M110">
            <v>13.19</v>
          </cell>
          <cell r="N110" t="str">
            <v>Sophie</v>
          </cell>
        </row>
        <row r="110">
          <cell r="Q110" t="str">
            <v>Saudi Arabia </v>
          </cell>
        </row>
        <row r="111">
          <cell r="A111" t="str">
            <v>PSO2500101</v>
          </cell>
          <cell r="B111">
            <v>4500570681</v>
          </cell>
          <cell r="C111" t="str">
            <v>P8875-S03-C1202</v>
          </cell>
          <cell r="D111" t="str">
            <v>AS115SDE(low Cost)</v>
          </cell>
          <cell r="E111">
            <v>1254</v>
          </cell>
          <cell r="F111" t="str">
            <v>Y</v>
          </cell>
        </row>
        <row r="111">
          <cell r="J111" t="str">
            <v>pouch</v>
          </cell>
          <cell r="K111">
            <v>1.1</v>
          </cell>
          <cell r="L111">
            <v>45731</v>
          </cell>
          <cell r="M111">
            <v>11.873</v>
          </cell>
          <cell r="N111" t="str">
            <v>Sophie</v>
          </cell>
        </row>
        <row r="111">
          <cell r="Q111" t="str">
            <v>Saudi Arabia </v>
          </cell>
        </row>
        <row r="112">
          <cell r="A112" t="str">
            <v>PSO2500102</v>
          </cell>
          <cell r="B112">
            <v>4500570681</v>
          </cell>
          <cell r="C112" t="str">
            <v>P8875-S03-C1203</v>
          </cell>
          <cell r="D112" t="str">
            <v>AS115PSDE(low Cost)</v>
          </cell>
          <cell r="E112">
            <v>1254</v>
          </cell>
          <cell r="F112" t="str">
            <v>N</v>
          </cell>
        </row>
        <row r="112">
          <cell r="L112">
            <v>45731</v>
          </cell>
          <cell r="M112">
            <v>9.675</v>
          </cell>
          <cell r="N112" t="str">
            <v>Sophie</v>
          </cell>
        </row>
        <row r="112">
          <cell r="Q112" t="str">
            <v>Saudi Arabia </v>
          </cell>
        </row>
        <row r="113">
          <cell r="A113" t="str">
            <v>PSO2500103</v>
          </cell>
          <cell r="B113">
            <v>4500571225</v>
          </cell>
          <cell r="C113" t="str">
            <v>P8015-E00-C1201</v>
          </cell>
          <cell r="D113" t="str">
            <v>8500(KHSPF00000)</v>
          </cell>
          <cell r="E113">
            <v>5000</v>
          </cell>
        </row>
        <row r="113">
          <cell r="L113">
            <v>45708</v>
          </cell>
          <cell r="M113">
            <v>1.32</v>
          </cell>
          <cell r="N113" t="str">
            <v>Sophie</v>
          </cell>
        </row>
        <row r="113">
          <cell r="Q113" t="str">
            <v>Italy </v>
          </cell>
        </row>
        <row r="114">
          <cell r="A114" t="str">
            <v>PSO2500104</v>
          </cell>
          <cell r="B114">
            <v>4500571358</v>
          </cell>
          <cell r="C114" t="str">
            <v>P8521-L01-C1203</v>
          </cell>
          <cell r="D114" t="str">
            <v>BNTHB250SR</v>
          </cell>
          <cell r="E114">
            <v>300</v>
          </cell>
          <cell r="F114" t="str">
            <v>N</v>
          </cell>
        </row>
        <row r="114">
          <cell r="L114">
            <v>45737</v>
          </cell>
          <cell r="M114">
            <v>9.82</v>
          </cell>
          <cell r="N114" t="str">
            <v>Alice</v>
          </cell>
        </row>
        <row r="114">
          <cell r="Q114" t="str">
            <v>Ecuador </v>
          </cell>
        </row>
        <row r="115">
          <cell r="A115" t="str">
            <v>PSO2500105</v>
          </cell>
          <cell r="B115">
            <v>4500571358</v>
          </cell>
          <cell r="C115" t="str">
            <v>P8521-L01-C1203</v>
          </cell>
          <cell r="D115" t="str">
            <v>BNTHB250SR</v>
          </cell>
          <cell r="E115">
            <v>300</v>
          </cell>
          <cell r="F115" t="str">
            <v>N</v>
          </cell>
        </row>
        <row r="115">
          <cell r="L115">
            <v>45787</v>
          </cell>
          <cell r="M115">
            <v>9.82</v>
          </cell>
          <cell r="N115" t="str">
            <v>Alice</v>
          </cell>
        </row>
        <row r="115">
          <cell r="Q115" t="str">
            <v>Ecuador </v>
          </cell>
        </row>
        <row r="116">
          <cell r="A116" t="str">
            <v>PSO2500106</v>
          </cell>
          <cell r="B116">
            <v>4500571315</v>
          </cell>
          <cell r="C116" t="str">
            <v>P8521-L01-C1211</v>
          </cell>
          <cell r="D116" t="str">
            <v>BNTHB250UX</v>
          </cell>
          <cell r="E116">
            <v>342</v>
          </cell>
          <cell r="F116" t="str">
            <v>N</v>
          </cell>
        </row>
        <row r="116">
          <cell r="L116">
            <v>45736</v>
          </cell>
          <cell r="M116" t="str">
            <v>US$9.72 </v>
          </cell>
          <cell r="N116" t="str">
            <v>Amy</v>
          </cell>
        </row>
        <row r="116">
          <cell r="Q116" t="str">
            <v>El Salvador </v>
          </cell>
        </row>
        <row r="117">
          <cell r="A117" t="str">
            <v>PSO2500107</v>
          </cell>
          <cell r="B117">
            <v>4500571315</v>
          </cell>
          <cell r="C117" t="str">
            <v>P8522-L02-C1210</v>
          </cell>
          <cell r="D117" t="str">
            <v>BNTHB350UX</v>
          </cell>
          <cell r="E117">
            <v>144</v>
          </cell>
          <cell r="F117" t="str">
            <v>N</v>
          </cell>
        </row>
        <row r="117">
          <cell r="L117">
            <v>45736</v>
          </cell>
          <cell r="M117">
            <v>10.419</v>
          </cell>
          <cell r="N117" t="str">
            <v>Amy</v>
          </cell>
        </row>
        <row r="117">
          <cell r="Q117" t="str">
            <v>El Salvador </v>
          </cell>
        </row>
        <row r="118">
          <cell r="A118" t="str">
            <v>PSO2500108</v>
          </cell>
          <cell r="B118">
            <v>4500571315</v>
          </cell>
          <cell r="C118" t="str">
            <v>P8526-L01-C1211</v>
          </cell>
          <cell r="D118" t="str">
            <v>BNTHB300TUX</v>
          </cell>
          <cell r="E118">
            <v>144</v>
          </cell>
          <cell r="F118" t="str">
            <v>N</v>
          </cell>
        </row>
        <row r="118">
          <cell r="L118">
            <v>45736</v>
          </cell>
          <cell r="M118">
            <v>11.882</v>
          </cell>
          <cell r="N118" t="str">
            <v>Amy</v>
          </cell>
        </row>
        <row r="118">
          <cell r="Q118" t="str">
            <v>El Salvador </v>
          </cell>
        </row>
        <row r="119">
          <cell r="A119" t="str">
            <v>PSO2500109</v>
          </cell>
          <cell r="B119">
            <v>4500571316</v>
          </cell>
          <cell r="C119" t="str">
            <v>P8530-L01-C1209</v>
          </cell>
          <cell r="D119" t="str">
            <v>BNTDHB275UX</v>
          </cell>
          <cell r="E119">
            <v>168</v>
          </cell>
          <cell r="F119" t="str">
            <v>N</v>
          </cell>
        </row>
        <row r="119">
          <cell r="L119">
            <v>45736</v>
          </cell>
          <cell r="M119">
            <v>11.91</v>
          </cell>
          <cell r="N119" t="str">
            <v>Amy</v>
          </cell>
        </row>
        <row r="119">
          <cell r="P119" t="str">
            <v>tr fm PSO2300944</v>
          </cell>
          <cell r="Q119" t="str">
            <v>El Salvador </v>
          </cell>
        </row>
        <row r="120">
          <cell r="A120" t="str">
            <v>PSO2500110</v>
          </cell>
          <cell r="B120">
            <v>4500569810</v>
          </cell>
          <cell r="C120" t="str">
            <v>SP8349 -spare parts </v>
          </cell>
          <cell r="D120" t="str">
            <v>VSD362BA-GB </v>
          </cell>
          <cell r="E120">
            <v>40</v>
          </cell>
          <cell r="F120" t="str">
            <v>N</v>
          </cell>
        </row>
        <row r="120">
          <cell r="L120">
            <v>45716</v>
          </cell>
          <cell r="M120">
            <v>0.65</v>
          </cell>
          <cell r="N120" t="str">
            <v>Kit</v>
          </cell>
        </row>
        <row r="120">
          <cell r="P120" t="str">
            <v>GB - 302-83490023R</v>
          </cell>
          <cell r="Q120" t="str">
            <v>Australia </v>
          </cell>
        </row>
        <row r="121">
          <cell r="A121" t="str">
            <v>PSO2500111</v>
          </cell>
          <cell r="B121">
            <v>4500569810</v>
          </cell>
          <cell r="C121" t="str">
            <v>SP8349 -spare parts </v>
          </cell>
          <cell r="D121" t="str">
            <v>VSD362BA-MC </v>
          </cell>
          <cell r="E121">
            <v>10</v>
          </cell>
          <cell r="F121" t="str">
            <v>N</v>
          </cell>
        </row>
        <row r="121">
          <cell r="L121">
            <v>45716</v>
          </cell>
          <cell r="M121">
            <v>1.1</v>
          </cell>
          <cell r="N121" t="str">
            <v>Kit</v>
          </cell>
        </row>
        <row r="121">
          <cell r="P121" t="str">
            <v>Carton 301-47412901C</v>
          </cell>
          <cell r="Q121" t="str">
            <v>Australia </v>
          </cell>
        </row>
        <row r="122">
          <cell r="A122" t="str">
            <v>PSO2500112</v>
          </cell>
          <cell r="B122">
            <v>4500569963</v>
          </cell>
          <cell r="C122" t="str">
            <v>P8531-S01-C1202</v>
          </cell>
          <cell r="D122" t="str">
            <v>BRAS430SDE</v>
          </cell>
          <cell r="E122">
            <v>1002</v>
          </cell>
          <cell r="F122" t="str">
            <v>N</v>
          </cell>
        </row>
        <row r="122">
          <cell r="L122">
            <v>45708</v>
          </cell>
          <cell r="M122">
            <v>15.006</v>
          </cell>
          <cell r="N122" t="str">
            <v>Sophie</v>
          </cell>
        </row>
        <row r="122">
          <cell r="P122" t="str">
            <v>Separate shipment from PSO2402979</v>
          </cell>
          <cell r="Q122" t="str">
            <v>Dubai </v>
          </cell>
        </row>
        <row r="123">
          <cell r="A123" t="str">
            <v>PSO2500113</v>
          </cell>
          <cell r="B123">
            <v>45692</v>
          </cell>
          <cell r="C123" t="str">
            <v>P5031-C01-C1201</v>
          </cell>
          <cell r="D123" t="str">
            <v>CPM-150C</v>
          </cell>
          <cell r="E123">
            <v>2880</v>
          </cell>
          <cell r="F123" t="str">
            <v>N</v>
          </cell>
        </row>
        <row r="123">
          <cell r="L123">
            <v>45743</v>
          </cell>
          <cell r="M123">
            <v>11.92</v>
          </cell>
          <cell r="N123" t="str">
            <v>Alice</v>
          </cell>
        </row>
        <row r="123">
          <cell r="Q123" t="str">
            <v>Canada </v>
          </cell>
        </row>
        <row r="124">
          <cell r="A124" t="str">
            <v>PSO2500114</v>
          </cell>
          <cell r="B124">
            <v>45693</v>
          </cell>
          <cell r="C124" t="str">
            <v>P5031-C01-C1201</v>
          </cell>
          <cell r="D124" t="str">
            <v>CPM-150C</v>
          </cell>
          <cell r="E124">
            <v>2880</v>
          </cell>
          <cell r="F124" t="str">
            <v>N</v>
          </cell>
        </row>
        <row r="124">
          <cell r="L124">
            <v>45754</v>
          </cell>
          <cell r="M124">
            <v>11.92</v>
          </cell>
          <cell r="N124" t="str">
            <v>Alice</v>
          </cell>
        </row>
        <row r="124">
          <cell r="Q124" t="str">
            <v>Canada </v>
          </cell>
        </row>
        <row r="125">
          <cell r="A125" t="str">
            <v>PSO2500115</v>
          </cell>
          <cell r="B125">
            <v>204005</v>
          </cell>
          <cell r="C125" t="str">
            <v>P8396-L01-C1203</v>
          </cell>
          <cell r="D125" t="str">
            <v>BNT250UC</v>
          </cell>
          <cell r="E125">
            <v>2604</v>
          </cell>
          <cell r="F125" t="str">
            <v>N</v>
          </cell>
        </row>
        <row r="125">
          <cell r="L125">
            <v>45748</v>
          </cell>
          <cell r="M125">
            <v>8.899</v>
          </cell>
          <cell r="N125" t="str">
            <v>Alice</v>
          </cell>
        </row>
        <row r="125">
          <cell r="Q125" t="str">
            <v>USA </v>
          </cell>
        </row>
        <row r="126">
          <cell r="A126" t="str">
            <v>PSO2500116</v>
          </cell>
          <cell r="B126">
            <v>4500571494</v>
          </cell>
          <cell r="C126" t="str">
            <v>P8525-L01-C1201</v>
          </cell>
          <cell r="D126" t="str">
            <v>BC114</v>
          </cell>
          <cell r="E126">
            <v>5001</v>
          </cell>
          <cell r="F126" t="str">
            <v>N</v>
          </cell>
        </row>
        <row r="126">
          <cell r="L126">
            <v>45748</v>
          </cell>
          <cell r="M126">
            <v>9.574</v>
          </cell>
          <cell r="N126" t="str">
            <v>Joy</v>
          </cell>
        </row>
        <row r="126">
          <cell r="Q126" t="str">
            <v>USA </v>
          </cell>
        </row>
        <row r="127">
          <cell r="A127" t="str">
            <v>PSO2500117</v>
          </cell>
          <cell r="B127">
            <v>4500571494</v>
          </cell>
          <cell r="C127" t="str">
            <v>P8532-L01-C1201</v>
          </cell>
          <cell r="D127" t="str">
            <v>BC95</v>
          </cell>
          <cell r="E127">
            <v>3000</v>
          </cell>
          <cell r="F127" t="str">
            <v>N</v>
          </cell>
        </row>
        <row r="127">
          <cell r="L127">
            <v>45748</v>
          </cell>
          <cell r="M127">
            <v>14.698</v>
          </cell>
          <cell r="N127" t="str">
            <v>Joy</v>
          </cell>
        </row>
        <row r="127">
          <cell r="Q127" t="str">
            <v>USA </v>
          </cell>
        </row>
        <row r="128">
          <cell r="A128" t="str">
            <v>PSO2500118</v>
          </cell>
          <cell r="B128">
            <v>4500571494</v>
          </cell>
          <cell r="C128" t="str">
            <v>P8893-L05-C1209</v>
          </cell>
          <cell r="D128" t="str">
            <v>CD160NN</v>
          </cell>
          <cell r="E128">
            <v>2502</v>
          </cell>
          <cell r="F128" t="str">
            <v>N</v>
          </cell>
        </row>
        <row r="128">
          <cell r="L128">
            <v>45748</v>
          </cell>
          <cell r="M128">
            <v>6.899</v>
          </cell>
          <cell r="N128" t="str">
            <v>Joy</v>
          </cell>
        </row>
        <row r="128">
          <cell r="Q128" t="str">
            <v>USA </v>
          </cell>
        </row>
        <row r="129">
          <cell r="A129" t="str">
            <v>PSO2500119</v>
          </cell>
          <cell r="B129">
            <v>4500571139</v>
          </cell>
          <cell r="C129" t="str">
            <v>P8356-E01-C1206</v>
          </cell>
          <cell r="D129" t="str">
            <v>D374DE</v>
          </cell>
          <cell r="E129">
            <v>2502</v>
          </cell>
          <cell r="F129" t="str">
            <v>N</v>
          </cell>
        </row>
        <row r="129">
          <cell r="L129">
            <v>45728</v>
          </cell>
          <cell r="M129">
            <v>10.45</v>
          </cell>
          <cell r="N129" t="str">
            <v>Sophie</v>
          </cell>
        </row>
        <row r="129">
          <cell r="Q129" t="str">
            <v>France </v>
          </cell>
        </row>
        <row r="130">
          <cell r="A130" t="str">
            <v>PSO2500120</v>
          </cell>
          <cell r="B130">
            <v>4500571139</v>
          </cell>
          <cell r="C130" t="str">
            <v>P8356-E01-C1206</v>
          </cell>
          <cell r="D130" t="str">
            <v>D374DE</v>
          </cell>
          <cell r="E130">
            <v>2502</v>
          </cell>
          <cell r="F130" t="str">
            <v>N</v>
          </cell>
        </row>
        <row r="130">
          <cell r="L130">
            <v>45734</v>
          </cell>
          <cell r="M130">
            <v>10.45</v>
          </cell>
          <cell r="N130" t="str">
            <v>Sophie</v>
          </cell>
        </row>
        <row r="130">
          <cell r="Q130" t="str">
            <v>France </v>
          </cell>
        </row>
        <row r="131">
          <cell r="A131" t="str">
            <v>PSO2500121</v>
          </cell>
          <cell r="B131">
            <v>4500571205</v>
          </cell>
          <cell r="C131" t="str">
            <v>P8356-E01-C1204</v>
          </cell>
          <cell r="D131" t="str">
            <v>D373E</v>
          </cell>
          <cell r="E131">
            <v>2004</v>
          </cell>
          <cell r="F131" t="str">
            <v>N</v>
          </cell>
        </row>
        <row r="131">
          <cell r="L131">
            <v>45748</v>
          </cell>
          <cell r="M131">
            <v>10.43</v>
          </cell>
          <cell r="N131" t="str">
            <v>Sophie</v>
          </cell>
        </row>
        <row r="131">
          <cell r="Q131" t="str">
            <v>France </v>
          </cell>
        </row>
        <row r="132">
          <cell r="A132" t="str">
            <v>PSO2500122</v>
          </cell>
          <cell r="B132">
            <v>4500571421</v>
          </cell>
          <cell r="C132" t="str">
            <v>P8515-E01-C1216</v>
          </cell>
          <cell r="D132" t="str">
            <v>AS261U</v>
          </cell>
          <cell r="E132">
            <v>5004</v>
          </cell>
          <cell r="F132" t="str">
            <v>Y BY SP</v>
          </cell>
        </row>
        <row r="132">
          <cell r="J132" t="str">
            <v>Glove-2136U-SP</v>
          </cell>
          <cell r="K132">
            <v>0.548</v>
          </cell>
          <cell r="L132">
            <v>45810</v>
          </cell>
          <cell r="M132">
            <v>12.469</v>
          </cell>
          <cell r="N132" t="str">
            <v>Sophie</v>
          </cell>
        </row>
        <row r="132">
          <cell r="Q132" t="str">
            <v>UK </v>
          </cell>
        </row>
        <row r="133">
          <cell r="A133" t="str">
            <v>PSO2500123</v>
          </cell>
          <cell r="B133">
            <v>4500571421</v>
          </cell>
          <cell r="C133" t="str">
            <v>P8515-E01-C1217</v>
          </cell>
          <cell r="D133" t="str">
            <v>AS914PU</v>
          </cell>
          <cell r="E133">
            <v>5004</v>
          </cell>
          <cell r="F133" t="str">
            <v>N</v>
          </cell>
        </row>
        <row r="133">
          <cell r="L133">
            <v>45824</v>
          </cell>
          <cell r="M133">
            <v>10.969</v>
          </cell>
          <cell r="N133" t="str">
            <v>Sophie</v>
          </cell>
        </row>
        <row r="133">
          <cell r="Q133" t="str">
            <v>UK </v>
          </cell>
        </row>
        <row r="134">
          <cell r="A134" t="str">
            <v>PSO2500124</v>
          </cell>
          <cell r="B134">
            <v>4500571422</v>
          </cell>
          <cell r="C134" t="str">
            <v>P8515-E01-C1216</v>
          </cell>
          <cell r="D134" t="str">
            <v>AS261U</v>
          </cell>
          <cell r="E134">
            <v>12</v>
          </cell>
          <cell r="F134" t="str">
            <v>Y BY SP</v>
          </cell>
        </row>
        <row r="134">
          <cell r="J134" t="str">
            <v>Glove-2136U-SP</v>
          </cell>
          <cell r="K134">
            <v>0.548</v>
          </cell>
          <cell r="L134">
            <v>45810</v>
          </cell>
          <cell r="M134">
            <v>0.01</v>
          </cell>
          <cell r="N134" t="str">
            <v>Sophie</v>
          </cell>
        </row>
        <row r="134">
          <cell r="Q134" t="str">
            <v>UK </v>
          </cell>
        </row>
        <row r="135">
          <cell r="A135" t="str">
            <v>PSO2500125</v>
          </cell>
          <cell r="B135">
            <v>4500571422</v>
          </cell>
          <cell r="C135" t="str">
            <v>P8515-E01-C1217</v>
          </cell>
          <cell r="D135" t="str">
            <v>AS914PU</v>
          </cell>
          <cell r="E135">
            <v>12</v>
          </cell>
          <cell r="F135" t="str">
            <v>N</v>
          </cell>
        </row>
        <row r="135">
          <cell r="K135">
            <v>0.01</v>
          </cell>
          <cell r="L135">
            <v>45823</v>
          </cell>
          <cell r="M135">
            <v>0.01</v>
          </cell>
          <cell r="N135" t="str">
            <v>Sophie</v>
          </cell>
        </row>
        <row r="135">
          <cell r="Q135" t="str">
            <v>UK </v>
          </cell>
        </row>
        <row r="136">
          <cell r="A136" t="str">
            <v>PSO2500126</v>
          </cell>
          <cell r="B136">
            <v>4500571515</v>
          </cell>
          <cell r="C136" t="str">
            <v>302-85320006R</v>
          </cell>
          <cell r="D136" t="str">
            <v>GB-BC95</v>
          </cell>
          <cell r="E136">
            <v>3000</v>
          </cell>
          <cell r="F136" t="str">
            <v>N</v>
          </cell>
        </row>
        <row r="136">
          <cell r="L136">
            <v>45703</v>
          </cell>
          <cell r="M136">
            <v>0.83</v>
          </cell>
          <cell r="N136" t="str">
            <v>Joy</v>
          </cell>
        </row>
        <row r="136">
          <cell r="Q136" t="str">
            <v>USA </v>
          </cell>
        </row>
        <row r="137">
          <cell r="A137" t="str">
            <v>PSO2500127</v>
          </cell>
          <cell r="B137">
            <v>4500571408</v>
          </cell>
          <cell r="C137" t="str">
            <v>P8515-E01-C1203</v>
          </cell>
          <cell r="D137" t="str">
            <v>2136U</v>
          </cell>
          <cell r="E137">
            <v>2508</v>
          </cell>
          <cell r="F137" t="str">
            <v>Y BY SP</v>
          </cell>
        </row>
        <row r="137">
          <cell r="J137" t="str">
            <v>GLOVE-2136U-SP
BAG-VSHA2136A (KANDOO) </v>
          </cell>
          <cell r="K137" t="str">
            <v>Glove - US$0.548
Bag  - US$5.694</v>
          </cell>
          <cell r="L137">
            <v>45748</v>
          </cell>
          <cell r="M137">
            <v>13.14</v>
          </cell>
          <cell r="N137" t="str">
            <v>Sophie</v>
          </cell>
        </row>
        <row r="137">
          <cell r="Q137" t="str">
            <v>UK </v>
          </cell>
        </row>
        <row r="138">
          <cell r="A138" t="str">
            <v>PSO2500128</v>
          </cell>
          <cell r="B138">
            <v>4500571408</v>
          </cell>
          <cell r="C138" t="str">
            <v>P8515-E01-C1203</v>
          </cell>
          <cell r="D138" t="str">
            <v>2136U</v>
          </cell>
          <cell r="E138">
            <v>2508</v>
          </cell>
          <cell r="F138" t="str">
            <v>Y BY SP</v>
          </cell>
        </row>
        <row r="138">
          <cell r="J138" t="str">
            <v>GLOVE-2136U-SP
BAG-VSHA2136A (KANDOO) </v>
          </cell>
          <cell r="K138" t="str">
            <v>Glove - US$0.548
Bag  - US$5.694</v>
          </cell>
          <cell r="L138">
            <v>45809</v>
          </cell>
          <cell r="M138">
            <v>13.14</v>
          </cell>
          <cell r="N138" t="str">
            <v>Sophie</v>
          </cell>
        </row>
        <row r="138">
          <cell r="Q138" t="str">
            <v>UK </v>
          </cell>
        </row>
        <row r="139">
          <cell r="A139" t="str">
            <v>PSO2500129</v>
          </cell>
          <cell r="B139">
            <v>4500571408</v>
          </cell>
          <cell r="C139" t="str">
            <v>P8888-E03-C1202</v>
          </cell>
          <cell r="D139" t="str">
            <v>2764U</v>
          </cell>
          <cell r="E139">
            <v>2508</v>
          </cell>
          <cell r="F139" t="str">
            <v>N</v>
          </cell>
        </row>
        <row r="139">
          <cell r="L139">
            <v>45778</v>
          </cell>
          <cell r="M139">
            <v>8.354</v>
          </cell>
          <cell r="N139" t="str">
            <v>Sophie</v>
          </cell>
        </row>
        <row r="139">
          <cell r="Q139" t="str">
            <v>UK </v>
          </cell>
        </row>
        <row r="140">
          <cell r="A140" t="str">
            <v>PSO2500130</v>
          </cell>
          <cell r="B140">
            <v>4500571408</v>
          </cell>
          <cell r="C140" t="str">
            <v>P8892-E01-C1201</v>
          </cell>
          <cell r="D140" t="str">
            <v>2885U</v>
          </cell>
          <cell r="E140">
            <v>10008</v>
          </cell>
          <cell r="F140" t="str">
            <v>N</v>
          </cell>
        </row>
        <row r="140">
          <cell r="L140">
            <v>45809</v>
          </cell>
          <cell r="M140">
            <v>13.757</v>
          </cell>
          <cell r="N140" t="str">
            <v>Sophie</v>
          </cell>
        </row>
        <row r="140">
          <cell r="Q140" t="str">
            <v>UK </v>
          </cell>
        </row>
        <row r="141">
          <cell r="A141" t="str">
            <v>PSO2500131</v>
          </cell>
          <cell r="B141">
            <v>4500571408</v>
          </cell>
          <cell r="C141" t="str">
            <v>P8832-E02-C1213</v>
          </cell>
          <cell r="D141" t="str">
            <v>5265TU</v>
          </cell>
          <cell r="E141">
            <v>5004</v>
          </cell>
          <cell r="F141" t="str">
            <v>N</v>
          </cell>
        </row>
        <row r="141">
          <cell r="L141">
            <v>45809</v>
          </cell>
          <cell r="M141">
            <v>5.495</v>
          </cell>
          <cell r="N141" t="str">
            <v>Sophie</v>
          </cell>
        </row>
        <row r="141">
          <cell r="Q141" t="str">
            <v>UK </v>
          </cell>
        </row>
        <row r="142">
          <cell r="A142" t="str">
            <v>PSO2500132</v>
          </cell>
          <cell r="B142">
            <v>4500571408</v>
          </cell>
          <cell r="C142" t="str">
            <v>P8363-E01-C1201</v>
          </cell>
          <cell r="D142" t="str">
            <v>5336U</v>
          </cell>
          <cell r="E142">
            <v>2502</v>
          </cell>
          <cell r="F142" t="str">
            <v>N</v>
          </cell>
        </row>
        <row r="142">
          <cell r="L142">
            <v>45797</v>
          </cell>
          <cell r="M142">
            <v>10.74</v>
          </cell>
          <cell r="N142" t="str">
            <v>Sophie</v>
          </cell>
        </row>
        <row r="142">
          <cell r="Q142" t="str">
            <v>UK </v>
          </cell>
        </row>
        <row r="143">
          <cell r="A143" t="str">
            <v>PSO2500133</v>
          </cell>
          <cell r="B143">
            <v>4500571408</v>
          </cell>
          <cell r="C143" t="str">
            <v>P8298-E01-C1202</v>
          </cell>
          <cell r="D143" t="str">
            <v>5344U</v>
          </cell>
          <cell r="E143">
            <v>2508</v>
          </cell>
          <cell r="F143" t="str">
            <v>N</v>
          </cell>
        </row>
        <row r="143">
          <cell r="L143">
            <v>45809</v>
          </cell>
          <cell r="M143">
            <v>6.29</v>
          </cell>
          <cell r="N143" t="str">
            <v>Sophie</v>
          </cell>
        </row>
        <row r="143">
          <cell r="Q143" t="str">
            <v>UK </v>
          </cell>
        </row>
        <row r="144">
          <cell r="A144" t="str">
            <v>PSO2500134</v>
          </cell>
          <cell r="B144">
            <v>4500571408</v>
          </cell>
          <cell r="C144" t="str">
            <v>P8298-E01-C1202</v>
          </cell>
          <cell r="D144" t="str">
            <v>5344U</v>
          </cell>
          <cell r="E144">
            <v>2508</v>
          </cell>
          <cell r="F144" t="str">
            <v>N</v>
          </cell>
        </row>
        <row r="144">
          <cell r="L144">
            <v>45823</v>
          </cell>
          <cell r="M144">
            <v>6.29</v>
          </cell>
          <cell r="N144" t="str">
            <v>Sophie</v>
          </cell>
        </row>
        <row r="144">
          <cell r="Q144" t="str">
            <v>UK </v>
          </cell>
        </row>
        <row r="145">
          <cell r="A145" t="str">
            <v>PSO2500135</v>
          </cell>
          <cell r="B145">
            <v>4500571408</v>
          </cell>
          <cell r="C145" t="str">
            <v>P8288-E03-C1211</v>
          </cell>
          <cell r="D145" t="str">
            <v>5542UU</v>
          </cell>
          <cell r="E145">
            <v>2004</v>
          </cell>
          <cell r="F145" t="str">
            <v>N</v>
          </cell>
        </row>
        <row r="145">
          <cell r="L145">
            <v>45778</v>
          </cell>
          <cell r="M145">
            <v>8.447</v>
          </cell>
          <cell r="N145" t="str">
            <v>Sophie</v>
          </cell>
        </row>
        <row r="145">
          <cell r="Q145" t="str">
            <v>UK </v>
          </cell>
        </row>
        <row r="146">
          <cell r="A146" t="str">
            <v>PSO2500136</v>
          </cell>
          <cell r="B146">
            <v>4500571408</v>
          </cell>
          <cell r="C146" t="str">
            <v>P8288-E02-C1201</v>
          </cell>
          <cell r="D146" t="str">
            <v>5543U</v>
          </cell>
          <cell r="E146">
            <v>5004</v>
          </cell>
          <cell r="F146" t="str">
            <v>N</v>
          </cell>
        </row>
        <row r="146">
          <cell r="L146">
            <v>45809</v>
          </cell>
          <cell r="M146">
            <v>8.59</v>
          </cell>
          <cell r="N146" t="str">
            <v>Sophie</v>
          </cell>
        </row>
        <row r="146">
          <cell r="Q146" t="str">
            <v>UK </v>
          </cell>
        </row>
        <row r="147">
          <cell r="A147" t="str">
            <v>PSO2500137</v>
          </cell>
          <cell r="B147">
            <v>4500571408</v>
          </cell>
          <cell r="C147" t="str">
            <v>P8343-E01-C1201</v>
          </cell>
          <cell r="D147" t="str">
            <v>5549U</v>
          </cell>
          <cell r="E147">
            <v>5004</v>
          </cell>
          <cell r="F147" t="str">
            <v>Y BY SP</v>
          </cell>
        </row>
        <row r="147">
          <cell r="J147" t="str">
            <v>BRH-5549U (Kai Fat)</v>
          </cell>
          <cell r="K147">
            <v>0.495</v>
          </cell>
          <cell r="L147">
            <v>45771</v>
          </cell>
          <cell r="M147">
            <v>7.118</v>
          </cell>
          <cell r="N147" t="str">
            <v>Sophie</v>
          </cell>
        </row>
        <row r="147">
          <cell r="Q147" t="str">
            <v>UK </v>
          </cell>
        </row>
        <row r="148">
          <cell r="A148" t="str">
            <v>PSO2500138</v>
          </cell>
          <cell r="B148">
            <v>4500571408</v>
          </cell>
          <cell r="C148" t="str">
            <v>P8343-E01-C1201</v>
          </cell>
          <cell r="D148" t="str">
            <v>5549U</v>
          </cell>
          <cell r="E148">
            <v>2508</v>
          </cell>
          <cell r="F148" t="str">
            <v>Y BY SP</v>
          </cell>
        </row>
        <row r="148">
          <cell r="J148" t="str">
            <v>BRH-5549U (Kai Fat)</v>
          </cell>
          <cell r="K148">
            <v>0.495</v>
          </cell>
          <cell r="L148">
            <v>45778</v>
          </cell>
          <cell r="M148">
            <v>7.118</v>
          </cell>
          <cell r="N148" t="str">
            <v>Sophie</v>
          </cell>
        </row>
        <row r="148">
          <cell r="Q148" t="str">
            <v>UK </v>
          </cell>
        </row>
        <row r="149">
          <cell r="A149" t="str">
            <v>PSO2500139</v>
          </cell>
          <cell r="B149">
            <v>4500571408</v>
          </cell>
          <cell r="C149" t="str">
            <v>P2396-E02-C1211</v>
          </cell>
          <cell r="D149" t="str">
            <v>7056NU</v>
          </cell>
          <cell r="E149">
            <v>3000</v>
          </cell>
          <cell r="F149" t="str">
            <v>Y BY SP</v>
          </cell>
        </row>
        <row r="149">
          <cell r="J149" t="str">
            <v>PU-7255U (JETBLOOM)</v>
          </cell>
          <cell r="K149">
            <v>0.265</v>
          </cell>
          <cell r="L149">
            <v>45809</v>
          </cell>
          <cell r="M149">
            <v>7.616</v>
          </cell>
          <cell r="N149" t="str">
            <v>Sophie</v>
          </cell>
        </row>
        <row r="149">
          <cell r="Q149" t="str">
            <v>UK </v>
          </cell>
        </row>
        <row r="150">
          <cell r="A150" t="str">
            <v>PSO2500140</v>
          </cell>
          <cell r="B150">
            <v>4500571408</v>
          </cell>
          <cell r="C150" t="str">
            <v>P8376-E01-C1201</v>
          </cell>
          <cell r="D150" t="str">
            <v>9142TU</v>
          </cell>
          <cell r="E150">
            <v>10008</v>
          </cell>
          <cell r="F150" t="str">
            <v>N</v>
          </cell>
        </row>
        <row r="150">
          <cell r="L150">
            <v>45809</v>
          </cell>
          <cell r="M150">
            <v>5.543</v>
          </cell>
          <cell r="N150" t="str">
            <v>Sophie</v>
          </cell>
        </row>
        <row r="150">
          <cell r="P150" t="str">
            <v>Move to MSO2500008</v>
          </cell>
          <cell r="Q150" t="str">
            <v>UK </v>
          </cell>
        </row>
        <row r="151">
          <cell r="A151" t="str">
            <v>PSO2500141</v>
          </cell>
          <cell r="B151">
            <v>4500571500</v>
          </cell>
          <cell r="C151" t="str">
            <v>P8515-E01-C1215</v>
          </cell>
          <cell r="D151" t="str">
            <v>AS261E</v>
          </cell>
          <cell r="E151">
            <v>9504</v>
          </cell>
          <cell r="F151" t="str">
            <v>Y BY SP</v>
          </cell>
        </row>
        <row r="151">
          <cell r="J151" t="str">
            <v>Glove-2136U-SP</v>
          </cell>
          <cell r="K151">
            <v>0.548</v>
          </cell>
          <cell r="L151">
            <v>45818</v>
          </cell>
          <cell r="M151">
            <v>12.239</v>
          </cell>
          <cell r="N151" t="str">
            <v>Sophie</v>
          </cell>
        </row>
        <row r="151">
          <cell r="P151" t="str">
            <v>transfer 504PCS to                       PO 4500576213/PSO2501028 in CHE version.</v>
          </cell>
          <cell r="Q151" t="str">
            <v>France </v>
          </cell>
        </row>
        <row r="152">
          <cell r="A152" t="str">
            <v>PSO2500142</v>
          </cell>
          <cell r="B152">
            <v>4500571500</v>
          </cell>
          <cell r="C152" t="str">
            <v>P8515-E01-C1215</v>
          </cell>
          <cell r="D152" t="str">
            <v>AS261E</v>
          </cell>
          <cell r="E152">
            <v>9996</v>
          </cell>
          <cell r="F152" t="str">
            <v>Y BY SP</v>
          </cell>
        </row>
        <row r="152">
          <cell r="J152" t="str">
            <v>Glove-2136U-SP</v>
          </cell>
          <cell r="K152">
            <v>0.548</v>
          </cell>
          <cell r="L152">
            <v>45824</v>
          </cell>
          <cell r="M152">
            <v>12.239</v>
          </cell>
          <cell r="N152" t="str">
            <v>Sophie</v>
          </cell>
        </row>
        <row r="152">
          <cell r="Q152" t="str">
            <v>France </v>
          </cell>
        </row>
        <row r="153">
          <cell r="A153" t="str">
            <v>PSO2500143</v>
          </cell>
          <cell r="B153">
            <v>4500571500</v>
          </cell>
          <cell r="C153" t="str">
            <v>P8515-E01-C1215</v>
          </cell>
          <cell r="D153" t="str">
            <v>AS261E</v>
          </cell>
          <cell r="E153">
            <v>30</v>
          </cell>
          <cell r="F153" t="str">
            <v>Y BY SP</v>
          </cell>
        </row>
        <row r="153">
          <cell r="J153" t="str">
            <v>Glove-2136U-SP</v>
          </cell>
          <cell r="K153">
            <v>0.548</v>
          </cell>
          <cell r="L153">
            <v>45818</v>
          </cell>
          <cell r="M153" t="str">
            <v>F.O.C.</v>
          </cell>
          <cell r="N153" t="str">
            <v>Sophie</v>
          </cell>
        </row>
        <row r="153">
          <cell r="Q153" t="str">
            <v>France </v>
          </cell>
        </row>
        <row r="154">
          <cell r="A154" t="str">
            <v>PSO2500144</v>
          </cell>
          <cell r="B154">
            <v>4500571466</v>
          </cell>
          <cell r="C154" t="str">
            <v>P8019-E02-C1211</v>
          </cell>
          <cell r="D154" t="str">
            <v>AS6556E(球頭,改轉速,加網)</v>
          </cell>
          <cell r="E154">
            <v>4976</v>
          </cell>
          <cell r="F154" t="str">
            <v>Y</v>
          </cell>
        </row>
        <row r="154">
          <cell r="J154" t="str">
            <v>AS6556-KNX-17990A4
(Pink logo &amp; zip) by Kandoo</v>
          </cell>
          <cell r="K154" t="str">
            <v>Pouch / Gift case KNX-1790A4 (based on 15k) US$5.10</v>
          </cell>
          <cell r="L154">
            <v>45962</v>
          </cell>
          <cell r="M154">
            <v>31.769</v>
          </cell>
          <cell r="N154" t="str">
            <v>Sophie</v>
          </cell>
        </row>
        <row r="154">
          <cell r="Q154" t="str">
            <v>France </v>
          </cell>
        </row>
        <row r="155">
          <cell r="A155" t="str">
            <v>PSO2500144</v>
          </cell>
          <cell r="B155">
            <v>4500571466</v>
          </cell>
          <cell r="C155" t="str">
            <v>P8019-E02-C1211</v>
          </cell>
          <cell r="D155" t="str">
            <v>AS6556E(球頭,改轉速,加網)</v>
          </cell>
          <cell r="E155">
            <v>28</v>
          </cell>
          <cell r="F155" t="str">
            <v>Y</v>
          </cell>
        </row>
        <row r="155">
          <cell r="K155" t="str">
            <v>Pouch / Gift case KNX-1790A4 (based on 15k) US$5.10</v>
          </cell>
          <cell r="L155">
            <v>45962</v>
          </cell>
          <cell r="M155">
            <v>31.769</v>
          </cell>
          <cell r="N155" t="str">
            <v>Sophie</v>
          </cell>
        </row>
        <row r="155">
          <cell r="P155" t="str">
            <v>Samples F.O.C</v>
          </cell>
          <cell r="Q155" t="str">
            <v>France </v>
          </cell>
        </row>
        <row r="156">
          <cell r="A156" t="str">
            <v>PSO2500144</v>
          </cell>
          <cell r="B156">
            <v>4500571466</v>
          </cell>
          <cell r="C156" t="str">
            <v>P8019-E02-C1211</v>
          </cell>
          <cell r="D156" t="str">
            <v>AS6556E(球頭,改轉速,加網)</v>
          </cell>
          <cell r="E156">
            <v>5004</v>
          </cell>
          <cell r="F156" t="str">
            <v>Y</v>
          </cell>
        </row>
        <row r="156">
          <cell r="J156" t="str">
            <v>AS6556-KNX-17990A4
(Pink logo &amp; zip) by Kandoo</v>
          </cell>
          <cell r="K156" t="str">
            <v>Pouch / Gift case KNX-1790A4 (based on 15k) US$5.10</v>
          </cell>
          <cell r="L156">
            <v>46000</v>
          </cell>
          <cell r="M156">
            <v>31.769</v>
          </cell>
          <cell r="N156" t="str">
            <v>Sophie</v>
          </cell>
        </row>
        <row r="156">
          <cell r="Q156" t="str">
            <v>France </v>
          </cell>
        </row>
        <row r="157">
          <cell r="A157" t="str">
            <v>PSO2500145</v>
          </cell>
          <cell r="B157">
            <v>4500571466</v>
          </cell>
          <cell r="C157" t="str">
            <v>P8019-E02-C1211</v>
          </cell>
          <cell r="D157" t="str">
            <v>AS6556E(球頭,改轉速,加網)</v>
          </cell>
          <cell r="E157">
            <v>15012</v>
          </cell>
          <cell r="F157" t="str">
            <v>Y</v>
          </cell>
        </row>
        <row r="157">
          <cell r="J157" t="str">
            <v>AS6556-KNX-17990A4
(Pink logo &amp; zip) by Kandoo</v>
          </cell>
          <cell r="K157" t="str">
            <v>Pouch / Gift case KNX-1790A4 (based on 15k) US$5.10</v>
          </cell>
          <cell r="L157">
            <v>45884</v>
          </cell>
          <cell r="M157" t="str">
            <v>CANCEELED</v>
          </cell>
          <cell r="N157" t="str">
            <v>Sophie</v>
          </cell>
        </row>
        <row r="157">
          <cell r="Q157" t="str">
            <v>France </v>
          </cell>
        </row>
        <row r="158">
          <cell r="A158" t="str">
            <v>PSO2500146</v>
          </cell>
          <cell r="B158">
            <v>4500571466</v>
          </cell>
          <cell r="C158" t="str">
            <v>P8019-E02-C1211</v>
          </cell>
          <cell r="D158" t="str">
            <v>AS6556E(球頭,改轉速,加網)</v>
          </cell>
          <cell r="E158">
            <v>32</v>
          </cell>
          <cell r="F158" t="str">
            <v>Y</v>
          </cell>
        </row>
        <row r="158">
          <cell r="J158" t="str">
            <v>AS6556-KNX-17990A4
(Pink logo &amp; zip) by Kandoo</v>
          </cell>
          <cell r="K158" t="str">
            <v>Pouch / Gift case KNX-1790A4 (based on 15k) US$5.10</v>
          </cell>
          <cell r="L158">
            <v>45962</v>
          </cell>
          <cell r="M158">
            <v>0</v>
          </cell>
          <cell r="N158" t="str">
            <v>Sophie</v>
          </cell>
        </row>
        <row r="158">
          <cell r="P158" t="str">
            <v>Samples F.O.C</v>
          </cell>
          <cell r="Q158" t="str">
            <v>France </v>
          </cell>
        </row>
        <row r="159">
          <cell r="A159" t="str">
            <v>PSO2500147</v>
          </cell>
          <cell r="B159">
            <v>204005</v>
          </cell>
          <cell r="C159" t="str">
            <v>P8005-L01-C1201</v>
          </cell>
          <cell r="D159" t="str">
            <v>BNT9100</v>
          </cell>
          <cell r="E159">
            <v>6504</v>
          </cell>
          <cell r="F159" t="str">
            <v>N</v>
          </cell>
        </row>
        <row r="159">
          <cell r="L159">
            <v>45748</v>
          </cell>
          <cell r="M159">
            <v>24.683</v>
          </cell>
          <cell r="N159" t="str">
            <v>Alice</v>
          </cell>
        </row>
        <row r="159">
          <cell r="Q159" t="str">
            <v>USA </v>
          </cell>
        </row>
        <row r="160">
          <cell r="A160" t="str">
            <v>PSO2500148</v>
          </cell>
          <cell r="B160">
            <v>4500571332</v>
          </cell>
          <cell r="C160" t="str">
            <v>P2562-A02-C1201</v>
          </cell>
          <cell r="D160" t="str">
            <v>VSM795A</v>
          </cell>
          <cell r="E160">
            <v>1500</v>
          </cell>
          <cell r="F160" t="str">
            <v>Y BY SP </v>
          </cell>
        </row>
        <row r="160">
          <cell r="K160" t="str">
            <v>Jet Bloom - Pouch - US$0.55</v>
          </cell>
          <cell r="L160">
            <v>45777</v>
          </cell>
          <cell r="M160">
            <v>8.089</v>
          </cell>
          <cell r="N160" t="str">
            <v>Kit</v>
          </cell>
        </row>
        <row r="160">
          <cell r="Q160" t="str">
            <v>New Zealand </v>
          </cell>
        </row>
        <row r="161">
          <cell r="A161" t="str">
            <v>PSO2500149</v>
          </cell>
          <cell r="B161">
            <v>4500571635</v>
          </cell>
          <cell r="C161" t="str">
            <v>P5022-L00-C1204</v>
          </cell>
          <cell r="D161" t="str">
            <v>TOA-65CT</v>
          </cell>
          <cell r="E161">
            <v>1500</v>
          </cell>
          <cell r="F161" t="str">
            <v>N</v>
          </cell>
        </row>
        <row r="161">
          <cell r="L161">
            <v>45750</v>
          </cell>
          <cell r="M161">
            <v>1.42</v>
          </cell>
          <cell r="N161" t="str">
            <v>Alice</v>
          </cell>
        </row>
        <row r="161">
          <cell r="Q161" t="str">
            <v>USA </v>
          </cell>
        </row>
        <row r="162">
          <cell r="A162" t="str">
            <v>PSO2500150</v>
          </cell>
          <cell r="B162">
            <v>4500571436</v>
          </cell>
          <cell r="C162" t="str">
            <v>P8015-E00-C1203</v>
          </cell>
          <cell r="D162" t="str">
            <v>KHSPF00001</v>
          </cell>
          <cell r="E162">
            <v>5000</v>
          </cell>
          <cell r="F162" t="str">
            <v>N</v>
          </cell>
        </row>
        <row r="162">
          <cell r="L162">
            <v>45729</v>
          </cell>
          <cell r="M162">
            <v>1.32</v>
          </cell>
          <cell r="N162" t="str">
            <v>Sophie</v>
          </cell>
        </row>
        <row r="162">
          <cell r="Q162" t="str">
            <v>Italy </v>
          </cell>
        </row>
        <row r="163">
          <cell r="A163" t="str">
            <v>PSO2500151</v>
          </cell>
          <cell r="B163">
            <v>4500571436</v>
          </cell>
          <cell r="C163" t="str">
            <v>P8015-E00-C1201</v>
          </cell>
          <cell r="D163" t="str">
            <v>8500(KHSPF00000)</v>
          </cell>
          <cell r="E163">
            <v>15000</v>
          </cell>
          <cell r="F163" t="str">
            <v>N</v>
          </cell>
        </row>
        <row r="163">
          <cell r="L163">
            <v>45729</v>
          </cell>
          <cell r="M163">
            <v>1.32</v>
          </cell>
          <cell r="N163" t="str">
            <v>Sophie</v>
          </cell>
        </row>
        <row r="163">
          <cell r="Q163" t="str">
            <v>Italy </v>
          </cell>
        </row>
        <row r="164">
          <cell r="A164" t="str">
            <v>PSO2500152</v>
          </cell>
          <cell r="B164">
            <v>4500571436</v>
          </cell>
          <cell r="C164" t="str">
            <v>P8015-E00-C1209</v>
          </cell>
          <cell r="D164" t="str">
            <v>KHSPCB0002</v>
          </cell>
          <cell r="E164">
            <v>20000</v>
          </cell>
          <cell r="F164" t="str">
            <v>N</v>
          </cell>
        </row>
        <row r="164">
          <cell r="L164">
            <v>45729</v>
          </cell>
          <cell r="M164">
            <v>0.122</v>
          </cell>
          <cell r="N164" t="str">
            <v>Sophie</v>
          </cell>
        </row>
        <row r="164">
          <cell r="Q164" t="str">
            <v>Italy </v>
          </cell>
        </row>
        <row r="165">
          <cell r="A165" t="str">
            <v>PSO2500153</v>
          </cell>
          <cell r="B165">
            <v>4500571436</v>
          </cell>
          <cell r="C165" t="str">
            <v>P8015-E00-C1210</v>
          </cell>
          <cell r="D165" t="str">
            <v>KHSPCB0003</v>
          </cell>
          <cell r="E165">
            <v>20000</v>
          </cell>
          <cell r="F165" t="str">
            <v>N</v>
          </cell>
        </row>
        <row r="165">
          <cell r="L165">
            <v>45729</v>
          </cell>
          <cell r="M165">
            <v>0.152</v>
          </cell>
          <cell r="N165" t="str">
            <v>Sophie</v>
          </cell>
        </row>
        <row r="165">
          <cell r="Q165" t="str">
            <v>Italy </v>
          </cell>
        </row>
        <row r="166">
          <cell r="A166" t="str">
            <v>PSO2500154</v>
          </cell>
          <cell r="B166">
            <v>4500571679</v>
          </cell>
          <cell r="C166" t="str">
            <v>P2550-L01-C1206</v>
          </cell>
          <cell r="D166" t="str">
            <v>LWD5RN</v>
          </cell>
          <cell r="E166">
            <v>3540</v>
          </cell>
          <cell r="F166" t="str">
            <v>N</v>
          </cell>
        </row>
        <row r="166">
          <cell r="L166">
            <v>45817</v>
          </cell>
          <cell r="M166">
            <v>2.746</v>
          </cell>
          <cell r="N166" t="str">
            <v>Joy</v>
          </cell>
        </row>
        <row r="166">
          <cell r="P166" t="str">
            <v>TRANSFER TO FOB CAMBODIA PO#4500575639-20,then transfer back</v>
          </cell>
          <cell r="Q166" t="str">
            <v>USA </v>
          </cell>
        </row>
        <row r="167">
          <cell r="A167" t="str">
            <v>PSO2500155</v>
          </cell>
          <cell r="B167">
            <v>4500571635</v>
          </cell>
          <cell r="C167" t="str">
            <v>P5019-L00-C1204</v>
          </cell>
          <cell r="D167" t="str">
            <v>TOA-60CT</v>
          </cell>
          <cell r="E167">
            <v>1500</v>
          </cell>
          <cell r="F167" t="str">
            <v>N</v>
          </cell>
        </row>
        <row r="167">
          <cell r="L167">
            <v>45750</v>
          </cell>
          <cell r="M167">
            <v>1.42</v>
          </cell>
          <cell r="N167" t="str">
            <v>Alice</v>
          </cell>
        </row>
        <row r="167">
          <cell r="Q167" t="str">
            <v>USA </v>
          </cell>
        </row>
        <row r="168">
          <cell r="A168" t="str">
            <v>PSO2500156</v>
          </cell>
          <cell r="B168">
            <v>4500571696</v>
          </cell>
          <cell r="C168" t="str">
            <v>P8381-L01-C1204</v>
          </cell>
          <cell r="D168" t="str">
            <v>209TGN</v>
          </cell>
          <cell r="E168">
            <v>8000</v>
          </cell>
          <cell r="F168" t="str">
            <v>N</v>
          </cell>
        </row>
        <row r="168">
          <cell r="L168">
            <v>45811</v>
          </cell>
          <cell r="M168">
            <v>8.211</v>
          </cell>
          <cell r="N168" t="str">
            <v>Joy</v>
          </cell>
        </row>
        <row r="168">
          <cell r="P168" t="str">
            <v>TRANSFER TO FOB CAMBODIA PO#4500576010-10,then transfer back</v>
          </cell>
          <cell r="Q168" t="str">
            <v>USA </v>
          </cell>
        </row>
        <row r="169">
          <cell r="A169" t="str">
            <v>PSO2500157</v>
          </cell>
          <cell r="B169">
            <v>4500571696</v>
          </cell>
          <cell r="C169" t="str">
            <v>P8381-L01-C1206</v>
          </cell>
          <cell r="D169" t="str">
            <v>209TPN</v>
          </cell>
          <cell r="E169">
            <v>3000</v>
          </cell>
          <cell r="F169" t="str">
            <v>N</v>
          </cell>
        </row>
        <row r="169">
          <cell r="L169">
            <v>45803</v>
          </cell>
          <cell r="M169">
            <v>8.211</v>
          </cell>
          <cell r="N169" t="str">
            <v>Joy</v>
          </cell>
        </row>
        <row r="169">
          <cell r="P169" t="str">
            <v>TRANSFER TO FOB CAMBODIA PO#4500576010-20,then transfer back</v>
          </cell>
          <cell r="Q169" t="str">
            <v>USA </v>
          </cell>
        </row>
        <row r="170">
          <cell r="A170" t="str">
            <v>PSO2500158</v>
          </cell>
          <cell r="B170">
            <v>4500571696</v>
          </cell>
          <cell r="C170" t="str">
            <v>P8012-L01-C1201</v>
          </cell>
          <cell r="D170">
            <v>888</v>
          </cell>
          <cell r="E170">
            <v>5000</v>
          </cell>
          <cell r="F170" t="str">
            <v>N</v>
          </cell>
        </row>
        <row r="170">
          <cell r="L170">
            <v>45814</v>
          </cell>
          <cell r="M170">
            <v>12.607</v>
          </cell>
          <cell r="N170" t="str">
            <v>Joy</v>
          </cell>
        </row>
        <row r="170">
          <cell r="P170" t="str">
            <v>TRANSFER TO FOB CAMBODIA PO#4500576010-40,then transfer back</v>
          </cell>
          <cell r="Q170" t="str">
            <v>USA </v>
          </cell>
        </row>
        <row r="171">
          <cell r="A171" t="str">
            <v>PSO2500159</v>
          </cell>
          <cell r="B171">
            <v>4500571539</v>
          </cell>
          <cell r="C171" t="str">
            <v>P8349-A02-C1202</v>
          </cell>
          <cell r="D171" t="str">
            <v>VSD361A</v>
          </cell>
          <cell r="E171">
            <v>2000</v>
          </cell>
          <cell r="F171" t="str">
            <v>Y BY SP </v>
          </cell>
        </row>
        <row r="171">
          <cell r="K171" t="str">
            <v>ADS - 由本廠訂購 Kai Fat USD0.77  (訂購期 85天) 
**1/24/2025 -  Pouch RMB5.20/PCS / 6.8 = USD0.76. 供應商只接受此單減至 RMB5.208PCS. </v>
          </cell>
          <cell r="L171">
            <v>45777</v>
          </cell>
          <cell r="M171">
            <v>9.4</v>
          </cell>
          <cell r="N171" t="str">
            <v>Kit</v>
          </cell>
        </row>
        <row r="171">
          <cell r="Q171" t="str">
            <v>New Zealand </v>
          </cell>
        </row>
        <row r="172">
          <cell r="A172" t="str">
            <v>PSO2500160</v>
          </cell>
          <cell r="B172">
            <v>4500571750</v>
          </cell>
          <cell r="C172" t="str">
            <v>P5019-K02-C1201</v>
          </cell>
          <cell r="D172" t="str">
            <v>TOA-60KR</v>
          </cell>
          <cell r="E172">
            <v>1500</v>
          </cell>
          <cell r="F172" t="str">
            <v>N</v>
          </cell>
        </row>
        <row r="172">
          <cell r="L172">
            <v>45742</v>
          </cell>
          <cell r="M172">
            <v>54.51</v>
          </cell>
          <cell r="N172" t="str">
            <v>Kit</v>
          </cell>
        </row>
        <row r="172">
          <cell r="Q172" t="str">
            <v>Korea </v>
          </cell>
        </row>
        <row r="173">
          <cell r="A173" t="str">
            <v>PSO2500161</v>
          </cell>
          <cell r="B173">
            <v>4500571750</v>
          </cell>
          <cell r="C173" t="str">
            <v>P5022-K00-C1201</v>
          </cell>
          <cell r="D173" t="str">
            <v>TOA-65KRBP(SS BAKING PA)</v>
          </cell>
          <cell r="E173">
            <v>500</v>
          </cell>
          <cell r="F173" t="str">
            <v>N</v>
          </cell>
        </row>
        <row r="173">
          <cell r="L173">
            <v>45728</v>
          </cell>
          <cell r="M173">
            <v>2.92</v>
          </cell>
          <cell r="N173" t="str">
            <v>Kit</v>
          </cell>
        </row>
        <row r="173">
          <cell r="P173" t="str">
            <v> 食物盤 (Baking Pan) </v>
          </cell>
          <cell r="Q173" t="str">
            <v>Korea </v>
          </cell>
        </row>
        <row r="174">
          <cell r="A174" t="str">
            <v>PSO2500162</v>
          </cell>
          <cell r="B174">
            <v>4500571755</v>
          </cell>
          <cell r="C174" t="str">
            <v>P8349-A02-C1202</v>
          </cell>
          <cell r="D174" t="str">
            <v>VSD361A</v>
          </cell>
          <cell r="E174">
            <v>500</v>
          </cell>
          <cell r="F174" t="str">
            <v>Y BY SP </v>
          </cell>
        </row>
        <row r="174">
          <cell r="K174" t="str">
            <v>ADS - 由本廠訂購 Kai Fat USD0.77  (訂購期 85天) 
**1/24/2025 -  Pouch RMB5.20/PCS / 6.8 = USD0.76. 供應商只接受此單減至 RMB5.208PCS. </v>
          </cell>
          <cell r="L174">
            <v>45777</v>
          </cell>
          <cell r="M174">
            <v>9.4</v>
          </cell>
          <cell r="N174" t="str">
            <v>Kit</v>
          </cell>
        </row>
        <row r="174">
          <cell r="Q174" t="str">
            <v>Australia </v>
          </cell>
        </row>
        <row r="175">
          <cell r="A175" t="str">
            <v>PSO2500163</v>
          </cell>
          <cell r="B175">
            <v>4500571755</v>
          </cell>
          <cell r="C175" t="str">
            <v>SP8349-spare parts </v>
          </cell>
          <cell r="D175" t="str">
            <v>VSD361A-GB </v>
          </cell>
          <cell r="E175">
            <v>20</v>
          </cell>
          <cell r="F175" t="str">
            <v>N</v>
          </cell>
        </row>
        <row r="175">
          <cell r="L175">
            <v>45777</v>
          </cell>
          <cell r="M175">
            <v>0.55</v>
          </cell>
          <cell r="N175" t="str">
            <v>Kit</v>
          </cell>
        </row>
        <row r="175">
          <cell r="P175" t="str">
            <v>GB - 302-83490024R</v>
          </cell>
          <cell r="Q175" t="str">
            <v>Australia </v>
          </cell>
        </row>
        <row r="176">
          <cell r="A176" t="str">
            <v>PSO2500164</v>
          </cell>
          <cell r="B176">
            <v>4500571755</v>
          </cell>
          <cell r="C176" t="str">
            <v>SP8349-spare parts </v>
          </cell>
          <cell r="D176" t="str">
            <v>VSD361A-MC</v>
          </cell>
          <cell r="E176">
            <v>10</v>
          </cell>
          <cell r="F176" t="str">
            <v>N</v>
          </cell>
        </row>
        <row r="176">
          <cell r="L176">
            <v>45777</v>
          </cell>
          <cell r="M176">
            <v>0.45</v>
          </cell>
          <cell r="N176" t="str">
            <v>Kit</v>
          </cell>
        </row>
        <row r="176">
          <cell r="P176" t="str">
            <v>carton - 301-41292401C</v>
          </cell>
          <cell r="Q176" t="str">
            <v>Australia </v>
          </cell>
        </row>
        <row r="177">
          <cell r="A177" t="str">
            <v>PSO2500165</v>
          </cell>
          <cell r="B177">
            <v>4500571755</v>
          </cell>
          <cell r="C177" t="str">
            <v>P8509-A01-C1202</v>
          </cell>
          <cell r="D177" t="str">
            <v>VSHA501A</v>
          </cell>
          <cell r="E177">
            <v>3000</v>
          </cell>
          <cell r="F177" t="str">
            <v>Y BY SP </v>
          </cell>
        </row>
        <row r="177">
          <cell r="J177" t="str">
            <v>Bag-VSHA501A -Kandoo </v>
          </cell>
          <cell r="K177" t="str">
            <v>USD4.81</v>
          </cell>
          <cell r="L177">
            <v>45812</v>
          </cell>
          <cell r="M177">
            <v>31.188</v>
          </cell>
          <cell r="N177" t="str">
            <v>Kit</v>
          </cell>
        </row>
        <row r="177">
          <cell r="Q177" t="str">
            <v>Australia </v>
          </cell>
        </row>
        <row r="178">
          <cell r="A178" t="str">
            <v>PSO2500166</v>
          </cell>
          <cell r="B178">
            <v>4500571754</v>
          </cell>
          <cell r="C178" t="str">
            <v>P8873-A02-C1202</v>
          </cell>
          <cell r="D178" t="str">
            <v>VS2735GA</v>
          </cell>
          <cell r="E178">
            <v>2592</v>
          </cell>
          <cell r="F178" t="str">
            <v>N</v>
          </cell>
        </row>
        <row r="178">
          <cell r="L178">
            <v>45777</v>
          </cell>
          <cell r="M178">
            <v>15.935</v>
          </cell>
          <cell r="N178" t="str">
            <v>Kit</v>
          </cell>
        </row>
        <row r="178">
          <cell r="Q178" t="str">
            <v>Australia </v>
          </cell>
        </row>
        <row r="179">
          <cell r="A179" t="str">
            <v>PSO2500167</v>
          </cell>
          <cell r="B179">
            <v>4500571754</v>
          </cell>
          <cell r="C179" t="str">
            <v>SP8873-spare parts</v>
          </cell>
          <cell r="D179" t="str">
            <v>VS2735GA- GB</v>
          </cell>
          <cell r="E179">
            <v>20</v>
          </cell>
          <cell r="F179" t="str">
            <v>N</v>
          </cell>
        </row>
        <row r="179">
          <cell r="L179">
            <v>45777</v>
          </cell>
          <cell r="M179">
            <v>0.8</v>
          </cell>
          <cell r="N179" t="str">
            <v>Kit</v>
          </cell>
        </row>
        <row r="179">
          <cell r="P179" t="str">
            <v>GB-302-88730125R</v>
          </cell>
          <cell r="Q179" t="str">
            <v>Australia </v>
          </cell>
        </row>
        <row r="180">
          <cell r="A180" t="str">
            <v>PSO2500168</v>
          </cell>
          <cell r="B180">
            <v>4500571754</v>
          </cell>
          <cell r="C180" t="str">
            <v>SP8873-spare parts</v>
          </cell>
          <cell r="D180" t="str">
            <v>VS2735GA- MC</v>
          </cell>
          <cell r="E180">
            <v>10</v>
          </cell>
          <cell r="F180" t="str">
            <v>N</v>
          </cell>
        </row>
        <row r="180">
          <cell r="L180">
            <v>45777</v>
          </cell>
          <cell r="M180">
            <v>0.45</v>
          </cell>
          <cell r="N180" t="str">
            <v>Kit</v>
          </cell>
        </row>
        <row r="180">
          <cell r="P180" t="str">
            <v>carton - 301-31193601C</v>
          </cell>
          <cell r="Q180" t="str">
            <v>Australia </v>
          </cell>
        </row>
        <row r="181">
          <cell r="A181" t="str">
            <v>PSO2500169</v>
          </cell>
          <cell r="B181">
            <v>4500571754</v>
          </cell>
          <cell r="C181" t="str">
            <v>P8392-A01-C1201</v>
          </cell>
          <cell r="D181" t="str">
            <v>VSD5573A</v>
          </cell>
          <cell r="E181">
            <v>1500</v>
          </cell>
          <cell r="F181" t="str">
            <v>N</v>
          </cell>
        </row>
        <row r="181">
          <cell r="L181">
            <v>45777</v>
          </cell>
          <cell r="M181">
            <v>12.245</v>
          </cell>
          <cell r="N181" t="str">
            <v>Kit</v>
          </cell>
        </row>
        <row r="181">
          <cell r="Q181" t="str">
            <v>Australia </v>
          </cell>
        </row>
        <row r="182">
          <cell r="A182" t="str">
            <v>PSO2500170</v>
          </cell>
          <cell r="B182">
            <v>4500571754</v>
          </cell>
          <cell r="C182" t="str">
            <v>SP8392-spare parts</v>
          </cell>
          <cell r="D182" t="str">
            <v>VSD5573A GB </v>
          </cell>
          <cell r="E182">
            <v>20</v>
          </cell>
          <cell r="F182" t="str">
            <v>N</v>
          </cell>
        </row>
        <row r="182">
          <cell r="L182">
            <v>45777</v>
          </cell>
          <cell r="M182">
            <v>1.3</v>
          </cell>
          <cell r="N182" t="str">
            <v>Kit</v>
          </cell>
        </row>
        <row r="182">
          <cell r="P182" t="str">
            <v>GB - 302-83920055R</v>
          </cell>
          <cell r="Q182" t="str">
            <v>Australia </v>
          </cell>
        </row>
        <row r="183">
          <cell r="A183" t="str">
            <v>PSO2500171</v>
          </cell>
          <cell r="B183">
            <v>4500571754</v>
          </cell>
          <cell r="C183" t="str">
            <v>SP8392-spare parts</v>
          </cell>
          <cell r="D183" t="str">
            <v>VSD5573A-MC </v>
          </cell>
          <cell r="E183">
            <v>10</v>
          </cell>
          <cell r="F183" t="str">
            <v>N</v>
          </cell>
        </row>
        <row r="183">
          <cell r="L183">
            <v>45777</v>
          </cell>
          <cell r="M183">
            <v>0.6</v>
          </cell>
          <cell r="N183" t="str">
            <v>Kit</v>
          </cell>
        </row>
        <row r="183">
          <cell r="P183" t="str">
            <v>carton - 301-41253104C</v>
          </cell>
          <cell r="Q183" t="str">
            <v>Australia </v>
          </cell>
        </row>
        <row r="184">
          <cell r="A184" t="str">
            <v>PSO2500172</v>
          </cell>
          <cell r="B184">
            <v>4500571754</v>
          </cell>
          <cell r="C184" t="str">
            <v>P8359-A02-C1201</v>
          </cell>
          <cell r="D184" t="str">
            <v>VSP5QA</v>
          </cell>
          <cell r="E184">
            <v>2520</v>
          </cell>
          <cell r="F184" t="str">
            <v>N</v>
          </cell>
        </row>
        <row r="184">
          <cell r="L184">
            <v>45777</v>
          </cell>
          <cell r="M184">
            <v>22.977</v>
          </cell>
          <cell r="N184" t="str">
            <v>Kit</v>
          </cell>
        </row>
        <row r="184">
          <cell r="Q184" t="str">
            <v>Australia </v>
          </cell>
        </row>
        <row r="185">
          <cell r="A185" t="str">
            <v>PSO2500173</v>
          </cell>
          <cell r="B185">
            <v>45810</v>
          </cell>
          <cell r="C185" t="str">
            <v>P8399-C00-C1201</v>
          </cell>
          <cell r="D185" t="str">
            <v>NPTCCA01C</v>
          </cell>
          <cell r="E185">
            <v>3000</v>
          </cell>
          <cell r="F185" t="str">
            <v>N</v>
          </cell>
        </row>
        <row r="185">
          <cell r="L185">
            <v>45756</v>
          </cell>
          <cell r="M185">
            <v>2.41</v>
          </cell>
          <cell r="N185" t="str">
            <v>Joy</v>
          </cell>
        </row>
        <row r="185">
          <cell r="Q185" t="str">
            <v>Canada </v>
          </cell>
        </row>
        <row r="186">
          <cell r="A186" t="str">
            <v>PSO2500174</v>
          </cell>
          <cell r="B186">
            <v>45810</v>
          </cell>
          <cell r="C186" t="str">
            <v>P8399-C00-C1202</v>
          </cell>
          <cell r="D186" t="str">
            <v>NPTCCA02C</v>
          </cell>
          <cell r="E186">
            <v>3000</v>
          </cell>
          <cell r="F186" t="str">
            <v>N</v>
          </cell>
        </row>
        <row r="186">
          <cell r="L186">
            <v>45756</v>
          </cell>
          <cell r="M186">
            <v>2.31</v>
          </cell>
          <cell r="N186" t="str">
            <v>Joy</v>
          </cell>
        </row>
        <row r="186">
          <cell r="Q186" t="str">
            <v>Canada </v>
          </cell>
        </row>
        <row r="187">
          <cell r="A187" t="str">
            <v>PSO2500175</v>
          </cell>
          <cell r="B187">
            <v>4500571858</v>
          </cell>
          <cell r="C187" t="str">
            <v>P8530-V03-C1201</v>
          </cell>
          <cell r="D187" t="str">
            <v>BNTDHB275UZ</v>
          </cell>
          <cell r="E187">
            <v>900</v>
          </cell>
          <cell r="F187" t="str">
            <v>N</v>
          </cell>
        </row>
        <row r="187">
          <cell r="L187">
            <v>45757</v>
          </cell>
          <cell r="M187">
            <v>12.631</v>
          </cell>
          <cell r="N187" t="str">
            <v>Amy</v>
          </cell>
        </row>
        <row r="187">
          <cell r="Q187" t="str">
            <v>Chile </v>
          </cell>
        </row>
        <row r="188">
          <cell r="A188" t="str">
            <v>PSO2500176</v>
          </cell>
          <cell r="B188">
            <v>4500571858</v>
          </cell>
          <cell r="C188" t="str">
            <v>P8526-V01-C1203</v>
          </cell>
          <cell r="D188" t="str">
            <v>BNTHB300TUZ</v>
          </cell>
          <cell r="E188">
            <v>1500</v>
          </cell>
          <cell r="F188" t="str">
            <v>N</v>
          </cell>
        </row>
        <row r="188">
          <cell r="L188">
            <v>45757</v>
          </cell>
          <cell r="M188">
            <v>12.368</v>
          </cell>
          <cell r="N188" t="str">
            <v>Amy</v>
          </cell>
        </row>
        <row r="188">
          <cell r="Q188" t="str">
            <v>Chile </v>
          </cell>
        </row>
        <row r="189">
          <cell r="A189" t="str">
            <v>PSO2500177</v>
          </cell>
          <cell r="B189">
            <v>4500571858</v>
          </cell>
          <cell r="C189" t="str">
            <v>P8523-V01-C1201</v>
          </cell>
          <cell r="D189" t="str">
            <v>BNTHB150UZ</v>
          </cell>
          <cell r="E189">
            <v>1002</v>
          </cell>
          <cell r="F189" t="str">
            <v>N</v>
          </cell>
        </row>
        <row r="189">
          <cell r="L189">
            <v>45757</v>
          </cell>
          <cell r="M189">
            <v>8.828</v>
          </cell>
          <cell r="N189" t="str">
            <v>Amy</v>
          </cell>
        </row>
        <row r="189">
          <cell r="Q189" t="str">
            <v>Chile </v>
          </cell>
        </row>
        <row r="190">
          <cell r="A190" t="str">
            <v>PSO2500178</v>
          </cell>
          <cell r="B190">
            <v>4500571859</v>
          </cell>
          <cell r="C190" t="str">
            <v>P8526-V01-C1203</v>
          </cell>
          <cell r="D190" t="str">
            <v>BNTHB300TUZ</v>
          </cell>
          <cell r="E190">
            <v>1002</v>
          </cell>
          <cell r="F190" t="str">
            <v>N</v>
          </cell>
        </row>
        <row r="190">
          <cell r="L190">
            <v>45782</v>
          </cell>
          <cell r="M190">
            <v>12.368</v>
          </cell>
          <cell r="N190" t="str">
            <v>Amy</v>
          </cell>
        </row>
        <row r="190">
          <cell r="Q190" t="str">
            <v>Chile </v>
          </cell>
        </row>
        <row r="191">
          <cell r="A191" t="str">
            <v>PSO2500179</v>
          </cell>
          <cell r="B191">
            <v>4500571859</v>
          </cell>
          <cell r="C191" t="str">
            <v>P8523-V01-C1201</v>
          </cell>
          <cell r="D191" t="str">
            <v>BNTHB150UZ</v>
          </cell>
          <cell r="E191">
            <v>1002</v>
          </cell>
          <cell r="F191" t="str">
            <v>N</v>
          </cell>
        </row>
        <row r="191">
          <cell r="L191">
            <v>45782</v>
          </cell>
          <cell r="M191">
            <v>8.828</v>
          </cell>
          <cell r="N191" t="str">
            <v>Amy</v>
          </cell>
        </row>
        <row r="191">
          <cell r="Q191" t="str">
            <v>Chile </v>
          </cell>
        </row>
        <row r="192">
          <cell r="A192" t="str">
            <v>PSO2500180</v>
          </cell>
          <cell r="B192">
            <v>4500571860</v>
          </cell>
          <cell r="C192" t="str">
            <v>P8530-V03-C1201</v>
          </cell>
          <cell r="D192" t="str">
            <v>BNTDHB275UZ</v>
          </cell>
          <cell r="E192">
            <v>600</v>
          </cell>
          <cell r="F192" t="str">
            <v>N</v>
          </cell>
        </row>
        <row r="192">
          <cell r="L192">
            <v>45813</v>
          </cell>
          <cell r="M192">
            <v>12.631</v>
          </cell>
          <cell r="N192" t="str">
            <v>Amy</v>
          </cell>
        </row>
        <row r="192">
          <cell r="Q192" t="str">
            <v>Chile </v>
          </cell>
        </row>
        <row r="193">
          <cell r="A193" t="str">
            <v>PSO2500181</v>
          </cell>
          <cell r="B193">
            <v>4500571860</v>
          </cell>
          <cell r="C193" t="str">
            <v>P8526-V01-C1203</v>
          </cell>
          <cell r="D193" t="str">
            <v>BNTHB300TUZ</v>
          </cell>
          <cell r="E193">
            <v>1002</v>
          </cell>
          <cell r="F193" t="str">
            <v>N</v>
          </cell>
        </row>
        <row r="193">
          <cell r="L193">
            <v>45813</v>
          </cell>
          <cell r="M193">
            <v>12.368</v>
          </cell>
          <cell r="N193" t="str">
            <v>Amy</v>
          </cell>
        </row>
        <row r="193">
          <cell r="Q193" t="str">
            <v>Chile </v>
          </cell>
        </row>
        <row r="194">
          <cell r="A194" t="str">
            <v>PSO2500182</v>
          </cell>
          <cell r="B194">
            <v>45809</v>
          </cell>
          <cell r="C194" t="str">
            <v>P8875-C01-C1218</v>
          </cell>
          <cell r="D194" t="str">
            <v>BC125DBC</v>
          </cell>
          <cell r="E194">
            <v>5000</v>
          </cell>
          <cell r="F194" t="str">
            <v>N</v>
          </cell>
        </row>
        <row r="194">
          <cell r="L194">
            <v>45748</v>
          </cell>
          <cell r="M194">
            <v>11.703</v>
          </cell>
          <cell r="N194" t="str">
            <v>Joy</v>
          </cell>
        </row>
        <row r="194">
          <cell r="Q194" t="str">
            <v>Canada </v>
          </cell>
        </row>
        <row r="195">
          <cell r="A195" t="str">
            <v>PSO2500183</v>
          </cell>
          <cell r="B195">
            <v>4500571756</v>
          </cell>
          <cell r="C195" t="str">
            <v>P2573-E01-C1204</v>
          </cell>
          <cell r="D195" t="str">
            <v>MT726E</v>
          </cell>
          <cell r="E195">
            <v>6000</v>
          </cell>
          <cell r="F195" t="str">
            <v>Y BY SP</v>
          </cell>
        </row>
        <row r="195">
          <cell r="J195" t="str">
            <v>PU-7255U (JETBLOOM)</v>
          </cell>
          <cell r="K195">
            <v>0.265</v>
          </cell>
          <cell r="L195">
            <v>45748</v>
          </cell>
          <cell r="M195">
            <v>9.662</v>
          </cell>
          <cell r="N195" t="str">
            <v>Sophie</v>
          </cell>
        </row>
        <row r="195">
          <cell r="Q195" t="str">
            <v>France </v>
          </cell>
        </row>
        <row r="196">
          <cell r="A196" t="str">
            <v>PSO2500184</v>
          </cell>
          <cell r="B196">
            <v>4500571742</v>
          </cell>
          <cell r="C196" t="str">
            <v>P8013-M01-C1206</v>
          </cell>
          <cell r="D196" t="str">
            <v>303BES</v>
          </cell>
          <cell r="E196">
            <v>2000</v>
          </cell>
          <cell r="F196" t="str">
            <v>N</v>
          </cell>
        </row>
        <row r="196">
          <cell r="L196">
            <v>45755</v>
          </cell>
          <cell r="M196">
            <v>4.667</v>
          </cell>
          <cell r="N196" t="str">
            <v>Kit</v>
          </cell>
        </row>
        <row r="196">
          <cell r="Q196" t="str">
            <v>Mexico </v>
          </cell>
        </row>
        <row r="197">
          <cell r="A197" t="str">
            <v>PSO2500185</v>
          </cell>
          <cell r="B197">
            <v>4500571742</v>
          </cell>
          <cell r="C197" t="str">
            <v>P8310-M02-C1202</v>
          </cell>
          <cell r="D197" t="str">
            <v>110WMES</v>
          </cell>
          <cell r="E197">
            <v>6000</v>
          </cell>
          <cell r="F197" t="str">
            <v>N</v>
          </cell>
        </row>
        <row r="197">
          <cell r="L197">
            <v>45755</v>
          </cell>
          <cell r="M197">
            <v>6.487</v>
          </cell>
          <cell r="N197" t="str">
            <v>Kit</v>
          </cell>
        </row>
        <row r="197">
          <cell r="Q197" t="str">
            <v>Mexico </v>
          </cell>
        </row>
        <row r="198">
          <cell r="A198" t="str">
            <v>PSO2500186</v>
          </cell>
          <cell r="B198">
            <v>4500571742</v>
          </cell>
          <cell r="C198" t="str">
            <v>P8893-M01-C1202</v>
          </cell>
          <cell r="D198" t="str">
            <v>CD160CES</v>
          </cell>
          <cell r="E198">
            <v>10000</v>
          </cell>
          <cell r="F198" t="str">
            <v>N</v>
          </cell>
        </row>
        <row r="198">
          <cell r="L198">
            <v>45755</v>
          </cell>
          <cell r="M198">
            <v>6.79</v>
          </cell>
          <cell r="N198" t="str">
            <v>Kit</v>
          </cell>
        </row>
        <row r="198">
          <cell r="Q198" t="str">
            <v>Mexico </v>
          </cell>
        </row>
        <row r="199">
          <cell r="A199" t="str">
            <v>PSO2500187</v>
          </cell>
          <cell r="B199">
            <v>4500571742</v>
          </cell>
          <cell r="C199" t="str">
            <v>P8013-M01-C1201</v>
          </cell>
          <cell r="D199" t="str">
            <v>303ES</v>
          </cell>
          <cell r="E199">
            <v>2500</v>
          </cell>
          <cell r="F199" t="str">
            <v>N</v>
          </cell>
        </row>
        <row r="199">
          <cell r="L199">
            <v>45755</v>
          </cell>
          <cell r="M199">
            <v>4.58</v>
          </cell>
          <cell r="N199" t="str">
            <v>Kit</v>
          </cell>
        </row>
        <row r="199">
          <cell r="Q199" t="str">
            <v>Mexico </v>
          </cell>
        </row>
        <row r="200">
          <cell r="A200" t="str">
            <v>PSO2500188</v>
          </cell>
          <cell r="B200">
            <v>4500571742</v>
          </cell>
          <cell r="C200" t="str">
            <v>P8328-M01-C1201</v>
          </cell>
          <cell r="D200" t="str">
            <v>289ES</v>
          </cell>
          <cell r="E200">
            <v>3500</v>
          </cell>
          <cell r="F200" t="str">
            <v>N</v>
          </cell>
        </row>
        <row r="200">
          <cell r="L200">
            <v>45755</v>
          </cell>
          <cell r="M200">
            <v>6.472</v>
          </cell>
          <cell r="N200" t="str">
            <v>Kit</v>
          </cell>
        </row>
        <row r="200">
          <cell r="Q200" t="str">
            <v>Mexico </v>
          </cell>
        </row>
        <row r="201">
          <cell r="A201" t="str">
            <v>PSO2500189</v>
          </cell>
          <cell r="B201">
            <v>4500571742</v>
          </cell>
          <cell r="C201" t="str">
            <v>P8365-M01-C1201</v>
          </cell>
          <cell r="D201" t="str">
            <v>359ES</v>
          </cell>
          <cell r="E201">
            <v>2500</v>
          </cell>
          <cell r="F201" t="str">
            <v>N</v>
          </cell>
        </row>
        <row r="201">
          <cell r="L201">
            <v>45755</v>
          </cell>
          <cell r="M201">
            <v>8.385</v>
          </cell>
          <cell r="N201" t="str">
            <v>Kit</v>
          </cell>
        </row>
        <row r="201">
          <cell r="Q201" t="str">
            <v>Mexico </v>
          </cell>
        </row>
        <row r="202">
          <cell r="A202" t="str">
            <v>PSO2500190</v>
          </cell>
          <cell r="B202">
            <v>4500571742</v>
          </cell>
          <cell r="C202" t="str">
            <v>P8011-M01-C1201</v>
          </cell>
          <cell r="D202" t="str">
            <v>999ES</v>
          </cell>
          <cell r="E202">
            <v>2500</v>
          </cell>
          <cell r="F202" t="str">
            <v>N</v>
          </cell>
        </row>
        <row r="202">
          <cell r="L202">
            <v>45765</v>
          </cell>
          <cell r="M202" t="str">
            <v>1/24 Cancelled </v>
          </cell>
          <cell r="N202" t="str">
            <v>Kit</v>
          </cell>
        </row>
        <row r="202">
          <cell r="Q202" t="str">
            <v>Mexico </v>
          </cell>
        </row>
        <row r="203">
          <cell r="A203" t="str">
            <v>PSO2500191</v>
          </cell>
          <cell r="B203">
            <v>4500571742</v>
          </cell>
          <cell r="C203" t="str">
            <v>P8286-M03-C1227</v>
          </cell>
          <cell r="D203" t="str">
            <v>246GRES</v>
          </cell>
          <cell r="E203">
            <v>5000</v>
          </cell>
          <cell r="F203" t="str">
            <v>N</v>
          </cell>
        </row>
        <row r="203">
          <cell r="L203">
            <v>45755</v>
          </cell>
          <cell r="M203">
            <v>4.936</v>
          </cell>
          <cell r="N203" t="str">
            <v>Kit</v>
          </cell>
        </row>
        <row r="203">
          <cell r="Q203" t="str">
            <v>Mexico </v>
          </cell>
        </row>
        <row r="204">
          <cell r="A204" t="str">
            <v>PSO2500192</v>
          </cell>
          <cell r="B204">
            <v>4500571742</v>
          </cell>
          <cell r="C204" t="str">
            <v>P2548-M01-C1201</v>
          </cell>
          <cell r="D204" t="str">
            <v>FCB4PRES</v>
          </cell>
          <cell r="E204">
            <v>2500</v>
          </cell>
          <cell r="F204" t="str">
            <v>N</v>
          </cell>
        </row>
        <row r="204">
          <cell r="L204">
            <v>45763</v>
          </cell>
          <cell r="M204">
            <v>3.597</v>
          </cell>
          <cell r="N204" t="str">
            <v>Kit</v>
          </cell>
        </row>
        <row r="204">
          <cell r="Q204" t="str">
            <v>Mexico </v>
          </cell>
        </row>
        <row r="205">
          <cell r="A205" t="str">
            <v>PSO2500193</v>
          </cell>
          <cell r="B205">
            <v>4500571742</v>
          </cell>
          <cell r="C205" t="str">
            <v>P2550-M01-C1201</v>
          </cell>
          <cell r="D205" t="str">
            <v>LWD5ES</v>
          </cell>
          <cell r="E205">
            <v>2500</v>
          </cell>
          <cell r="F205" t="str">
            <v>N</v>
          </cell>
        </row>
        <row r="205">
          <cell r="L205">
            <v>45755</v>
          </cell>
          <cell r="M205">
            <v>2.977</v>
          </cell>
          <cell r="N205" t="str">
            <v>Kit</v>
          </cell>
        </row>
        <row r="205">
          <cell r="Q205" t="str">
            <v>Mexico </v>
          </cell>
        </row>
        <row r="206">
          <cell r="A206" t="str">
            <v>PSO2500194</v>
          </cell>
          <cell r="B206">
            <v>4500571854</v>
          </cell>
          <cell r="C206" t="str">
            <v>P8019-M01-C1201</v>
          </cell>
          <cell r="D206" t="str">
            <v>AS6550ES</v>
          </cell>
          <cell r="E206">
            <v>2502</v>
          </cell>
          <cell r="F206" t="str">
            <v>N</v>
          </cell>
        </row>
        <row r="206">
          <cell r="L206">
            <v>45755</v>
          </cell>
          <cell r="M206">
            <v>25.739</v>
          </cell>
          <cell r="N206" t="str">
            <v>Kit</v>
          </cell>
        </row>
        <row r="206">
          <cell r="Q206" t="str">
            <v>Mexico </v>
          </cell>
        </row>
        <row r="207">
          <cell r="A207" t="str">
            <v>PSO2500195</v>
          </cell>
          <cell r="B207">
            <v>4500571854</v>
          </cell>
          <cell r="C207" t="str">
            <v>P8875-M02-C1201</v>
          </cell>
          <cell r="D207" t="str">
            <v>BC121OES</v>
          </cell>
          <cell r="E207">
            <v>2502</v>
          </cell>
          <cell r="F207" t="str">
            <v>N</v>
          </cell>
        </row>
        <row r="207">
          <cell r="L207">
            <v>45755</v>
          </cell>
          <cell r="M207" t="str">
            <v>1/24 Cancelled </v>
          </cell>
          <cell r="N207" t="str">
            <v>Kit</v>
          </cell>
        </row>
        <row r="207">
          <cell r="Q207" t="str">
            <v>Mexico </v>
          </cell>
        </row>
        <row r="208">
          <cell r="A208" t="str">
            <v>PSO2500196</v>
          </cell>
          <cell r="B208">
            <v>4500571907</v>
          </cell>
          <cell r="C208" t="str">
            <v>P8388-N01-C1201</v>
          </cell>
          <cell r="D208" t="str">
            <v>VSD-1240WW</v>
          </cell>
          <cell r="E208">
            <v>3000</v>
          </cell>
          <cell r="F208" t="str">
            <v>N</v>
          </cell>
        </row>
        <row r="208">
          <cell r="L208">
            <v>45764</v>
          </cell>
          <cell r="M208">
            <v>8.413</v>
          </cell>
          <cell r="N208" t="str">
            <v>Kit</v>
          </cell>
        </row>
        <row r="208">
          <cell r="Q208" t="str">
            <v>Taiwan </v>
          </cell>
        </row>
        <row r="209">
          <cell r="A209" t="str">
            <v>PSO2500197</v>
          </cell>
          <cell r="B209">
            <v>4500571238</v>
          </cell>
          <cell r="C209" t="str">
            <v>P8029-E01-C1201</v>
          </cell>
          <cell r="D209" t="str">
            <v>BAB6880E</v>
          </cell>
          <cell r="E209">
            <v>930</v>
          </cell>
          <cell r="F209" t="str">
            <v>N</v>
          </cell>
        </row>
        <row r="209">
          <cell r="L209">
            <v>45880</v>
          </cell>
          <cell r="M209">
            <v>35.97</v>
          </cell>
          <cell r="N209" t="str">
            <v>Joe</v>
          </cell>
        </row>
        <row r="209">
          <cell r="Q209" t="str">
            <v>France </v>
          </cell>
        </row>
        <row r="210">
          <cell r="A210" t="str">
            <v>PSO2500197</v>
          </cell>
          <cell r="B210">
            <v>4500571238</v>
          </cell>
          <cell r="C210" t="str">
            <v>P8029-E01-C1201</v>
          </cell>
          <cell r="D210" t="str">
            <v>BAB6880E</v>
          </cell>
          <cell r="E210">
            <v>66</v>
          </cell>
          <cell r="F210" t="str">
            <v>N</v>
          </cell>
        </row>
        <row r="210">
          <cell r="L210">
            <v>45894</v>
          </cell>
          <cell r="M210">
            <v>35.97</v>
          </cell>
          <cell r="N210" t="str">
            <v>Joe</v>
          </cell>
        </row>
        <row r="210">
          <cell r="Q210" t="str">
            <v>France </v>
          </cell>
        </row>
        <row r="211">
          <cell r="A211" t="str">
            <v>PSO2500197</v>
          </cell>
          <cell r="B211">
            <v>4500571238</v>
          </cell>
          <cell r="C211" t="str">
            <v>P8029-E01-C1201</v>
          </cell>
          <cell r="D211" t="str">
            <v>BAB6880E</v>
          </cell>
          <cell r="E211">
            <v>504</v>
          </cell>
          <cell r="F211" t="str">
            <v>N</v>
          </cell>
        </row>
        <row r="211">
          <cell r="L211">
            <v>45889</v>
          </cell>
          <cell r="M211">
            <v>35.97</v>
          </cell>
          <cell r="N211" t="str">
            <v>Joe</v>
          </cell>
        </row>
        <row r="211">
          <cell r="P211" t="str">
            <v>Air</v>
          </cell>
          <cell r="Q211" t="str">
            <v>France </v>
          </cell>
        </row>
        <row r="212">
          <cell r="A212" t="str">
            <v>PSO2500197</v>
          </cell>
          <cell r="B212">
            <v>4500571238</v>
          </cell>
          <cell r="C212" t="str">
            <v>P8029-E01-C1201</v>
          </cell>
          <cell r="D212" t="str">
            <v>BAB6880E</v>
          </cell>
          <cell r="E212">
            <v>2814</v>
          </cell>
          <cell r="F212" t="str">
            <v>N</v>
          </cell>
        </row>
        <row r="212">
          <cell r="L212">
            <v>45894</v>
          </cell>
          <cell r="M212">
            <v>35.97</v>
          </cell>
          <cell r="N212" t="str">
            <v>Joe</v>
          </cell>
        </row>
        <row r="212">
          <cell r="Q212" t="str">
            <v>France </v>
          </cell>
        </row>
        <row r="213">
          <cell r="A213" t="str">
            <v>PSO2500197</v>
          </cell>
          <cell r="B213">
            <v>4500571238</v>
          </cell>
          <cell r="C213" t="str">
            <v>P8029-E01-C1201</v>
          </cell>
          <cell r="D213" t="str">
            <v>BAB6880E</v>
          </cell>
          <cell r="E213">
            <v>690</v>
          </cell>
          <cell r="F213" t="str">
            <v>N</v>
          </cell>
        </row>
        <row r="213">
          <cell r="L213">
            <v>45894</v>
          </cell>
          <cell r="M213">
            <v>35.97</v>
          </cell>
          <cell r="N213" t="str">
            <v>Joe</v>
          </cell>
        </row>
        <row r="213">
          <cell r="P213" t="str">
            <v>Air</v>
          </cell>
          <cell r="Q213" t="str">
            <v>France </v>
          </cell>
        </row>
        <row r="214">
          <cell r="A214" t="str">
            <v>PSO2500198</v>
          </cell>
          <cell r="B214">
            <v>4500571238</v>
          </cell>
          <cell r="C214" t="str">
            <v>P8029-E01-C1201</v>
          </cell>
          <cell r="D214" t="str">
            <v>BAB6880E</v>
          </cell>
          <cell r="E214">
            <v>36</v>
          </cell>
          <cell r="F214" t="str">
            <v>N</v>
          </cell>
        </row>
        <row r="214">
          <cell r="L214">
            <v>45880</v>
          </cell>
          <cell r="M214">
            <v>0</v>
          </cell>
          <cell r="N214" t="str">
            <v>Joe</v>
          </cell>
        </row>
        <row r="214">
          <cell r="P214" t="str">
            <v>F.O.C</v>
          </cell>
          <cell r="Q214" t="str">
            <v>France </v>
          </cell>
        </row>
        <row r="215">
          <cell r="A215" t="str">
            <v>PSO2500199</v>
          </cell>
          <cell r="B215">
            <v>204013</v>
          </cell>
          <cell r="C215" t="str">
            <v>P8383-L01-C1203</v>
          </cell>
          <cell r="D215" t="str">
            <v>BNT5175UC</v>
          </cell>
          <cell r="E215">
            <v>2502</v>
          </cell>
          <cell r="F215" t="str">
            <v>N</v>
          </cell>
        </row>
        <row r="215">
          <cell r="L215">
            <v>45833</v>
          </cell>
          <cell r="M215">
            <v>15.476</v>
          </cell>
          <cell r="N215" t="str">
            <v>Amy</v>
          </cell>
        </row>
        <row r="215">
          <cell r="Q215" t="str">
            <v>USA </v>
          </cell>
        </row>
        <row r="216">
          <cell r="A216" t="str">
            <v>PSO2500200</v>
          </cell>
          <cell r="B216">
            <v>204013</v>
          </cell>
          <cell r="C216" t="str">
            <v>P8005-L01-C1201</v>
          </cell>
          <cell r="D216" t="str">
            <v>BNT9100</v>
          </cell>
          <cell r="E216">
            <v>2502</v>
          </cell>
          <cell r="F216" t="str">
            <v>N</v>
          </cell>
        </row>
        <row r="216">
          <cell r="L216">
            <v>45901</v>
          </cell>
          <cell r="M216">
            <v>27.151</v>
          </cell>
          <cell r="N216" t="str">
            <v>Amy</v>
          </cell>
        </row>
        <row r="216">
          <cell r="Q216" t="str">
            <v>USA </v>
          </cell>
        </row>
        <row r="217">
          <cell r="A217" t="str">
            <v>PSO2500201</v>
          </cell>
          <cell r="B217">
            <v>204013</v>
          </cell>
          <cell r="C217" t="str">
            <v>P8005-L01-C1201</v>
          </cell>
          <cell r="D217" t="str">
            <v>BNT9100</v>
          </cell>
          <cell r="E217">
            <v>2502</v>
          </cell>
          <cell r="F217" t="str">
            <v>N</v>
          </cell>
        </row>
        <row r="217">
          <cell r="L217">
            <v>45809</v>
          </cell>
          <cell r="M217" t="str">
            <v>US$27.83</v>
          </cell>
          <cell r="N217" t="str">
            <v>Amy</v>
          </cell>
        </row>
        <row r="217">
          <cell r="P217" t="str">
            <v>this order will change to made in Cambodia and PO 204039</v>
          </cell>
          <cell r="Q217" t="str">
            <v>USA -cancel</v>
          </cell>
        </row>
        <row r="218">
          <cell r="A218" t="str">
            <v>PSO2500202</v>
          </cell>
          <cell r="B218">
            <v>204013</v>
          </cell>
          <cell r="C218" t="str">
            <v>P8322-L02-C1201</v>
          </cell>
          <cell r="D218" t="str">
            <v>BX2000</v>
          </cell>
          <cell r="E218">
            <v>8400</v>
          </cell>
          <cell r="F218" t="str">
            <v>N</v>
          </cell>
        </row>
        <row r="218">
          <cell r="L218">
            <v>45828</v>
          </cell>
          <cell r="M218">
            <v>12.763</v>
          </cell>
          <cell r="N218" t="str">
            <v>Amy</v>
          </cell>
        </row>
        <row r="218">
          <cell r="Q218" t="str">
            <v>USA </v>
          </cell>
        </row>
        <row r="219">
          <cell r="A219" t="str">
            <v>PSO2500203</v>
          </cell>
          <cell r="B219">
            <v>204013</v>
          </cell>
          <cell r="C219" t="str">
            <v>P8322-L02-C1201</v>
          </cell>
          <cell r="D219" t="str">
            <v>BX2000</v>
          </cell>
          <cell r="E219">
            <v>2502</v>
          </cell>
          <cell r="F219" t="str">
            <v>N</v>
          </cell>
        </row>
        <row r="219">
          <cell r="L219">
            <v>45809</v>
          </cell>
        </row>
        <row r="219">
          <cell r="N219" t="str">
            <v>Amy</v>
          </cell>
        </row>
        <row r="219">
          <cell r="P219" t="str">
            <v>this order will change to made in Cambodia</v>
          </cell>
          <cell r="Q219" t="str">
            <v>USA -cancel</v>
          </cell>
        </row>
        <row r="220">
          <cell r="A220" t="str">
            <v>PSO2500204</v>
          </cell>
          <cell r="B220">
            <v>4500571409</v>
          </cell>
          <cell r="C220" t="str">
            <v>P8016-S02-C1201</v>
          </cell>
          <cell r="D220" t="str">
            <v>BRHD225SDE</v>
          </cell>
          <cell r="E220">
            <v>2502</v>
          </cell>
          <cell r="F220" t="str">
            <v>N</v>
          </cell>
        </row>
        <row r="220">
          <cell r="L220">
            <v>45747</v>
          </cell>
          <cell r="M220">
            <v>10.286</v>
          </cell>
          <cell r="N220" t="str">
            <v>Sophie</v>
          </cell>
        </row>
        <row r="220">
          <cell r="Q220" t="str">
            <v>Dubai </v>
          </cell>
        </row>
        <row r="221">
          <cell r="A221" t="str">
            <v>PSO2500205</v>
          </cell>
          <cell r="B221">
            <v>4500570587</v>
          </cell>
          <cell r="C221" t="str">
            <v>SP8349 -spare parts </v>
          </cell>
          <cell r="D221" t="str">
            <v>VSD362BA-BRU</v>
          </cell>
          <cell r="E221">
            <v>25</v>
          </cell>
          <cell r="F221" t="str">
            <v>N</v>
          </cell>
        </row>
        <row r="221">
          <cell r="L221">
            <v>45728</v>
          </cell>
          <cell r="M221">
            <v>1.2</v>
          </cell>
          <cell r="N221" t="str">
            <v>Kit</v>
          </cell>
        </row>
        <row r="221">
          <cell r="P221" t="str">
            <v>Brush - 229-83490004R</v>
          </cell>
          <cell r="Q221" t="str">
            <v>Australia </v>
          </cell>
        </row>
        <row r="222">
          <cell r="A222" t="str">
            <v>PSO2500206</v>
          </cell>
          <cell r="B222">
            <v>4500572125</v>
          </cell>
          <cell r="C222" t="str">
            <v>P8286-M03-C1220</v>
          </cell>
          <cell r="D222" t="str">
            <v>246PKES</v>
          </cell>
          <cell r="E222">
            <v>8000</v>
          </cell>
          <cell r="F222" t="str">
            <v>N</v>
          </cell>
        </row>
        <row r="222">
          <cell r="L222">
            <v>45762</v>
          </cell>
          <cell r="M222">
            <v>5.015</v>
          </cell>
          <cell r="N222" t="str">
            <v>Kit</v>
          </cell>
        </row>
        <row r="222">
          <cell r="Q222" t="str">
            <v>Mexico </v>
          </cell>
        </row>
        <row r="223">
          <cell r="A223" t="str">
            <v>PSO2500207</v>
          </cell>
          <cell r="B223">
            <v>4500572125</v>
          </cell>
          <cell r="C223" t="str">
            <v>P8002-M01-C1201</v>
          </cell>
          <cell r="D223" t="str">
            <v>330ES</v>
          </cell>
          <cell r="E223">
            <v>10000</v>
          </cell>
          <cell r="F223" t="str">
            <v>N</v>
          </cell>
        </row>
        <row r="223">
          <cell r="L223">
            <v>45762</v>
          </cell>
          <cell r="M223">
            <v>6.858</v>
          </cell>
          <cell r="N223" t="str">
            <v>Kit</v>
          </cell>
        </row>
        <row r="223">
          <cell r="Q223" t="str">
            <v>Mexico </v>
          </cell>
        </row>
        <row r="224">
          <cell r="A224" t="str">
            <v>PSO2500208</v>
          </cell>
          <cell r="B224">
            <v>4500572125</v>
          </cell>
          <cell r="C224" t="str">
            <v>P8875-M01-C1205</v>
          </cell>
          <cell r="D224" t="str">
            <v>BC123ES</v>
          </cell>
          <cell r="E224">
            <v>2502</v>
          </cell>
          <cell r="F224" t="str">
            <v>Y BY SP </v>
          </cell>
        </row>
        <row r="224">
          <cell r="K224" t="str">
            <v>#95592 Pure Brush w/ rubberized -US$0.82/pcs</v>
          </cell>
          <cell r="L224">
            <v>45772</v>
          </cell>
          <cell r="M224">
            <v>12.464</v>
          </cell>
          <cell r="N224" t="str">
            <v>Kit</v>
          </cell>
        </row>
        <row r="224">
          <cell r="Q224" t="str">
            <v>Mexico </v>
          </cell>
        </row>
        <row r="225">
          <cell r="A225" t="str">
            <v>PSO2500209</v>
          </cell>
          <cell r="B225">
            <v>4500572174</v>
          </cell>
          <cell r="C225" t="str">
            <v>P8286-M03-C1214</v>
          </cell>
          <cell r="D225" t="str">
            <v>246WRES-bulk</v>
          </cell>
          <cell r="E225">
            <v>2502</v>
          </cell>
          <cell r="F225" t="str">
            <v>N</v>
          </cell>
        </row>
        <row r="225">
          <cell r="L225">
            <v>45757</v>
          </cell>
          <cell r="M225">
            <v>4.703</v>
          </cell>
          <cell r="N225" t="str">
            <v>Kit</v>
          </cell>
        </row>
        <row r="225">
          <cell r="Q225" t="str">
            <v>Mexico </v>
          </cell>
        </row>
        <row r="226">
          <cell r="A226" t="str">
            <v>PSO2500210</v>
          </cell>
          <cell r="B226" t="str">
            <v>IP-0004</v>
          </cell>
          <cell r="C226" t="str">
            <v>P3856-E01-C1201</v>
          </cell>
          <cell r="D226" t="str">
            <v>SSW11CU (814336) </v>
          </cell>
          <cell r="E226">
            <v>500</v>
          </cell>
          <cell r="F226" t="str">
            <v>N</v>
          </cell>
        </row>
        <row r="226">
          <cell r="L226">
            <v>45757</v>
          </cell>
          <cell r="M226">
            <v>18.66</v>
          </cell>
          <cell r="N226" t="str">
            <v>Kit</v>
          </cell>
        </row>
        <row r="226">
          <cell r="Q226" t="str">
            <v>USA </v>
          </cell>
        </row>
        <row r="227">
          <cell r="A227" t="str">
            <v>PSO2500211</v>
          </cell>
          <cell r="B227" t="str">
            <v>IP-0004</v>
          </cell>
          <cell r="C227" t="str">
            <v>P3858-E01-C1201</v>
          </cell>
          <cell r="D227" t="str">
            <v>SSW12CU (814337) </v>
          </cell>
          <cell r="E227">
            <v>504</v>
          </cell>
          <cell r="F227" t="str">
            <v>N</v>
          </cell>
        </row>
        <row r="227">
          <cell r="L227">
            <v>45757</v>
          </cell>
          <cell r="M227">
            <v>11.86</v>
          </cell>
          <cell r="N227" t="str">
            <v>Kit</v>
          </cell>
        </row>
        <row r="227">
          <cell r="Q227" t="str">
            <v>USA </v>
          </cell>
        </row>
        <row r="228">
          <cell r="A228" t="str">
            <v>PSO2500212</v>
          </cell>
          <cell r="B228">
            <v>204020</v>
          </cell>
          <cell r="C228" t="str">
            <v>P8005-L01-C1201</v>
          </cell>
          <cell r="D228" t="str">
            <v>BNT9100</v>
          </cell>
          <cell r="E228">
            <v>5004</v>
          </cell>
          <cell r="F228" t="str">
            <v>N</v>
          </cell>
        </row>
        <row r="228">
          <cell r="L228">
            <v>45754</v>
          </cell>
          <cell r="M228">
            <v>24.683</v>
          </cell>
          <cell r="N228" t="str">
            <v>Amy</v>
          </cell>
        </row>
        <row r="228">
          <cell r="Q228" t="str">
            <v>USA </v>
          </cell>
        </row>
        <row r="229">
          <cell r="A229" t="str">
            <v>PSO2500213</v>
          </cell>
          <cell r="B229">
            <v>204020</v>
          </cell>
          <cell r="C229" t="str">
            <v>P8005-L01-C1201</v>
          </cell>
          <cell r="D229" t="str">
            <v>BNT9100</v>
          </cell>
          <cell r="E229">
            <v>5004</v>
          </cell>
          <cell r="F229" t="str">
            <v>N</v>
          </cell>
        </row>
        <row r="229">
          <cell r="L229">
            <v>45796</v>
          </cell>
          <cell r="M229">
            <v>27.83</v>
          </cell>
          <cell r="N229" t="str">
            <v>Amy</v>
          </cell>
        </row>
        <row r="229">
          <cell r="P229" t="str">
            <v>this order will change to made in Cambodia</v>
          </cell>
          <cell r="Q229" t="str">
            <v>USA -cancel</v>
          </cell>
        </row>
        <row r="230">
          <cell r="A230" t="str">
            <v>PSO2500214</v>
          </cell>
          <cell r="B230">
            <v>204005</v>
          </cell>
          <cell r="C230" t="str">
            <v>P8323-L02-C1203</v>
          </cell>
          <cell r="D230" t="str">
            <v>B307</v>
          </cell>
          <cell r="E230">
            <v>2502</v>
          </cell>
          <cell r="F230" t="str">
            <v>N</v>
          </cell>
        </row>
        <row r="230">
          <cell r="L230">
            <v>45762</v>
          </cell>
          <cell r="M230">
            <v>11.661</v>
          </cell>
          <cell r="N230" t="str">
            <v>Amy</v>
          </cell>
        </row>
        <row r="230">
          <cell r="Q230" t="str">
            <v>USA </v>
          </cell>
        </row>
        <row r="231">
          <cell r="A231" t="str">
            <v>PSO2500215</v>
          </cell>
          <cell r="B231">
            <v>204005</v>
          </cell>
          <cell r="C231" t="str">
            <v>P8396-L01-C1203</v>
          </cell>
          <cell r="D231" t="str">
            <v>BNT250UC</v>
          </cell>
          <cell r="E231">
            <v>2502</v>
          </cell>
          <cell r="F231" t="str">
            <v>N</v>
          </cell>
        </row>
        <row r="231">
          <cell r="L231">
            <v>45762</v>
          </cell>
          <cell r="M231">
            <v>8.899</v>
          </cell>
          <cell r="N231" t="str">
            <v>Alice</v>
          </cell>
        </row>
        <row r="231">
          <cell r="Q231" t="str">
            <v>USA </v>
          </cell>
        </row>
        <row r="232">
          <cell r="A232" t="str">
            <v>PSO2500216</v>
          </cell>
          <cell r="B232">
            <v>4500571999</v>
          </cell>
          <cell r="C232" t="str">
            <v>P8538-E01-C1201</v>
          </cell>
          <cell r="D232" t="str">
            <v>BRAS150E</v>
          </cell>
          <cell r="E232">
            <v>1008</v>
          </cell>
          <cell r="F232" t="str">
            <v>N</v>
          </cell>
        </row>
        <row r="232">
          <cell r="L232">
            <v>45814</v>
          </cell>
          <cell r="M232" t="str">
            <v>CANCEELED</v>
          </cell>
          <cell r="N232" t="str">
            <v>Sophie</v>
          </cell>
        </row>
        <row r="232">
          <cell r="P232" t="str">
            <v>Cancelled and add the 1000 to PO 4500569585</v>
          </cell>
          <cell r="Q232" t="str">
            <v>France </v>
          </cell>
        </row>
        <row r="233">
          <cell r="A233" t="str">
            <v>PSO2500217</v>
          </cell>
          <cell r="B233">
            <v>4500571999</v>
          </cell>
          <cell r="C233" t="str">
            <v>P8531-E01-C1201</v>
          </cell>
          <cell r="D233" t="str">
            <v>BRAS420E</v>
          </cell>
          <cell r="E233">
            <v>2502</v>
          </cell>
          <cell r="F233" t="str">
            <v>N</v>
          </cell>
        </row>
        <row r="233">
          <cell r="L233">
            <v>45775</v>
          </cell>
          <cell r="M233">
            <v>12.416</v>
          </cell>
          <cell r="N233" t="str">
            <v>Sophie</v>
          </cell>
        </row>
        <row r="233">
          <cell r="Q233" t="str">
            <v>France </v>
          </cell>
        </row>
        <row r="234">
          <cell r="A234" t="str">
            <v>PSO2500218</v>
          </cell>
          <cell r="B234">
            <v>4500572166</v>
          </cell>
          <cell r="C234" t="str">
            <v>P2335-L02-C1201</v>
          </cell>
          <cell r="D234" t="str">
            <v>GMT100A</v>
          </cell>
          <cell r="E234">
            <v>2520</v>
          </cell>
          <cell r="F234" t="str">
            <v>N</v>
          </cell>
        </row>
        <row r="234">
          <cell r="L234">
            <v>45797</v>
          </cell>
          <cell r="M234">
            <v>2.645</v>
          </cell>
          <cell r="N234" t="str">
            <v>Joy</v>
          </cell>
        </row>
        <row r="234">
          <cell r="P234" t="str">
            <v>TRANSFER TO FOB CAMBODIA PO#4500575639-40,then transfer back</v>
          </cell>
          <cell r="Q234" t="str">
            <v>USA </v>
          </cell>
        </row>
        <row r="235">
          <cell r="A235" t="str">
            <v>PSO2500219</v>
          </cell>
          <cell r="B235">
            <v>4500571874</v>
          </cell>
          <cell r="C235" t="str">
            <v>P8022-E01-C1203</v>
          </cell>
          <cell r="D235" t="str">
            <v>D6555DCHE</v>
          </cell>
          <cell r="E235">
            <v>720</v>
          </cell>
          <cell r="F235" t="str">
            <v>N</v>
          </cell>
        </row>
        <row r="235">
          <cell r="L235">
            <v>45751</v>
          </cell>
          <cell r="M235">
            <v>25.791</v>
          </cell>
          <cell r="N235" t="str">
            <v>Sophie</v>
          </cell>
        </row>
        <row r="235">
          <cell r="Q235" t="str">
            <v>Switzerland </v>
          </cell>
        </row>
        <row r="236">
          <cell r="A236" t="str">
            <v>PSO2500220</v>
          </cell>
          <cell r="B236">
            <v>4500571874</v>
          </cell>
          <cell r="C236" t="str">
            <v>P8019-E02-C1204</v>
          </cell>
          <cell r="D236" t="str">
            <v>AS6550CHE球頭線尾套</v>
          </cell>
          <cell r="E236">
            <v>600</v>
          </cell>
          <cell r="F236" t="str">
            <v>N</v>
          </cell>
        </row>
        <row r="236">
          <cell r="L236">
            <v>45751</v>
          </cell>
          <cell r="M236">
            <v>24.983</v>
          </cell>
          <cell r="N236" t="str">
            <v>Sophie</v>
          </cell>
        </row>
        <row r="236">
          <cell r="P236" t="str">
            <v>transfer 600pcs in CHE version from PSO2500004 </v>
          </cell>
          <cell r="Q236" t="str">
            <v>Switzerland </v>
          </cell>
        </row>
        <row r="237">
          <cell r="A237" t="str">
            <v>PSO2500221</v>
          </cell>
          <cell r="B237">
            <v>4500572046</v>
          </cell>
          <cell r="C237" t="str">
            <v>P8029-E01-C1202</v>
          </cell>
          <cell r="D237" t="str">
            <v>BAB6880U</v>
          </cell>
          <cell r="E237">
            <v>2496</v>
          </cell>
          <cell r="F237" t="str">
            <v>N</v>
          </cell>
        </row>
        <row r="237">
          <cell r="L237">
            <v>45894</v>
          </cell>
          <cell r="M237">
            <v>36.29</v>
          </cell>
          <cell r="N237" t="str">
            <v>Joe</v>
          </cell>
        </row>
        <row r="237">
          <cell r="Q237" t="str">
            <v>UK </v>
          </cell>
        </row>
        <row r="238">
          <cell r="A238" t="str">
            <v>PSO2500221</v>
          </cell>
          <cell r="B238">
            <v>4500572046</v>
          </cell>
          <cell r="C238" t="str">
            <v>P8029-E01-C1202</v>
          </cell>
          <cell r="D238" t="str">
            <v>BAB6880U</v>
          </cell>
          <cell r="E238">
            <v>144</v>
          </cell>
          <cell r="F238" t="str">
            <v>N</v>
          </cell>
        </row>
        <row r="238">
          <cell r="L238">
            <v>45894</v>
          </cell>
          <cell r="M238">
            <v>36.29</v>
          </cell>
          <cell r="N238" t="str">
            <v>Joe</v>
          </cell>
        </row>
        <row r="238">
          <cell r="Q238" t="str">
            <v>UK </v>
          </cell>
        </row>
        <row r="239">
          <cell r="A239" t="str">
            <v>PSO2500221</v>
          </cell>
          <cell r="B239">
            <v>4500572046</v>
          </cell>
          <cell r="C239" t="str">
            <v>P8029-E01-C1202</v>
          </cell>
          <cell r="D239" t="str">
            <v>BAB6880U</v>
          </cell>
          <cell r="E239">
            <v>360</v>
          </cell>
          <cell r="F239" t="str">
            <v>N</v>
          </cell>
        </row>
        <row r="239">
          <cell r="L239">
            <v>45894</v>
          </cell>
          <cell r="M239">
            <v>36.29</v>
          </cell>
          <cell r="N239" t="str">
            <v>Joe</v>
          </cell>
        </row>
        <row r="239">
          <cell r="Q239" t="str">
            <v>UK </v>
          </cell>
        </row>
        <row r="240">
          <cell r="A240" t="str">
            <v>PSO2500222</v>
          </cell>
          <cell r="B240">
            <v>4500571875</v>
          </cell>
          <cell r="C240" t="str">
            <v>P8873-E03-C1207</v>
          </cell>
          <cell r="D240" t="str">
            <v>AS965CHE</v>
          </cell>
          <cell r="E240">
            <v>756</v>
          </cell>
          <cell r="F240" t="str">
            <v>Y</v>
          </cell>
        </row>
        <row r="240">
          <cell r="J240" t="str">
            <v>pouch</v>
          </cell>
          <cell r="K240">
            <v>1.4</v>
          </cell>
          <cell r="L240">
            <v>45783</v>
          </cell>
          <cell r="M240">
            <v>18.504</v>
          </cell>
          <cell r="N240" t="str">
            <v>Sophie</v>
          </cell>
        </row>
        <row r="240">
          <cell r="P240" t="str">
            <v>transfer 756pcs from PO 4500571061/PSO2500045 in CHE version</v>
          </cell>
          <cell r="Q240" t="str">
            <v>Switzerland </v>
          </cell>
        </row>
        <row r="241">
          <cell r="A241" t="str">
            <v>PSO2500223</v>
          </cell>
          <cell r="B241">
            <v>4500571875</v>
          </cell>
          <cell r="C241" t="str">
            <v>P8510-E02-C1206</v>
          </cell>
          <cell r="D241" t="str">
            <v>AS970CHE</v>
          </cell>
          <cell r="E241">
            <v>1620</v>
          </cell>
          <cell r="F241" t="str">
            <v>Y BY SP</v>
          </cell>
        </row>
        <row r="241">
          <cell r="J241" t="str">
            <v>PU-AS970E-SP</v>
          </cell>
          <cell r="K241">
            <v>0.635</v>
          </cell>
          <cell r="L241">
            <v>45783</v>
          </cell>
          <cell r="M241">
            <v>18.599</v>
          </cell>
          <cell r="N241" t="str">
            <v>Sophie</v>
          </cell>
        </row>
        <row r="241">
          <cell r="P241" t="str">
            <v>transfer 1620pcs from PSO2500046 in CHE version</v>
          </cell>
          <cell r="Q241" t="str">
            <v>Switzerland </v>
          </cell>
        </row>
        <row r="242">
          <cell r="A242" t="str">
            <v>PSO2500224</v>
          </cell>
          <cell r="B242">
            <v>4500571876</v>
          </cell>
          <cell r="C242" t="str">
            <v>P8022-E01-C1201</v>
          </cell>
          <cell r="D242" t="str">
            <v>D6555DE</v>
          </cell>
          <cell r="E242">
            <v>1784</v>
          </cell>
          <cell r="F242" t="str">
            <v>N</v>
          </cell>
        </row>
        <row r="242">
          <cell r="L242">
            <v>45783</v>
          </cell>
          <cell r="M242">
            <v>25.506</v>
          </cell>
          <cell r="N242" t="str">
            <v>Sophie</v>
          </cell>
        </row>
        <row r="242">
          <cell r="Q242" t="str">
            <v>France </v>
          </cell>
        </row>
        <row r="243">
          <cell r="A243" t="str">
            <v>PSO2500225</v>
          </cell>
          <cell r="B243">
            <v>4500571937</v>
          </cell>
          <cell r="C243" t="str">
            <v>P8521-L01-C1202</v>
          </cell>
          <cell r="D243" t="str">
            <v>BNTHB250UX</v>
          </cell>
          <cell r="E243">
            <v>504</v>
          </cell>
          <cell r="F243" t="str">
            <v>N</v>
          </cell>
        </row>
        <row r="243">
          <cell r="L243">
            <v>45782</v>
          </cell>
          <cell r="M243" t="str">
            <v>US$9.72 </v>
          </cell>
          <cell r="N243" t="str">
            <v>Amy</v>
          </cell>
        </row>
        <row r="243">
          <cell r="Q243" t="str">
            <v>Costa Rica </v>
          </cell>
        </row>
        <row r="244">
          <cell r="A244" t="str">
            <v>PSO2500226</v>
          </cell>
          <cell r="B244">
            <v>4500571937</v>
          </cell>
          <cell r="C244" t="str">
            <v>434-02182411R</v>
          </cell>
          <cell r="D244" t="str">
            <v>HB250UX-P1</v>
          </cell>
          <cell r="E244">
            <v>15</v>
          </cell>
          <cell r="F244" t="str">
            <v>N</v>
          </cell>
        </row>
        <row r="244">
          <cell r="L244">
            <v>45782</v>
          </cell>
          <cell r="M244">
            <v>1.52</v>
          </cell>
          <cell r="N244" t="str">
            <v>Amy</v>
          </cell>
        </row>
        <row r="244">
          <cell r="Q244" t="str">
            <v>Costa Rica </v>
          </cell>
        </row>
        <row r="245">
          <cell r="A245" t="str">
            <v>PSO2500227</v>
          </cell>
          <cell r="B245">
            <v>4500571937</v>
          </cell>
          <cell r="C245" t="str">
            <v>738-85210112C</v>
          </cell>
          <cell r="D245" t="str">
            <v>HB250UX-HSNG</v>
          </cell>
          <cell r="E245">
            <v>15</v>
          </cell>
          <cell r="F245" t="str">
            <v>N</v>
          </cell>
        </row>
        <row r="245">
          <cell r="L245">
            <v>45782</v>
          </cell>
          <cell r="M245">
            <v>0.98</v>
          </cell>
          <cell r="N245" t="str">
            <v>Amy</v>
          </cell>
          <cell r="O245" t="str">
            <v>738-85210112C TOP HANDLE AND 731-85210104C BOT HANDLE</v>
          </cell>
        </row>
        <row r="245">
          <cell r="Q245" t="str">
            <v>Costa Rica </v>
          </cell>
        </row>
        <row r="246">
          <cell r="A246" t="str">
            <v>PSO2500228</v>
          </cell>
          <cell r="B246">
            <v>4500571937</v>
          </cell>
          <cell r="C246" t="str">
            <v>J8521-L0001</v>
          </cell>
          <cell r="D246" t="str">
            <v>HB250UX-HTR</v>
          </cell>
          <cell r="E246">
            <v>15</v>
          </cell>
          <cell r="F246" t="str">
            <v>N</v>
          </cell>
        </row>
        <row r="246">
          <cell r="L246">
            <v>45782</v>
          </cell>
          <cell r="M246">
            <v>6.74</v>
          </cell>
          <cell r="N246" t="str">
            <v>Amy</v>
          </cell>
        </row>
        <row r="246">
          <cell r="Q246" t="str">
            <v>Costa Rica </v>
          </cell>
        </row>
        <row r="247">
          <cell r="A247" t="str">
            <v>PSO2500229</v>
          </cell>
          <cell r="B247">
            <v>4500571937</v>
          </cell>
          <cell r="C247" t="str">
            <v>738-85210301C</v>
          </cell>
          <cell r="D247" t="str">
            <v>HB250UX-P4</v>
          </cell>
          <cell r="E247">
            <v>15</v>
          </cell>
          <cell r="F247" t="str">
            <v>N</v>
          </cell>
        </row>
        <row r="247">
          <cell r="L247">
            <v>45782</v>
          </cell>
          <cell r="M247">
            <v>0.31</v>
          </cell>
          <cell r="N247" t="str">
            <v>Amy</v>
          </cell>
        </row>
        <row r="247">
          <cell r="Q247" t="str">
            <v>Costa Rica </v>
          </cell>
        </row>
        <row r="248">
          <cell r="A248" t="str">
            <v>PSO2500230</v>
          </cell>
          <cell r="B248">
            <v>4500571937</v>
          </cell>
          <cell r="C248" t="str">
            <v>731-85210201C</v>
          </cell>
          <cell r="D248" t="str">
            <v>HB250UX-P5</v>
          </cell>
          <cell r="E248">
            <v>15</v>
          </cell>
          <cell r="F248" t="str">
            <v>N</v>
          </cell>
        </row>
        <row r="248">
          <cell r="L248">
            <v>45782</v>
          </cell>
          <cell r="M248">
            <v>0.42</v>
          </cell>
          <cell r="N248" t="str">
            <v>Amy</v>
          </cell>
        </row>
        <row r="248">
          <cell r="Q248" t="str">
            <v>Costa Rica </v>
          </cell>
        </row>
        <row r="249">
          <cell r="A249" t="str">
            <v>PSO2500231</v>
          </cell>
          <cell r="B249">
            <v>4500571937</v>
          </cell>
          <cell r="C249" t="str">
            <v>701-85190502C</v>
          </cell>
          <cell r="D249" t="str">
            <v>HB250UX-P7</v>
          </cell>
          <cell r="E249">
            <v>15</v>
          </cell>
          <cell r="F249" t="str">
            <v>N</v>
          </cell>
        </row>
        <row r="249">
          <cell r="L249">
            <v>45782</v>
          </cell>
          <cell r="M249">
            <v>0.08</v>
          </cell>
          <cell r="N249" t="str">
            <v>Amy</v>
          </cell>
        </row>
        <row r="249">
          <cell r="Q249" t="str">
            <v>Costa Rica </v>
          </cell>
        </row>
        <row r="250">
          <cell r="A250" t="str">
            <v>PSO2500232</v>
          </cell>
          <cell r="B250">
            <v>4500571937</v>
          </cell>
          <cell r="C250" t="str">
            <v>744-85190502C</v>
          </cell>
          <cell r="D250" t="str">
            <v>HB250UX-P6</v>
          </cell>
          <cell r="E250">
            <v>15</v>
          </cell>
          <cell r="F250" t="str">
            <v>N</v>
          </cell>
        </row>
        <row r="250">
          <cell r="L250">
            <v>45782</v>
          </cell>
          <cell r="M250">
            <v>0.08</v>
          </cell>
          <cell r="N250" t="str">
            <v>Amy</v>
          </cell>
        </row>
        <row r="250">
          <cell r="Q250" t="str">
            <v>Costa Rica </v>
          </cell>
        </row>
        <row r="251">
          <cell r="A251" t="str">
            <v>PSO2500233</v>
          </cell>
          <cell r="B251">
            <v>4500571937</v>
          </cell>
          <cell r="C251" t="str">
            <v>170-60300003C</v>
          </cell>
          <cell r="D251" t="str">
            <v>HB250UX-P13</v>
          </cell>
          <cell r="E251">
            <v>15</v>
          </cell>
          <cell r="F251" t="str">
            <v>N</v>
          </cell>
        </row>
        <row r="251">
          <cell r="L251">
            <v>45782</v>
          </cell>
          <cell r="M251">
            <v>0.05</v>
          </cell>
          <cell r="N251" t="str">
            <v>Amy</v>
          </cell>
        </row>
        <row r="251">
          <cell r="Q251" t="str">
            <v>Costa Rica </v>
          </cell>
        </row>
        <row r="252">
          <cell r="A252" t="str">
            <v>PSO2500234</v>
          </cell>
          <cell r="B252">
            <v>4500571937</v>
          </cell>
          <cell r="C252" t="str">
            <v>731-85210401C</v>
          </cell>
          <cell r="D252" t="str">
            <v>HB250UX-P3</v>
          </cell>
          <cell r="E252">
            <v>15</v>
          </cell>
          <cell r="F252" t="str">
            <v>N</v>
          </cell>
        </row>
        <row r="252">
          <cell r="L252">
            <v>45782</v>
          </cell>
          <cell r="M252">
            <v>0.12</v>
          </cell>
          <cell r="N252" t="str">
            <v>Amy</v>
          </cell>
        </row>
        <row r="252">
          <cell r="Q252" t="str">
            <v>Costa Rica </v>
          </cell>
        </row>
        <row r="253">
          <cell r="A253" t="str">
            <v>PSO2500235</v>
          </cell>
          <cell r="B253">
            <v>4500571937</v>
          </cell>
          <cell r="C253" t="str">
            <v>820-85210001R</v>
          </cell>
          <cell r="D253" t="str">
            <v>HB250UX-P25</v>
          </cell>
          <cell r="E253">
            <v>25</v>
          </cell>
          <cell r="F253" t="str">
            <v>N</v>
          </cell>
        </row>
        <row r="253">
          <cell r="L253">
            <v>45782</v>
          </cell>
          <cell r="M253">
            <v>3.29</v>
          </cell>
          <cell r="N253" t="str">
            <v>Amy</v>
          </cell>
        </row>
        <row r="253">
          <cell r="P253" t="str">
            <v>820-85210001R brush head assy oval +701-85191202C oval brush housing</v>
          </cell>
          <cell r="Q253" t="str">
            <v>Costa Rica </v>
          </cell>
        </row>
        <row r="254">
          <cell r="A254" t="str">
            <v>PSO2500236</v>
          </cell>
          <cell r="B254">
            <v>4500571938</v>
          </cell>
          <cell r="C254" t="str">
            <v>P8522-L02-C1201</v>
          </cell>
          <cell r="D254" t="str">
            <v>BNTHB350UX</v>
          </cell>
          <cell r="E254">
            <v>504</v>
          </cell>
          <cell r="F254" t="str">
            <v>N</v>
          </cell>
        </row>
        <row r="254">
          <cell r="L254">
            <v>45813</v>
          </cell>
          <cell r="M254">
            <v>10.419</v>
          </cell>
          <cell r="N254" t="str">
            <v>Amy</v>
          </cell>
        </row>
        <row r="254">
          <cell r="Q254" t="str">
            <v>Costa Rica </v>
          </cell>
        </row>
        <row r="255">
          <cell r="A255" t="str">
            <v>PSO2500237</v>
          </cell>
          <cell r="B255">
            <v>4500571938</v>
          </cell>
          <cell r="C255" t="str">
            <v>P8523-L01-C1201</v>
          </cell>
          <cell r="D255" t="str">
            <v>BNTHB150UX</v>
          </cell>
          <cell r="E255">
            <v>504</v>
          </cell>
          <cell r="F255" t="str">
            <v>N</v>
          </cell>
        </row>
        <row r="255">
          <cell r="L255">
            <v>45813</v>
          </cell>
          <cell r="M255" t="str">
            <v>US$8.342 </v>
          </cell>
          <cell r="N255" t="str">
            <v>Amy</v>
          </cell>
        </row>
        <row r="255">
          <cell r="Q255" t="str">
            <v>Costa Rica </v>
          </cell>
        </row>
        <row r="256">
          <cell r="A256" t="str">
            <v>PSO2500238</v>
          </cell>
          <cell r="B256">
            <v>4500571938</v>
          </cell>
          <cell r="C256" t="str">
            <v>434-02182411R</v>
          </cell>
          <cell r="D256" t="str">
            <v>HB250UX-P1</v>
          </cell>
          <cell r="E256">
            <v>30</v>
          </cell>
          <cell r="F256" t="str">
            <v>N</v>
          </cell>
        </row>
        <row r="256">
          <cell r="L256">
            <v>45813</v>
          </cell>
          <cell r="M256">
            <v>1.52</v>
          </cell>
          <cell r="N256" t="str">
            <v>Amy</v>
          </cell>
        </row>
        <row r="256">
          <cell r="Q256" t="str">
            <v>Costa Rica </v>
          </cell>
        </row>
        <row r="257">
          <cell r="A257" t="str">
            <v>PSO2500239</v>
          </cell>
          <cell r="B257">
            <v>4500571938</v>
          </cell>
          <cell r="C257" t="str">
            <v>738-85210112C</v>
          </cell>
          <cell r="D257" t="str">
            <v>HB250UX-HSNG</v>
          </cell>
          <cell r="E257">
            <v>30</v>
          </cell>
          <cell r="F257" t="str">
            <v>N</v>
          </cell>
        </row>
        <row r="257">
          <cell r="L257">
            <v>45813</v>
          </cell>
          <cell r="M257">
            <v>0.98</v>
          </cell>
          <cell r="N257" t="str">
            <v>Amy</v>
          </cell>
        </row>
        <row r="257">
          <cell r="P257" t="str">
            <v>738-85210112C top handle + 731-85210104C bot handle</v>
          </cell>
          <cell r="Q257" t="str">
            <v>Costa Rica </v>
          </cell>
        </row>
        <row r="258">
          <cell r="A258" t="str">
            <v>PSO2500240</v>
          </cell>
          <cell r="B258">
            <v>4500571938</v>
          </cell>
          <cell r="C258" t="str">
            <v>J8521-L0001</v>
          </cell>
          <cell r="D258" t="str">
            <v>HB250UX-HTR</v>
          </cell>
          <cell r="E258">
            <v>30</v>
          </cell>
          <cell r="F258" t="str">
            <v>N</v>
          </cell>
        </row>
        <row r="258">
          <cell r="L258">
            <v>45813</v>
          </cell>
          <cell r="M258">
            <v>6.74</v>
          </cell>
          <cell r="N258" t="str">
            <v>Amy</v>
          </cell>
        </row>
        <row r="258">
          <cell r="Q258" t="str">
            <v>Costa Rica </v>
          </cell>
        </row>
        <row r="259">
          <cell r="A259" t="str">
            <v>PSO2500241</v>
          </cell>
          <cell r="B259">
            <v>4500571938</v>
          </cell>
          <cell r="C259" t="str">
            <v>738-85210301C</v>
          </cell>
          <cell r="D259" t="str">
            <v>HB250UX-P4</v>
          </cell>
          <cell r="E259">
            <v>30</v>
          </cell>
          <cell r="F259" t="str">
            <v>N</v>
          </cell>
        </row>
        <row r="259">
          <cell r="L259">
            <v>45813</v>
          </cell>
          <cell r="M259">
            <v>0.31</v>
          </cell>
          <cell r="N259" t="str">
            <v>Amy</v>
          </cell>
        </row>
        <row r="259">
          <cell r="Q259" t="str">
            <v>Costa Rica </v>
          </cell>
        </row>
        <row r="260">
          <cell r="A260" t="str">
            <v>PSO2500242</v>
          </cell>
          <cell r="B260">
            <v>4500571938</v>
          </cell>
          <cell r="C260" t="str">
            <v>731-85210201C</v>
          </cell>
          <cell r="D260" t="str">
            <v>HB250UX-P5</v>
          </cell>
          <cell r="E260">
            <v>30</v>
          </cell>
          <cell r="F260" t="str">
            <v>N</v>
          </cell>
        </row>
        <row r="260">
          <cell r="L260">
            <v>45813</v>
          </cell>
          <cell r="M260">
            <v>0.42</v>
          </cell>
          <cell r="N260" t="str">
            <v>Amy</v>
          </cell>
        </row>
        <row r="260">
          <cell r="Q260" t="str">
            <v>Costa Rica </v>
          </cell>
        </row>
        <row r="261">
          <cell r="A261" t="str">
            <v>PSO2500243</v>
          </cell>
          <cell r="B261">
            <v>4500571938</v>
          </cell>
          <cell r="C261" t="str">
            <v>701-85190502C</v>
          </cell>
          <cell r="D261" t="str">
            <v>HB250UX-P7</v>
          </cell>
          <cell r="E261">
            <v>30</v>
          </cell>
          <cell r="F261" t="str">
            <v>N</v>
          </cell>
        </row>
        <row r="261">
          <cell r="L261">
            <v>45813</v>
          </cell>
          <cell r="M261">
            <v>0.08</v>
          </cell>
          <cell r="N261" t="str">
            <v>Amy</v>
          </cell>
        </row>
        <row r="261">
          <cell r="Q261" t="str">
            <v>Costa Rica </v>
          </cell>
        </row>
        <row r="262">
          <cell r="A262" t="str">
            <v>PSO2500244</v>
          </cell>
          <cell r="B262">
            <v>4500571938</v>
          </cell>
          <cell r="C262" t="str">
            <v>744-85190502C</v>
          </cell>
          <cell r="D262" t="str">
            <v>HB250UX-P6</v>
          </cell>
          <cell r="E262">
            <v>30</v>
          </cell>
          <cell r="F262" t="str">
            <v>N</v>
          </cell>
        </row>
        <row r="262">
          <cell r="L262">
            <v>45813</v>
          </cell>
          <cell r="M262">
            <v>0.08</v>
          </cell>
          <cell r="N262" t="str">
            <v>Amy</v>
          </cell>
        </row>
        <row r="262">
          <cell r="Q262" t="str">
            <v>Costa Rica </v>
          </cell>
        </row>
        <row r="263">
          <cell r="A263" t="str">
            <v>PSO2500245</v>
          </cell>
          <cell r="B263">
            <v>4500571938</v>
          </cell>
          <cell r="C263" t="str">
            <v>170-60300003C</v>
          </cell>
          <cell r="D263" t="str">
            <v>HB250UX-P13</v>
          </cell>
          <cell r="E263">
            <v>30</v>
          </cell>
          <cell r="F263" t="str">
            <v>N</v>
          </cell>
        </row>
        <row r="263">
          <cell r="L263">
            <v>45813</v>
          </cell>
          <cell r="M263">
            <v>0.05</v>
          </cell>
          <cell r="N263" t="str">
            <v>Amy</v>
          </cell>
        </row>
        <row r="263">
          <cell r="Q263" t="str">
            <v>Costa Rica </v>
          </cell>
        </row>
        <row r="264">
          <cell r="A264" t="str">
            <v>PSO2500246</v>
          </cell>
          <cell r="B264">
            <v>4500571938</v>
          </cell>
          <cell r="C264" t="str">
            <v>731-85210401C</v>
          </cell>
          <cell r="D264" t="str">
            <v>HB250UX-P3</v>
          </cell>
          <cell r="E264">
            <v>30</v>
          </cell>
          <cell r="F264" t="str">
            <v>N</v>
          </cell>
        </row>
        <row r="264">
          <cell r="L264">
            <v>45813</v>
          </cell>
          <cell r="M264">
            <v>0.12</v>
          </cell>
          <cell r="N264" t="str">
            <v>Amy</v>
          </cell>
        </row>
        <row r="264">
          <cell r="Q264" t="str">
            <v>Costa Rica </v>
          </cell>
        </row>
        <row r="265">
          <cell r="A265" t="str">
            <v>PSO2500247</v>
          </cell>
          <cell r="B265">
            <v>4500571938</v>
          </cell>
          <cell r="C265" t="str">
            <v>820-85220001R</v>
          </cell>
          <cell r="D265" t="str">
            <v>HB350UX-P25</v>
          </cell>
          <cell r="E265">
            <v>30</v>
          </cell>
          <cell r="F265" t="str">
            <v>N</v>
          </cell>
        </row>
        <row r="265">
          <cell r="L265">
            <v>45813</v>
          </cell>
          <cell r="M265">
            <v>4.23</v>
          </cell>
          <cell r="N265" t="str">
            <v>Amy</v>
          </cell>
        </row>
        <row r="265">
          <cell r="P265" t="str">
            <v>820-85220001R brush head assy oval + 701-85220201C oval brush housing</v>
          </cell>
          <cell r="Q265" t="str">
            <v>Costa Rica </v>
          </cell>
        </row>
        <row r="266">
          <cell r="A266" t="str">
            <v>PSO2500248</v>
          </cell>
          <cell r="B266">
            <v>4500571938</v>
          </cell>
          <cell r="C266" t="str">
            <v>820-85230001R</v>
          </cell>
          <cell r="D266" t="str">
            <v>HB150UX-P25</v>
          </cell>
          <cell r="E266">
            <v>30</v>
          </cell>
          <cell r="F266" t="str">
            <v>N</v>
          </cell>
        </row>
        <row r="266">
          <cell r="L266">
            <v>45813</v>
          </cell>
          <cell r="M266">
            <v>1.5</v>
          </cell>
          <cell r="N266" t="str">
            <v>Amy</v>
          </cell>
        </row>
        <row r="266">
          <cell r="P266" t="str">
            <v>820-85230001R bush head assy oval +701-85230101C oval brush housing</v>
          </cell>
          <cell r="Q266" t="str">
            <v>Costa Rica </v>
          </cell>
        </row>
        <row r="267">
          <cell r="A267" t="str">
            <v>PSO2500249</v>
          </cell>
          <cell r="B267">
            <v>4500572020</v>
          </cell>
          <cell r="C267" t="str">
            <v>P8875-E03-C1204</v>
          </cell>
          <cell r="D267" t="str">
            <v>AS121E</v>
          </cell>
          <cell r="E267">
            <v>12600</v>
          </cell>
          <cell r="F267" t="str">
            <v>N</v>
          </cell>
        </row>
        <row r="267">
          <cell r="L267">
            <v>45754</v>
          </cell>
          <cell r="M267">
            <v>10.502</v>
          </cell>
          <cell r="N267" t="str">
            <v>Sophie</v>
          </cell>
        </row>
        <row r="267">
          <cell r="Q267" t="str">
            <v>France </v>
          </cell>
        </row>
        <row r="268">
          <cell r="A268" t="str">
            <v>PSO2500250</v>
          </cell>
          <cell r="B268">
            <v>4500572020</v>
          </cell>
          <cell r="C268" t="str">
            <v>P8019-E02-C1202</v>
          </cell>
          <cell r="D268" t="str">
            <v>AS6550E(球頭,改轉速,加網)</v>
          </cell>
          <cell r="E268">
            <v>6000</v>
          </cell>
          <cell r="F268" t="str">
            <v>N</v>
          </cell>
        </row>
        <row r="268">
          <cell r="L268">
            <v>45754</v>
          </cell>
          <cell r="M268">
            <v>24.918</v>
          </cell>
          <cell r="N268" t="str">
            <v>Sophie</v>
          </cell>
        </row>
        <row r="268">
          <cell r="Q268" t="str">
            <v>France </v>
          </cell>
        </row>
        <row r="269">
          <cell r="A269" t="str">
            <v>PSO2500251</v>
          </cell>
          <cell r="B269">
            <v>4500572020</v>
          </cell>
          <cell r="C269" t="str">
            <v>P8832-E02-C1215</v>
          </cell>
          <cell r="D269" t="str">
            <v>AS86E</v>
          </cell>
          <cell r="E269">
            <v>2502</v>
          </cell>
          <cell r="F269" t="str">
            <v>N</v>
          </cell>
        </row>
        <row r="269">
          <cell r="L269">
            <v>45790</v>
          </cell>
          <cell r="M269">
            <v>5.671</v>
          </cell>
          <cell r="N269" t="str">
            <v>Sophie</v>
          </cell>
        </row>
        <row r="269">
          <cell r="Q269" t="str">
            <v>France </v>
          </cell>
        </row>
        <row r="270">
          <cell r="A270" t="str">
            <v>PSO2500252</v>
          </cell>
          <cell r="B270">
            <v>4500572020</v>
          </cell>
          <cell r="C270" t="str">
            <v>P8356-E01-C1206</v>
          </cell>
          <cell r="D270" t="str">
            <v>D374DE</v>
          </cell>
          <cell r="E270">
            <v>2004</v>
          </cell>
          <cell r="F270" t="str">
            <v>N</v>
          </cell>
        </row>
        <row r="270">
          <cell r="L270">
            <v>45748</v>
          </cell>
          <cell r="M270">
            <v>10.45</v>
          </cell>
          <cell r="N270" t="str">
            <v>Sophie</v>
          </cell>
        </row>
        <row r="270">
          <cell r="Q270" t="str">
            <v>France </v>
          </cell>
        </row>
        <row r="271">
          <cell r="A271" t="str">
            <v>PSO2500253</v>
          </cell>
          <cell r="B271">
            <v>4500572020</v>
          </cell>
          <cell r="C271" t="str">
            <v>P8392-E01-C1201</v>
          </cell>
          <cell r="D271" t="str">
            <v>D773DE</v>
          </cell>
          <cell r="E271">
            <v>3600</v>
          </cell>
          <cell r="F271" t="str">
            <v>N</v>
          </cell>
        </row>
        <row r="271">
          <cell r="L271">
            <v>45768</v>
          </cell>
          <cell r="M271">
            <v>12.57</v>
          </cell>
          <cell r="N271" t="str">
            <v>Sophie</v>
          </cell>
        </row>
        <row r="271">
          <cell r="Q271" t="str">
            <v>France </v>
          </cell>
        </row>
        <row r="272">
          <cell r="A272" t="str">
            <v>PSO2500254</v>
          </cell>
          <cell r="B272">
            <v>4500572020</v>
          </cell>
          <cell r="C272" t="str">
            <v>P2573-E01-C1206</v>
          </cell>
          <cell r="D272" t="str">
            <v>MT728E</v>
          </cell>
          <cell r="E272">
            <v>3600</v>
          </cell>
          <cell r="F272" t="str">
            <v>N</v>
          </cell>
        </row>
        <row r="272">
          <cell r="L272">
            <v>45761</v>
          </cell>
          <cell r="M272">
            <v>9.85</v>
          </cell>
          <cell r="N272" t="str">
            <v>Sophie</v>
          </cell>
        </row>
        <row r="272">
          <cell r="Q272" t="str">
            <v>France </v>
          </cell>
        </row>
        <row r="273">
          <cell r="A273" t="str">
            <v>PSO2500255</v>
          </cell>
          <cell r="B273">
            <v>4500572020</v>
          </cell>
          <cell r="C273" t="str">
            <v>P2573-E01-C1204</v>
          </cell>
          <cell r="D273" t="str">
            <v>MT726E</v>
          </cell>
          <cell r="E273">
            <v>5004</v>
          </cell>
          <cell r="F273" t="str">
            <v>Y BY SP</v>
          </cell>
        </row>
        <row r="273">
          <cell r="J273" t="str">
            <v>PU-7255U (JETBLOOM)</v>
          </cell>
          <cell r="K273">
            <v>0.265</v>
          </cell>
          <cell r="L273">
            <v>45783</v>
          </cell>
          <cell r="M273">
            <v>9.662</v>
          </cell>
          <cell r="N273" t="str">
            <v>Sophie</v>
          </cell>
        </row>
        <row r="273">
          <cell r="Q273" t="str">
            <v>France </v>
          </cell>
        </row>
        <row r="274">
          <cell r="A274" t="str">
            <v>PSO2500256</v>
          </cell>
          <cell r="B274">
            <v>4500572021</v>
          </cell>
          <cell r="C274" t="str">
            <v>P8875-E03-C1204</v>
          </cell>
          <cell r="D274" t="str">
            <v>AS121E</v>
          </cell>
          <cell r="E274">
            <v>3000</v>
          </cell>
          <cell r="F274" t="str">
            <v>N</v>
          </cell>
        </row>
        <row r="274">
          <cell r="L274">
            <v>45782</v>
          </cell>
          <cell r="M274">
            <v>10.502</v>
          </cell>
          <cell r="N274" t="str">
            <v>Sophie</v>
          </cell>
        </row>
        <row r="274">
          <cell r="Q274" t="str">
            <v>France </v>
          </cell>
        </row>
        <row r="275">
          <cell r="A275" t="str">
            <v>PSO2500257</v>
          </cell>
          <cell r="B275">
            <v>4500572021</v>
          </cell>
          <cell r="C275" t="str">
            <v>P8875-E03-C1205</v>
          </cell>
          <cell r="D275" t="str">
            <v>AS122E</v>
          </cell>
          <cell r="E275">
            <v>2502</v>
          </cell>
          <cell r="F275" t="str">
            <v>N</v>
          </cell>
        </row>
        <row r="275">
          <cell r="L275">
            <v>45782</v>
          </cell>
          <cell r="M275">
            <v>10.293</v>
          </cell>
          <cell r="N275" t="str">
            <v>Sophie</v>
          </cell>
        </row>
        <row r="275">
          <cell r="Q275" t="str">
            <v>France </v>
          </cell>
        </row>
        <row r="276">
          <cell r="A276" t="str">
            <v>PSO2500258</v>
          </cell>
          <cell r="B276">
            <v>4500572021</v>
          </cell>
          <cell r="C276" t="str">
            <v>P8515-E01-C1201</v>
          </cell>
          <cell r="D276" t="str">
            <v>AS126E</v>
          </cell>
          <cell r="E276">
            <v>3000</v>
          </cell>
          <cell r="F276" t="str">
            <v>N</v>
          </cell>
        </row>
        <row r="276">
          <cell r="L276">
            <v>45768</v>
          </cell>
          <cell r="M276">
            <v>10.53</v>
          </cell>
          <cell r="N276" t="str">
            <v>Sophie</v>
          </cell>
        </row>
        <row r="276">
          <cell r="Q276" t="str">
            <v>France </v>
          </cell>
        </row>
        <row r="277">
          <cell r="A277" t="str">
            <v>PSO2500259</v>
          </cell>
          <cell r="B277">
            <v>4500572021</v>
          </cell>
          <cell r="C277" t="str">
            <v>P8019-E02-C1202</v>
          </cell>
          <cell r="D277" t="str">
            <v>AS6550E(球頭,改轉速,加網)</v>
          </cell>
          <cell r="E277">
            <v>7148</v>
          </cell>
          <cell r="F277" t="str">
            <v>N</v>
          </cell>
        </row>
        <row r="277">
          <cell r="L277">
            <v>45761</v>
          </cell>
          <cell r="M277">
            <v>24.918</v>
          </cell>
          <cell r="N277" t="str">
            <v>Sophie</v>
          </cell>
        </row>
        <row r="277">
          <cell r="Q277" t="str">
            <v>France </v>
          </cell>
        </row>
        <row r="278">
          <cell r="A278" t="str">
            <v>PSO2500260</v>
          </cell>
          <cell r="B278">
            <v>4500572021</v>
          </cell>
          <cell r="C278" t="str">
            <v>P8518-E01-C1202</v>
          </cell>
          <cell r="D278" t="str">
            <v>AS773E</v>
          </cell>
          <cell r="E278">
            <v>1998</v>
          </cell>
          <cell r="F278" t="str">
            <v>N</v>
          </cell>
        </row>
        <row r="278">
          <cell r="L278">
            <v>45773</v>
          </cell>
          <cell r="M278">
            <v>15.395</v>
          </cell>
          <cell r="N278" t="str">
            <v>Sophie</v>
          </cell>
        </row>
        <row r="278">
          <cell r="P278" t="str">
            <v>transfer 504pcs in CHE version to PSO2500569</v>
          </cell>
          <cell r="Q278" t="str">
            <v>France </v>
          </cell>
        </row>
        <row r="279">
          <cell r="A279" t="str">
            <v>PSO2500261</v>
          </cell>
          <cell r="B279">
            <v>4500572021</v>
          </cell>
          <cell r="C279" t="str">
            <v>P8528-E01-C1202</v>
          </cell>
          <cell r="D279" t="str">
            <v>AS774E</v>
          </cell>
          <cell r="E279">
            <v>1998</v>
          </cell>
          <cell r="F279" t="str">
            <v>N</v>
          </cell>
        </row>
        <row r="279">
          <cell r="L279">
            <v>45764</v>
          </cell>
          <cell r="M279">
            <v>15.66</v>
          </cell>
          <cell r="N279" t="str">
            <v>Sophie</v>
          </cell>
        </row>
        <row r="279">
          <cell r="P279" t="str">
            <v>transfer 504pcs in CHE version to PSO2500570</v>
          </cell>
          <cell r="Q279" t="str">
            <v>France </v>
          </cell>
        </row>
        <row r="280">
          <cell r="A280" t="str">
            <v>PSO2500262</v>
          </cell>
          <cell r="B280">
            <v>4500572021</v>
          </cell>
          <cell r="C280" t="str">
            <v>P8878-E02-C1211</v>
          </cell>
          <cell r="D280" t="str">
            <v>AS82E</v>
          </cell>
          <cell r="E280">
            <v>9804</v>
          </cell>
          <cell r="F280" t="str">
            <v>N</v>
          </cell>
        </row>
        <row r="280">
          <cell r="L280">
            <v>45768</v>
          </cell>
          <cell r="M280">
            <v>7.959</v>
          </cell>
          <cell r="N280" t="str">
            <v>Sophie</v>
          </cell>
        </row>
        <row r="280">
          <cell r="Q280" t="str">
            <v>France </v>
          </cell>
        </row>
        <row r="281">
          <cell r="A281" t="str">
            <v>PSO2500262</v>
          </cell>
          <cell r="B281">
            <v>4500572021</v>
          </cell>
          <cell r="C281" t="str">
            <v>P8878-E02-C1211</v>
          </cell>
          <cell r="D281" t="str">
            <v>AS82E</v>
          </cell>
          <cell r="E281">
            <v>600</v>
          </cell>
          <cell r="F281" t="str">
            <v>N</v>
          </cell>
        </row>
        <row r="281">
          <cell r="L281">
            <v>45773</v>
          </cell>
          <cell r="M281">
            <v>7.959</v>
          </cell>
          <cell r="N281" t="str">
            <v>Sophie</v>
          </cell>
        </row>
        <row r="281">
          <cell r="Q281" t="str">
            <v>France </v>
          </cell>
        </row>
        <row r="282">
          <cell r="A282" t="str">
            <v>PSO2500263</v>
          </cell>
          <cell r="B282">
            <v>4500572021</v>
          </cell>
          <cell r="C282" t="str">
            <v>P8832-E02-C1215</v>
          </cell>
          <cell r="D282" t="str">
            <v>AS86E</v>
          </cell>
          <cell r="E282">
            <v>6900</v>
          </cell>
          <cell r="F282" t="str">
            <v>N</v>
          </cell>
        </row>
        <row r="282">
          <cell r="L282">
            <v>45793</v>
          </cell>
          <cell r="M282">
            <v>5.671</v>
          </cell>
          <cell r="N282" t="str">
            <v>Sophie</v>
          </cell>
        </row>
        <row r="282">
          <cell r="Q282" t="str">
            <v>France </v>
          </cell>
        </row>
        <row r="283">
          <cell r="A283" t="str">
            <v>PSO2500264</v>
          </cell>
          <cell r="B283">
            <v>4500572021</v>
          </cell>
          <cell r="C283" t="str">
            <v>P8532-E01-C1201</v>
          </cell>
          <cell r="D283" t="str">
            <v>AS95E</v>
          </cell>
          <cell r="E283">
            <v>3000</v>
          </cell>
          <cell r="F283" t="str">
            <v>Y BY SP</v>
          </cell>
        </row>
        <row r="283">
          <cell r="J283" t="str">
            <v>GLOVE-AS95-SP</v>
          </cell>
          <cell r="K283">
            <v>0.625</v>
          </cell>
          <cell r="L283">
            <v>45768</v>
          </cell>
          <cell r="M283">
            <v>15.079</v>
          </cell>
          <cell r="N283" t="str">
            <v>Sophie</v>
          </cell>
        </row>
        <row r="283">
          <cell r="Q283" t="str">
            <v>France </v>
          </cell>
        </row>
        <row r="284">
          <cell r="A284" t="str">
            <v>PSO2500265</v>
          </cell>
          <cell r="B284">
            <v>4500572021</v>
          </cell>
          <cell r="C284" t="str">
            <v>P8356-E01-C1204</v>
          </cell>
          <cell r="D284" t="str">
            <v>D373E</v>
          </cell>
          <cell r="E284">
            <v>3000</v>
          </cell>
          <cell r="F284" t="str">
            <v>N</v>
          </cell>
        </row>
        <row r="284">
          <cell r="L284">
            <v>45793</v>
          </cell>
          <cell r="M284">
            <v>10.43</v>
          </cell>
          <cell r="N284" t="str">
            <v>Sophie</v>
          </cell>
        </row>
        <row r="284">
          <cell r="Q284" t="str">
            <v>France </v>
          </cell>
        </row>
        <row r="285">
          <cell r="A285" t="str">
            <v>PSO2500266</v>
          </cell>
          <cell r="B285">
            <v>4500572021</v>
          </cell>
          <cell r="C285" t="str">
            <v>P8356-E01-C1206</v>
          </cell>
          <cell r="D285" t="str">
            <v>D374DE</v>
          </cell>
          <cell r="E285">
            <v>2502</v>
          </cell>
          <cell r="F285" t="str">
            <v>N</v>
          </cell>
        </row>
        <row r="285">
          <cell r="L285">
            <v>45757</v>
          </cell>
          <cell r="M285">
            <v>10.45</v>
          </cell>
          <cell r="N285" t="str">
            <v>Sophie</v>
          </cell>
        </row>
        <row r="285">
          <cell r="Q285" t="str">
            <v>France </v>
          </cell>
        </row>
        <row r="286">
          <cell r="A286" t="str">
            <v>PSO2500267</v>
          </cell>
          <cell r="B286">
            <v>4500572021</v>
          </cell>
          <cell r="C286" t="str">
            <v>P8392-E01-C1201</v>
          </cell>
          <cell r="D286" t="str">
            <v>D773DE</v>
          </cell>
          <cell r="E286">
            <v>2502</v>
          </cell>
          <cell r="F286" t="str">
            <v>N</v>
          </cell>
        </row>
        <row r="286">
          <cell r="L286">
            <v>45811</v>
          </cell>
          <cell r="M286">
            <v>12.607</v>
          </cell>
          <cell r="N286" t="str">
            <v>Sophie</v>
          </cell>
        </row>
        <row r="286">
          <cell r="Q286" t="str">
            <v>France </v>
          </cell>
        </row>
        <row r="287">
          <cell r="A287" t="str">
            <v>PSO2500268</v>
          </cell>
          <cell r="B287">
            <v>4500572021</v>
          </cell>
          <cell r="C287" t="str">
            <v>P2575-E01-C1202</v>
          </cell>
          <cell r="D287" t="str">
            <v>E786E</v>
          </cell>
          <cell r="E287">
            <v>2502</v>
          </cell>
          <cell r="F287" t="str">
            <v>Y, by SP</v>
          </cell>
        </row>
        <row r="287">
          <cell r="J287" t="str">
            <v>PU-7255U (JETBLOOM)</v>
          </cell>
          <cell r="K287">
            <v>0.265</v>
          </cell>
          <cell r="L287">
            <v>45796</v>
          </cell>
          <cell r="M287">
            <v>8.441</v>
          </cell>
          <cell r="N287" t="str">
            <v>Sophie</v>
          </cell>
        </row>
        <row r="287">
          <cell r="Q287" t="str">
            <v>France </v>
          </cell>
        </row>
        <row r="288">
          <cell r="A288" t="str">
            <v>PSO2500269</v>
          </cell>
          <cell r="B288">
            <v>4500572021</v>
          </cell>
          <cell r="C288" t="str">
            <v>P2573-E01-C1203</v>
          </cell>
          <cell r="D288" t="str">
            <v>MT725E</v>
          </cell>
          <cell r="E288">
            <v>13968</v>
          </cell>
          <cell r="F288" t="str">
            <v>Y
BY SP</v>
          </cell>
        </row>
        <row r="288">
          <cell r="J288" t="str">
            <v>PU-7255U (JETBLOOM)</v>
          </cell>
          <cell r="K288">
            <v>0.265</v>
          </cell>
          <cell r="L288">
            <v>45793</v>
          </cell>
          <cell r="M288">
            <v>8.373</v>
          </cell>
          <cell r="N288" t="str">
            <v>Sophie</v>
          </cell>
        </row>
        <row r="288">
          <cell r="Q288" t="str">
            <v>France </v>
          </cell>
        </row>
        <row r="289">
          <cell r="A289" t="str">
            <v>PSO2500270</v>
          </cell>
          <cell r="B289">
            <v>4500572021</v>
          </cell>
          <cell r="C289" t="str">
            <v>P2573-E01-C1204</v>
          </cell>
          <cell r="D289" t="str">
            <v>MT726E</v>
          </cell>
          <cell r="E289">
            <v>6300</v>
          </cell>
          <cell r="F289" t="str">
            <v>Y BY SP</v>
          </cell>
        </row>
        <row r="289">
          <cell r="J289" t="str">
            <v>PU-7255U (JETBLOOM)</v>
          </cell>
          <cell r="K289">
            <v>0.265</v>
          </cell>
          <cell r="L289">
            <v>45874</v>
          </cell>
          <cell r="M289">
            <v>9.712</v>
          </cell>
          <cell r="N289" t="str">
            <v>Sophie</v>
          </cell>
        </row>
        <row r="289">
          <cell r="Q289" t="str">
            <v>France </v>
          </cell>
        </row>
        <row r="290">
          <cell r="A290" t="str">
            <v>PSO2500271</v>
          </cell>
          <cell r="B290">
            <v>4500572021</v>
          </cell>
          <cell r="C290" t="str">
            <v>P2573-E01-C1205</v>
          </cell>
          <cell r="D290" t="str">
            <v>MT727E</v>
          </cell>
          <cell r="E290">
            <v>1998</v>
          </cell>
          <cell r="F290" t="str">
            <v>Y
BY SP</v>
          </cell>
        </row>
        <row r="290">
          <cell r="J290" t="str">
            <v>PU-7255U (JETBLOOM)</v>
          </cell>
          <cell r="K290">
            <v>0.265</v>
          </cell>
          <cell r="L290">
            <v>45796</v>
          </cell>
          <cell r="M290">
            <v>9.85</v>
          </cell>
          <cell r="N290" t="str">
            <v>Sophie</v>
          </cell>
        </row>
        <row r="290">
          <cell r="P290" t="str">
            <v>transfer 504pcs in CHE version for PO#4500574502</v>
          </cell>
          <cell r="Q290" t="str">
            <v>France </v>
          </cell>
        </row>
        <row r="291">
          <cell r="A291" t="str">
            <v>PSO2500272</v>
          </cell>
          <cell r="B291">
            <v>4500572021</v>
          </cell>
          <cell r="C291" t="str">
            <v>P2573-E01-C1206</v>
          </cell>
          <cell r="D291" t="str">
            <v>MT728E</v>
          </cell>
          <cell r="E291">
            <v>2004</v>
          </cell>
          <cell r="F291" t="str">
            <v>N</v>
          </cell>
        </row>
        <row r="291">
          <cell r="L291">
            <v>45816</v>
          </cell>
          <cell r="M291">
            <v>9.85</v>
          </cell>
          <cell r="N291" t="str">
            <v>Sophie</v>
          </cell>
        </row>
        <row r="291">
          <cell r="Q291" t="str">
            <v>France </v>
          </cell>
        </row>
        <row r="292">
          <cell r="A292" t="str">
            <v>PSO2500273</v>
          </cell>
          <cell r="B292">
            <v>4500572022</v>
          </cell>
          <cell r="C292" t="str">
            <v>P8515-E01-C1201</v>
          </cell>
          <cell r="D292" t="str">
            <v>AS126E</v>
          </cell>
          <cell r="E292">
            <v>9468</v>
          </cell>
          <cell r="F292" t="str">
            <v>N</v>
          </cell>
        </row>
        <row r="292">
          <cell r="L292">
            <v>45813</v>
          </cell>
          <cell r="M292">
            <v>10.567</v>
          </cell>
          <cell r="N292" t="str">
            <v>Sophie</v>
          </cell>
        </row>
        <row r="292">
          <cell r="P292" t="str">
            <v>PO price is US$10.530.DN charge US$350.316. transfer 1002pccs to PSO2500699 in CHE version</v>
          </cell>
          <cell r="Q292" t="str">
            <v>France </v>
          </cell>
        </row>
        <row r="293">
          <cell r="A293" t="str">
            <v>PSO2500274</v>
          </cell>
          <cell r="B293">
            <v>4500572022</v>
          </cell>
          <cell r="C293" t="str">
            <v>P8515-E01-C1202</v>
          </cell>
          <cell r="D293" t="str">
            <v>AS136E</v>
          </cell>
          <cell r="E293">
            <v>6780</v>
          </cell>
          <cell r="F293" t="str">
            <v>Y BY SP</v>
          </cell>
        </row>
        <row r="293">
          <cell r="J293" t="str">
            <v>Glove-2136U-SP</v>
          </cell>
          <cell r="K293">
            <v>0.548</v>
          </cell>
          <cell r="L293">
            <v>45783</v>
          </cell>
          <cell r="M293">
            <v>13.08</v>
          </cell>
          <cell r="N293" t="str">
            <v>Sophie</v>
          </cell>
        </row>
        <row r="293">
          <cell r="Q293" t="str">
            <v>France </v>
          </cell>
        </row>
        <row r="294">
          <cell r="A294" t="str">
            <v>PSO2500275</v>
          </cell>
          <cell r="B294">
            <v>4500572022</v>
          </cell>
          <cell r="C294" t="str">
            <v>P8878-E02-C1211</v>
          </cell>
          <cell r="D294" t="str">
            <v>AS82E</v>
          </cell>
          <cell r="E294">
            <v>9498</v>
          </cell>
          <cell r="F294" t="str">
            <v>N</v>
          </cell>
        </row>
        <row r="294">
          <cell r="L294">
            <v>45796</v>
          </cell>
          <cell r="M294">
            <v>7.959</v>
          </cell>
          <cell r="N294" t="str">
            <v>Sophie</v>
          </cell>
        </row>
        <row r="294">
          <cell r="Q294" t="str">
            <v>France </v>
          </cell>
        </row>
        <row r="295">
          <cell r="A295" t="str">
            <v>PSO2500276</v>
          </cell>
          <cell r="B295">
            <v>4500572022</v>
          </cell>
          <cell r="C295" t="str">
            <v>P8510-E02-C1201</v>
          </cell>
          <cell r="D295" t="str">
            <v>AS950E</v>
          </cell>
          <cell r="E295">
            <v>996</v>
          </cell>
          <cell r="F295" t="str">
            <v>N</v>
          </cell>
        </row>
        <row r="295">
          <cell r="L295">
            <v>45880</v>
          </cell>
          <cell r="M295">
            <v>16.076</v>
          </cell>
          <cell r="N295" t="str">
            <v>Sophie</v>
          </cell>
        </row>
        <row r="295">
          <cell r="P295" t="str">
            <v>504pcs put on new po#500576213in che version on 4/23.1002pcs trans into CHE version on PO4500578204 on 7/1</v>
          </cell>
          <cell r="Q295" t="str">
            <v>France </v>
          </cell>
        </row>
        <row r="296">
          <cell r="A296" t="str">
            <v>PSO2500276</v>
          </cell>
          <cell r="B296">
            <v>4500572022</v>
          </cell>
          <cell r="C296" t="str">
            <v>P8510-E02-C1201</v>
          </cell>
          <cell r="D296" t="str">
            <v>AS950E</v>
          </cell>
          <cell r="E296">
            <v>1002</v>
          </cell>
          <cell r="F296" t="str">
            <v>N</v>
          </cell>
        </row>
        <row r="296">
          <cell r="L296">
            <v>45887</v>
          </cell>
          <cell r="M296">
            <v>16.886</v>
          </cell>
          <cell r="N296" t="str">
            <v>Sophie</v>
          </cell>
        </row>
        <row r="296">
          <cell r="P296" t="str">
            <v>1002pcs added on 23th,Apr.</v>
          </cell>
          <cell r="Q296" t="str">
            <v>France </v>
          </cell>
        </row>
        <row r="297">
          <cell r="A297" t="str">
            <v>PSO2500277</v>
          </cell>
          <cell r="B297">
            <v>4500572022</v>
          </cell>
          <cell r="C297" t="str">
            <v>P8510-E02-C1202</v>
          </cell>
          <cell r="D297" t="str">
            <v>AS952E</v>
          </cell>
          <cell r="E297">
            <v>6000</v>
          </cell>
          <cell r="F297" t="str">
            <v>N</v>
          </cell>
        </row>
        <row r="297">
          <cell r="L297">
            <v>45796</v>
          </cell>
          <cell r="M297">
            <v>16.076</v>
          </cell>
          <cell r="N297" t="str">
            <v>Sophie</v>
          </cell>
        </row>
        <row r="297">
          <cell r="P297" t="str">
            <v>PO price is US$16.039.DN charge US$222.00</v>
          </cell>
          <cell r="Q297" t="str">
            <v>France </v>
          </cell>
        </row>
        <row r="298">
          <cell r="A298" t="str">
            <v>PSO2500278</v>
          </cell>
          <cell r="B298">
            <v>4500572022</v>
          </cell>
          <cell r="C298" t="str">
            <v>P8532-E01-C1201</v>
          </cell>
          <cell r="D298" t="str">
            <v>AS95E</v>
          </cell>
          <cell r="E298">
            <v>2502</v>
          </cell>
          <cell r="F298" t="str">
            <v>Y BY SP</v>
          </cell>
        </row>
        <row r="298">
          <cell r="J298" t="str">
            <v>GLOVE-AS95-SP</v>
          </cell>
          <cell r="K298">
            <v>0.625</v>
          </cell>
          <cell r="L298">
            <v>45816</v>
          </cell>
          <cell r="M298">
            <v>15.116</v>
          </cell>
          <cell r="N298" t="str">
            <v>Sophie</v>
          </cell>
        </row>
        <row r="298">
          <cell r="P298" t="str">
            <v>PO price is US$15.079.DN charge US$92.574</v>
          </cell>
          <cell r="Q298" t="str">
            <v>France </v>
          </cell>
        </row>
        <row r="299">
          <cell r="A299" t="str">
            <v>PSO2500279</v>
          </cell>
          <cell r="B299">
            <v>4500572022</v>
          </cell>
          <cell r="C299" t="str">
            <v>P8873-E03-C1206</v>
          </cell>
          <cell r="D299" t="str">
            <v>AS962E</v>
          </cell>
          <cell r="E299">
            <v>3702</v>
          </cell>
          <cell r="F299" t="str">
            <v>N</v>
          </cell>
        </row>
        <row r="299">
          <cell r="L299">
            <v>45816</v>
          </cell>
          <cell r="M299">
            <v>14.845</v>
          </cell>
          <cell r="N299" t="str">
            <v>Sophie</v>
          </cell>
        </row>
        <row r="299">
          <cell r="Q299" t="str">
            <v>France </v>
          </cell>
        </row>
        <row r="300">
          <cell r="A300" t="str">
            <v>PSO2500280</v>
          </cell>
          <cell r="B300">
            <v>4500572022</v>
          </cell>
          <cell r="C300" t="str">
            <v>P8873-E03-C1205</v>
          </cell>
          <cell r="D300" t="str">
            <v>AS965E</v>
          </cell>
          <cell r="E300">
            <v>1500</v>
          </cell>
          <cell r="F300" t="str">
            <v>Y BY SP</v>
          </cell>
        </row>
        <row r="300">
          <cell r="J300" t="str">
            <v>pouch</v>
          </cell>
          <cell r="K300">
            <v>1.372</v>
          </cell>
          <cell r="L300">
            <v>45816</v>
          </cell>
          <cell r="M300">
            <v>18.496</v>
          </cell>
          <cell r="N300" t="str">
            <v>Sophie</v>
          </cell>
        </row>
        <row r="300">
          <cell r="P300" t="str">
            <v>PO price is US$18.459.DN charge US$55.5.Transfer 1002pcs to PSO2500648</v>
          </cell>
          <cell r="Q300" t="str">
            <v>France </v>
          </cell>
        </row>
        <row r="301">
          <cell r="A301" t="str">
            <v>PSO2500281</v>
          </cell>
          <cell r="B301">
            <v>4500572022</v>
          </cell>
          <cell r="C301" t="str">
            <v>P8510-E02-C1203</v>
          </cell>
          <cell r="D301" t="str">
            <v>AS970E</v>
          </cell>
          <cell r="E301">
            <v>3000</v>
          </cell>
          <cell r="F301" t="str">
            <v>Y BY SP</v>
          </cell>
        </row>
        <row r="301">
          <cell r="J301" t="str">
            <v>PU-AS970E-SP</v>
          </cell>
          <cell r="K301">
            <v>0.635</v>
          </cell>
          <cell r="L301">
            <v>45816</v>
          </cell>
          <cell r="M301">
            <v>18.575</v>
          </cell>
          <cell r="N301" t="str">
            <v>Sophie</v>
          </cell>
        </row>
        <row r="301">
          <cell r="P301" t="str">
            <v>PO price is US$18.538.DN charge US$111.00</v>
          </cell>
          <cell r="Q301" t="str">
            <v>France </v>
          </cell>
        </row>
        <row r="302">
          <cell r="A302" t="str">
            <v>PSO2500282</v>
          </cell>
          <cell r="B302">
            <v>4500572022</v>
          </cell>
          <cell r="C302" t="str">
            <v>P8356-E01-C1204</v>
          </cell>
          <cell r="D302" t="str">
            <v>D373E</v>
          </cell>
          <cell r="E302">
            <v>2502</v>
          </cell>
          <cell r="F302" t="str">
            <v>N</v>
          </cell>
        </row>
        <row r="302">
          <cell r="L302">
            <v>45773</v>
          </cell>
          <cell r="M302">
            <v>10.467</v>
          </cell>
          <cell r="N302" t="str">
            <v>Sophie</v>
          </cell>
        </row>
        <row r="302">
          <cell r="P302" t="str">
            <v>PO price is US$10.430.DN charge US$92.574</v>
          </cell>
          <cell r="Q302" t="str">
            <v>France </v>
          </cell>
        </row>
        <row r="303">
          <cell r="A303" t="str">
            <v>PSO2500283</v>
          </cell>
          <cell r="B303">
            <v>4500572022</v>
          </cell>
          <cell r="C303" t="str">
            <v>P2575-E01-C1202</v>
          </cell>
          <cell r="D303" t="str">
            <v>E786E</v>
          </cell>
          <cell r="E303">
            <v>6402</v>
          </cell>
          <cell r="F303" t="str">
            <v>Y, by SP</v>
          </cell>
        </row>
        <row r="303">
          <cell r="J303" t="str">
            <v>PU-7255U (JETBLOOM)</v>
          </cell>
          <cell r="K303">
            <v>0.265</v>
          </cell>
          <cell r="L303">
            <v>45816</v>
          </cell>
          <cell r="M303">
            <v>8.491</v>
          </cell>
          <cell r="N303" t="str">
            <v>Sophie</v>
          </cell>
        </row>
        <row r="303">
          <cell r="P303" t="str">
            <v>PO price is US$8.441.DN charge US$320.1</v>
          </cell>
          <cell r="Q303" t="str">
            <v>France </v>
          </cell>
        </row>
        <row r="304">
          <cell r="A304" t="str">
            <v>PSO2500284</v>
          </cell>
          <cell r="B304">
            <v>4500572023</v>
          </cell>
          <cell r="C304" t="str">
            <v>P8896-E02-C1201</v>
          </cell>
          <cell r="D304" t="str">
            <v>BAB2676TTE</v>
          </cell>
          <cell r="E304">
            <v>2508</v>
          </cell>
          <cell r="F304" t="str">
            <v>N</v>
          </cell>
        </row>
        <row r="304">
          <cell r="L304">
            <v>45748</v>
          </cell>
          <cell r="M304">
            <v>8.499</v>
          </cell>
          <cell r="N304" t="str">
            <v>Amy</v>
          </cell>
        </row>
        <row r="304">
          <cell r="Q304" t="str">
            <v>France </v>
          </cell>
        </row>
        <row r="305">
          <cell r="A305" t="str">
            <v>PSO2500285</v>
          </cell>
          <cell r="B305">
            <v>4500572023</v>
          </cell>
          <cell r="C305" t="str">
            <v>P8891-E03-C1201</v>
          </cell>
          <cell r="D305" t="str">
            <v>BAB2770E</v>
          </cell>
          <cell r="E305">
            <v>2502</v>
          </cell>
          <cell r="F305" t="str">
            <v>N</v>
          </cell>
        </row>
        <row r="305">
          <cell r="L305">
            <v>45748</v>
          </cell>
          <cell r="M305">
            <v>15.343</v>
          </cell>
          <cell r="N305" t="str">
            <v>Amy</v>
          </cell>
        </row>
        <row r="305">
          <cell r="Q305" t="str">
            <v>France </v>
          </cell>
        </row>
        <row r="306">
          <cell r="A306" t="str">
            <v>PSO2500286</v>
          </cell>
          <cell r="B306">
            <v>4500572024</v>
          </cell>
          <cell r="C306" t="str">
            <v>P8895-E01-C1201</v>
          </cell>
          <cell r="D306" t="str">
            <v>BAB2620E</v>
          </cell>
          <cell r="E306">
            <v>3000</v>
          </cell>
          <cell r="F306" t="str">
            <v>N</v>
          </cell>
        </row>
        <row r="306">
          <cell r="L306">
            <v>45783</v>
          </cell>
          <cell r="M306">
            <v>7.397</v>
          </cell>
          <cell r="N306" t="str">
            <v>Amy</v>
          </cell>
        </row>
        <row r="306">
          <cell r="Q306" t="str">
            <v>France </v>
          </cell>
        </row>
        <row r="307">
          <cell r="A307" t="str">
            <v>PSO2500287</v>
          </cell>
          <cell r="B307">
            <v>4500572024</v>
          </cell>
          <cell r="C307" t="str">
            <v>P8896-E01-C1201</v>
          </cell>
          <cell r="D307" t="str">
            <v>BAB2675TTE</v>
          </cell>
          <cell r="E307">
            <v>2508</v>
          </cell>
          <cell r="F307" t="str">
            <v>N</v>
          </cell>
        </row>
        <row r="307">
          <cell r="L307">
            <v>45783</v>
          </cell>
          <cell r="M307">
            <v>8.449</v>
          </cell>
          <cell r="N307" t="str">
            <v>Amy</v>
          </cell>
        </row>
        <row r="307">
          <cell r="Q307" t="str">
            <v>France </v>
          </cell>
        </row>
        <row r="308">
          <cell r="A308" t="str">
            <v>PSO2500288</v>
          </cell>
          <cell r="B308">
            <v>4500572024</v>
          </cell>
          <cell r="C308" t="str">
            <v>P8896-E02-C1201</v>
          </cell>
          <cell r="D308" t="str">
            <v>BAB2676TTE</v>
          </cell>
          <cell r="E308">
            <v>2508</v>
          </cell>
          <cell r="F308" t="str">
            <v>N</v>
          </cell>
        </row>
        <row r="308">
          <cell r="L308">
            <v>45775</v>
          </cell>
          <cell r="M308">
            <v>8.559</v>
          </cell>
          <cell r="N308" t="str">
            <v>Amy</v>
          </cell>
        </row>
        <row r="308">
          <cell r="Q308" t="str">
            <v>France </v>
          </cell>
        </row>
        <row r="309">
          <cell r="A309" t="str">
            <v>PSO2500289</v>
          </cell>
          <cell r="B309">
            <v>4500572024</v>
          </cell>
          <cell r="C309" t="str">
            <v>P8891-E03-C1201</v>
          </cell>
          <cell r="D309" t="str">
            <v>BAB2770E</v>
          </cell>
          <cell r="E309">
            <v>4602</v>
          </cell>
          <cell r="F309" t="str">
            <v>N</v>
          </cell>
        </row>
        <row r="309">
          <cell r="L309">
            <v>45783</v>
          </cell>
          <cell r="M309">
            <v>15.403</v>
          </cell>
          <cell r="N309" t="str">
            <v>Amy</v>
          </cell>
        </row>
        <row r="309">
          <cell r="Q309" t="str">
            <v>France </v>
          </cell>
        </row>
        <row r="310">
          <cell r="A310" t="str">
            <v>PSO2500290</v>
          </cell>
          <cell r="B310">
            <v>4500572025</v>
          </cell>
          <cell r="C310" t="str">
            <v>P8895-E01-C1201</v>
          </cell>
          <cell r="D310" t="str">
            <v>BAB2620E</v>
          </cell>
          <cell r="E310">
            <v>4800</v>
          </cell>
          <cell r="F310" t="str">
            <v>N</v>
          </cell>
        </row>
        <row r="310">
          <cell r="L310">
            <v>45811</v>
          </cell>
          <cell r="M310">
            <v>7.457</v>
          </cell>
          <cell r="N310" t="str">
            <v>Amy</v>
          </cell>
        </row>
        <row r="310">
          <cell r="Q310" t="str">
            <v>France </v>
          </cell>
        </row>
        <row r="311">
          <cell r="A311" t="str">
            <v>PSO2500291</v>
          </cell>
          <cell r="B311">
            <v>4500572025</v>
          </cell>
          <cell r="C311" t="str">
            <v>P8895-E01-C1203</v>
          </cell>
          <cell r="D311" t="str">
            <v>BAB2650E</v>
          </cell>
          <cell r="E311">
            <v>2502</v>
          </cell>
          <cell r="F311" t="str">
            <v>N</v>
          </cell>
        </row>
        <row r="311">
          <cell r="L311">
            <v>45803</v>
          </cell>
          <cell r="M311">
            <v>7.695</v>
          </cell>
          <cell r="N311" t="str">
            <v>Amy</v>
          </cell>
        </row>
        <row r="311">
          <cell r="Q311" t="str">
            <v>France </v>
          </cell>
        </row>
        <row r="312">
          <cell r="A312" t="str">
            <v>PSO2500292</v>
          </cell>
          <cell r="B312">
            <v>4500572025</v>
          </cell>
          <cell r="C312" t="str">
            <v>P8896-E02-C1201</v>
          </cell>
          <cell r="D312" t="str">
            <v>BAB2676TTE</v>
          </cell>
          <cell r="E312">
            <v>2508</v>
          </cell>
          <cell r="F312" t="str">
            <v>N</v>
          </cell>
        </row>
        <row r="312">
          <cell r="L312">
            <v>45792</v>
          </cell>
          <cell r="M312">
            <v>8.559</v>
          </cell>
          <cell r="N312" t="str">
            <v>Amy</v>
          </cell>
        </row>
        <row r="312">
          <cell r="Q312" t="str">
            <v>France </v>
          </cell>
        </row>
        <row r="313">
          <cell r="A313" t="str">
            <v>PSO2500293</v>
          </cell>
          <cell r="B313">
            <v>4500572025</v>
          </cell>
          <cell r="C313" t="str">
            <v>P8891-E03-C1201</v>
          </cell>
          <cell r="D313" t="str">
            <v>BAB2770E</v>
          </cell>
          <cell r="E313">
            <v>3900</v>
          </cell>
          <cell r="F313" t="str">
            <v>N</v>
          </cell>
        </row>
        <row r="313">
          <cell r="L313">
            <v>45799</v>
          </cell>
          <cell r="M313">
            <v>15.403</v>
          </cell>
          <cell r="N313" t="str">
            <v>Amy</v>
          </cell>
        </row>
        <row r="313">
          <cell r="Q313" t="str">
            <v>France </v>
          </cell>
        </row>
        <row r="314">
          <cell r="A314" t="str">
            <v>PSO2500294</v>
          </cell>
          <cell r="B314">
            <v>4500572047</v>
          </cell>
          <cell r="C314" t="str">
            <v>P8029-E01-C1202</v>
          </cell>
          <cell r="D314" t="str">
            <v>BAB6880U</v>
          </cell>
          <cell r="E314">
            <v>8</v>
          </cell>
          <cell r="F314" t="str">
            <v>N</v>
          </cell>
        </row>
        <row r="314">
          <cell r="L314">
            <v>45884</v>
          </cell>
          <cell r="M314">
            <v>0</v>
          </cell>
          <cell r="N314" t="str">
            <v>Joe</v>
          </cell>
        </row>
        <row r="314">
          <cell r="P314" t="str">
            <v>F.O.C</v>
          </cell>
          <cell r="Q314" t="str">
            <v>UK </v>
          </cell>
        </row>
        <row r="315">
          <cell r="A315" t="str">
            <v>PSO2500295</v>
          </cell>
          <cell r="B315">
            <v>4500572206</v>
          </cell>
          <cell r="C315" t="str">
            <v>P5031-M01-C1201</v>
          </cell>
          <cell r="D315" t="str">
            <v>CPM-150ES</v>
          </cell>
          <cell r="E315">
            <v>2000</v>
          </cell>
          <cell r="F315" t="str">
            <v>N</v>
          </cell>
        </row>
        <row r="315">
          <cell r="L315">
            <v>45809</v>
          </cell>
          <cell r="M315">
            <v>11.89</v>
          </cell>
          <cell r="N315" t="str">
            <v>Amy</v>
          </cell>
        </row>
        <row r="315">
          <cell r="Q315" t="str">
            <v>Mexico </v>
          </cell>
        </row>
        <row r="316">
          <cell r="A316" t="str">
            <v>PSO2500296</v>
          </cell>
          <cell r="B316">
            <v>4500572206</v>
          </cell>
          <cell r="C316" t="str">
            <v>P5031-M01-C1202</v>
          </cell>
          <cell r="D316" t="str">
            <v>CPM-150WES</v>
          </cell>
          <cell r="E316">
            <v>2500</v>
          </cell>
          <cell r="F316" t="str">
            <v>N</v>
          </cell>
        </row>
        <row r="316">
          <cell r="L316">
            <v>45809</v>
          </cell>
          <cell r="M316">
            <v>11.89</v>
          </cell>
          <cell r="N316" t="str">
            <v>Amy</v>
          </cell>
        </row>
        <row r="316">
          <cell r="Q316" t="str">
            <v>Mexico </v>
          </cell>
        </row>
        <row r="317">
          <cell r="A317" t="str">
            <v>PSO2500297</v>
          </cell>
          <cell r="B317">
            <v>4500572206</v>
          </cell>
          <cell r="C317" t="str">
            <v>P5019-M03-C1201</v>
          </cell>
          <cell r="D317" t="str">
            <v>TOA-60ES</v>
          </cell>
          <cell r="E317">
            <v>2000</v>
          </cell>
          <cell r="F317" t="str">
            <v>N</v>
          </cell>
        </row>
        <row r="317">
          <cell r="L317">
            <v>45809</v>
          </cell>
          <cell r="M317">
            <v>58.96</v>
          </cell>
          <cell r="N317" t="str">
            <v>Amy</v>
          </cell>
        </row>
        <row r="317">
          <cell r="Q317" t="str">
            <v>Mexico </v>
          </cell>
        </row>
        <row r="318">
          <cell r="A318" t="str">
            <v>PSO2500298</v>
          </cell>
          <cell r="B318">
            <v>4500572474</v>
          </cell>
          <cell r="C318" t="str">
            <v>P8021-L02-C1201</v>
          </cell>
          <cell r="D318">
            <v>1000</v>
          </cell>
          <cell r="E318">
            <v>5000</v>
          </cell>
          <cell r="F318" t="str">
            <v>Y BY SP </v>
          </cell>
        </row>
        <row r="318">
          <cell r="J318" t="str">
            <v>drawstring bag (PU-1000) 
- JET BLOOM</v>
          </cell>
          <cell r="K318">
            <v>1.36</v>
          </cell>
          <cell r="L318">
            <v>45814</v>
          </cell>
          <cell r="M318">
            <v>29.227</v>
          </cell>
          <cell r="N318" t="str">
            <v>Joy</v>
          </cell>
        </row>
        <row r="318">
          <cell r="P318" t="str">
            <v>TRANSFER TO FOB CAMBODIA PO#4500576011-10,then transfer back</v>
          </cell>
          <cell r="Q318" t="str">
            <v>USA </v>
          </cell>
        </row>
        <row r="319">
          <cell r="A319" t="str">
            <v>PSO2500299</v>
          </cell>
          <cell r="B319">
            <v>4500572474</v>
          </cell>
          <cell r="C319" t="str">
            <v>P8660-L03-C1205</v>
          </cell>
          <cell r="D319" t="str">
            <v>134NR</v>
          </cell>
          <cell r="E319">
            <v>3000</v>
          </cell>
          <cell r="F319" t="str">
            <v>N</v>
          </cell>
        </row>
        <row r="319">
          <cell r="L319">
            <v>45777</v>
          </cell>
          <cell r="M319">
            <v>10.535</v>
          </cell>
          <cell r="N319" t="str">
            <v>Joy</v>
          </cell>
        </row>
        <row r="319">
          <cell r="P319" t="str">
            <v>CANCELLED(RE-RELEASED ORDER TO 4500573088 LINE30)</v>
          </cell>
          <cell r="Q319" t="str">
            <v>USA </v>
          </cell>
        </row>
        <row r="320">
          <cell r="A320" t="str">
            <v>PSO2500300</v>
          </cell>
          <cell r="B320">
            <v>4500572474</v>
          </cell>
          <cell r="C320" t="str">
            <v>P8381-L01-C1204</v>
          </cell>
          <cell r="D320" t="str">
            <v>209TGN</v>
          </cell>
          <cell r="E320">
            <v>5000</v>
          </cell>
          <cell r="F320" t="str">
            <v>N</v>
          </cell>
        </row>
        <row r="320">
          <cell r="L320">
            <v>45818</v>
          </cell>
          <cell r="M320">
            <v>8.211</v>
          </cell>
          <cell r="N320" t="str">
            <v>Joy</v>
          </cell>
        </row>
        <row r="320">
          <cell r="P320" t="str">
            <v>TRANSFER TO FOB CAMBODIA PO#4500576011-20,then transfer back</v>
          </cell>
          <cell r="Q320" t="str">
            <v>USA </v>
          </cell>
        </row>
        <row r="321">
          <cell r="A321" t="str">
            <v>PSO2500301</v>
          </cell>
          <cell r="B321">
            <v>4500572476</v>
          </cell>
          <cell r="C321" t="str">
            <v>P8875-L01-C1206</v>
          </cell>
          <cell r="D321" t="str">
            <v>BC118R</v>
          </cell>
          <cell r="E321">
            <v>8001</v>
          </cell>
          <cell r="F321" t="str">
            <v>N</v>
          </cell>
        </row>
        <row r="321">
          <cell r="L321">
            <v>45772</v>
          </cell>
          <cell r="M321">
            <v>11.534</v>
          </cell>
          <cell r="N321" t="str">
            <v>Joy</v>
          </cell>
        </row>
        <row r="321">
          <cell r="P321" t="str">
            <v>CANCELLED ORDER AND Transfer to PO#4500573746</v>
          </cell>
          <cell r="Q321" t="str">
            <v>USA </v>
          </cell>
        </row>
        <row r="322">
          <cell r="A322" t="str">
            <v>PSO2500302</v>
          </cell>
          <cell r="B322">
            <v>4500572476</v>
          </cell>
          <cell r="C322" t="str">
            <v>P8875-L01-C1204</v>
          </cell>
          <cell r="D322" t="str">
            <v>BC120</v>
          </cell>
          <cell r="E322">
            <v>9000</v>
          </cell>
          <cell r="F322" t="str">
            <v>N</v>
          </cell>
        </row>
        <row r="322">
          <cell r="L322">
            <v>45772</v>
          </cell>
          <cell r="M322">
            <v>10.804</v>
          </cell>
          <cell r="N322" t="str">
            <v>Joy</v>
          </cell>
        </row>
        <row r="322">
          <cell r="P322" t="str">
            <v>CANCELLED ORDER AND Transfer to PO#4500573746</v>
          </cell>
          <cell r="Q322" t="str">
            <v>USA </v>
          </cell>
        </row>
        <row r="323">
          <cell r="A323" t="str">
            <v>PSO2500303</v>
          </cell>
          <cell r="B323">
            <v>4500572476</v>
          </cell>
          <cell r="C323" t="str">
            <v>P8893-L05-C1209</v>
          </cell>
          <cell r="D323" t="str">
            <v>CD160NN</v>
          </cell>
          <cell r="E323">
            <v>6003</v>
          </cell>
          <cell r="F323" t="str">
            <v>N</v>
          </cell>
        </row>
        <row r="323">
          <cell r="L323">
            <v>45817</v>
          </cell>
          <cell r="M323">
            <v>6.899</v>
          </cell>
          <cell r="N323" t="str">
            <v>Joy</v>
          </cell>
        </row>
        <row r="323">
          <cell r="P323" t="str">
            <v>Transfer to PO#4500576017-50/60,then transfer back</v>
          </cell>
          <cell r="Q323" t="str">
            <v>USA </v>
          </cell>
        </row>
        <row r="324">
          <cell r="A324" t="str">
            <v>PSO2500304</v>
          </cell>
          <cell r="B324">
            <v>4500572483</v>
          </cell>
          <cell r="C324" t="str">
            <v>P2573-E01-C1204</v>
          </cell>
          <cell r="D324" t="str">
            <v>MT726E</v>
          </cell>
          <cell r="E324">
            <v>4506</v>
          </cell>
          <cell r="F324" t="str">
            <v>Y BY SP</v>
          </cell>
        </row>
        <row r="324">
          <cell r="J324" t="str">
            <v>PU-7255U (JETBLOOM)</v>
          </cell>
          <cell r="K324">
            <v>0.265</v>
          </cell>
          <cell r="L324">
            <v>45790</v>
          </cell>
          <cell r="M324">
            <v>9.712</v>
          </cell>
          <cell r="N324" t="str">
            <v>Sophie</v>
          </cell>
        </row>
        <row r="324">
          <cell r="Q324" t="str">
            <v>France </v>
          </cell>
        </row>
        <row r="325">
          <cell r="A325" t="str">
            <v>PSO2500305</v>
          </cell>
          <cell r="B325">
            <v>4500572483</v>
          </cell>
          <cell r="C325" t="str">
            <v>P2573-E01-C1204</v>
          </cell>
          <cell r="D325" t="str">
            <v>MT726E</v>
          </cell>
          <cell r="E325">
            <v>1500</v>
          </cell>
          <cell r="F325" t="str">
            <v>Y BY SP</v>
          </cell>
        </row>
        <row r="325">
          <cell r="J325" t="str">
            <v>PU-7255U (JETBLOOM)</v>
          </cell>
          <cell r="K325">
            <v>0.265</v>
          </cell>
          <cell r="L325">
            <v>45783</v>
          </cell>
          <cell r="M325">
            <v>9.712</v>
          </cell>
          <cell r="N325" t="str">
            <v>Sophie</v>
          </cell>
        </row>
        <row r="325">
          <cell r="Q325" t="str">
            <v>France </v>
          </cell>
        </row>
        <row r="326">
          <cell r="A326" t="str">
            <v>PSO2500306</v>
          </cell>
          <cell r="B326">
            <v>45857</v>
          </cell>
          <cell r="C326" t="str">
            <v>P8286-C02-C1225</v>
          </cell>
          <cell r="D326" t="str">
            <v>246NPC</v>
          </cell>
          <cell r="E326">
            <v>2502</v>
          </cell>
          <cell r="F326" t="str">
            <v>N</v>
          </cell>
        </row>
        <row r="326">
          <cell r="L326">
            <v>45765</v>
          </cell>
          <cell r="M326">
            <v>4.877</v>
          </cell>
          <cell r="N326" t="str">
            <v>Joy</v>
          </cell>
        </row>
        <row r="326">
          <cell r="Q326" t="str">
            <v>Canada </v>
          </cell>
        </row>
        <row r="327">
          <cell r="A327" t="str">
            <v>PSO2500307</v>
          </cell>
          <cell r="B327">
            <v>45857</v>
          </cell>
          <cell r="C327" t="str">
            <v>P8316-C01-C1204</v>
          </cell>
          <cell r="D327" t="str">
            <v>257QSDMC</v>
          </cell>
          <cell r="E327">
            <v>2500</v>
          </cell>
          <cell r="F327" t="str">
            <v>N</v>
          </cell>
        </row>
        <row r="327">
          <cell r="L327">
            <v>45765</v>
          </cell>
          <cell r="M327">
            <v>5.657</v>
          </cell>
          <cell r="N327" t="str">
            <v>Joy</v>
          </cell>
        </row>
        <row r="327">
          <cell r="Q327" t="str">
            <v>Canada </v>
          </cell>
        </row>
        <row r="328">
          <cell r="A328" t="str">
            <v>PSO2500308</v>
          </cell>
          <cell r="B328">
            <v>45857</v>
          </cell>
          <cell r="C328" t="str">
            <v>P8325-C05-C1209</v>
          </cell>
          <cell r="D328" t="str">
            <v>259NC</v>
          </cell>
          <cell r="E328">
            <v>5000</v>
          </cell>
          <cell r="F328" t="str">
            <v>N</v>
          </cell>
        </row>
        <row r="328">
          <cell r="L328">
            <v>45765</v>
          </cell>
          <cell r="M328">
            <v>9.504</v>
          </cell>
          <cell r="N328" t="str">
            <v>Joy</v>
          </cell>
        </row>
        <row r="328">
          <cell r="Q328" t="str">
            <v>Canada </v>
          </cell>
        </row>
        <row r="329">
          <cell r="A329" t="str">
            <v>PSO2500309</v>
          </cell>
          <cell r="B329">
            <v>45857</v>
          </cell>
          <cell r="C329" t="str">
            <v>P8328-C01-C1204</v>
          </cell>
          <cell r="D329" t="str">
            <v>289DCC</v>
          </cell>
          <cell r="E329">
            <v>5000</v>
          </cell>
          <cell r="F329" t="str">
            <v>N</v>
          </cell>
        </row>
        <row r="329">
          <cell r="L329">
            <v>45765</v>
          </cell>
          <cell r="M329">
            <v>6.353</v>
          </cell>
          <cell r="N329" t="str">
            <v>Joy</v>
          </cell>
        </row>
        <row r="329">
          <cell r="Q329" t="str">
            <v>Canada </v>
          </cell>
        </row>
        <row r="330">
          <cell r="A330" t="str">
            <v>PSO2500310</v>
          </cell>
          <cell r="B330">
            <v>45857</v>
          </cell>
          <cell r="C330" t="str">
            <v>P8316-C01-C1202</v>
          </cell>
          <cell r="D330" t="str">
            <v>318NC</v>
          </cell>
          <cell r="E330">
            <v>10000</v>
          </cell>
          <cell r="F330" t="str">
            <v>N</v>
          </cell>
        </row>
        <row r="330">
          <cell r="L330">
            <v>45765</v>
          </cell>
          <cell r="M330">
            <v>4.879</v>
          </cell>
          <cell r="N330" t="str">
            <v>Joy</v>
          </cell>
        </row>
        <row r="330">
          <cell r="Q330" t="str">
            <v>Canada </v>
          </cell>
        </row>
        <row r="331">
          <cell r="A331" t="str">
            <v>PSO2500311</v>
          </cell>
          <cell r="B331">
            <v>45857</v>
          </cell>
          <cell r="C331" t="str">
            <v>P8009-C01-C1201</v>
          </cell>
          <cell r="D331" t="str">
            <v>600C</v>
          </cell>
          <cell r="E331">
            <v>2500</v>
          </cell>
          <cell r="F331" t="str">
            <v>N</v>
          </cell>
        </row>
        <row r="331">
          <cell r="L331">
            <v>45765</v>
          </cell>
          <cell r="M331">
            <v>10.648</v>
          </cell>
          <cell r="N331" t="str">
            <v>Joy</v>
          </cell>
        </row>
        <row r="331">
          <cell r="Q331" t="str">
            <v>Canada </v>
          </cell>
        </row>
        <row r="332">
          <cell r="A332" t="str">
            <v>PSO2500312</v>
          </cell>
          <cell r="B332">
            <v>45857</v>
          </cell>
          <cell r="C332" t="str">
            <v>P8525-C01-C1201</v>
          </cell>
          <cell r="D332" t="str">
            <v>BC114C</v>
          </cell>
          <cell r="E332">
            <v>5000</v>
          </cell>
          <cell r="F332" t="str">
            <v>N</v>
          </cell>
        </row>
        <row r="332">
          <cell r="L332">
            <v>45765</v>
          </cell>
          <cell r="M332">
            <v>8.687</v>
          </cell>
          <cell r="N332" t="str">
            <v>Joy</v>
          </cell>
        </row>
        <row r="332">
          <cell r="Q332" t="str">
            <v>Canada </v>
          </cell>
        </row>
        <row r="333">
          <cell r="A333" t="str">
            <v>PSO2500313</v>
          </cell>
          <cell r="B333">
            <v>45857</v>
          </cell>
          <cell r="C333" t="str">
            <v>P8878-C01-C1202</v>
          </cell>
          <cell r="D333" t="str">
            <v>BC80QSDMC</v>
          </cell>
          <cell r="E333">
            <v>3000</v>
          </cell>
          <cell r="F333" t="str">
            <v>N</v>
          </cell>
        </row>
        <row r="333">
          <cell r="L333">
            <v>45765</v>
          </cell>
          <cell r="M333">
            <v>7.525</v>
          </cell>
          <cell r="N333" t="str">
            <v>Joy</v>
          </cell>
        </row>
        <row r="333">
          <cell r="Q333" t="str">
            <v>Canada </v>
          </cell>
        </row>
        <row r="334">
          <cell r="A334" t="str">
            <v>PSO2500314</v>
          </cell>
          <cell r="B334">
            <v>45857</v>
          </cell>
          <cell r="C334" t="str">
            <v>P8399-C01-C1201</v>
          </cell>
          <cell r="D334" t="str">
            <v>NPTCCD01C</v>
          </cell>
          <cell r="E334">
            <v>2500</v>
          </cell>
          <cell r="F334" t="str">
            <v>N</v>
          </cell>
        </row>
        <row r="334">
          <cell r="L334">
            <v>45765</v>
          </cell>
          <cell r="M334">
            <v>8.174</v>
          </cell>
          <cell r="N334" t="str">
            <v>Joy</v>
          </cell>
        </row>
        <row r="334">
          <cell r="Q334" t="str">
            <v>Canada </v>
          </cell>
        </row>
        <row r="335">
          <cell r="A335" t="str">
            <v>PSO2500315</v>
          </cell>
          <cell r="B335">
            <v>835562</v>
          </cell>
          <cell r="C335" t="str">
            <v>P8325-L04-C1202</v>
          </cell>
          <cell r="D335" t="str">
            <v>259RNXNY(TARGET)</v>
          </cell>
          <cell r="E335">
            <v>20880</v>
          </cell>
          <cell r="F335" t="str">
            <v>N</v>
          </cell>
        </row>
        <row r="335">
          <cell r="L335">
            <v>45742</v>
          </cell>
          <cell r="M335">
            <v>9.905</v>
          </cell>
          <cell r="N335" t="str">
            <v>Joy</v>
          </cell>
        </row>
        <row r="335">
          <cell r="Q335" t="str">
            <v>USA </v>
          </cell>
        </row>
        <row r="336">
          <cell r="A336" t="str">
            <v>PSO2500316</v>
          </cell>
          <cell r="B336" t="str">
            <v>NA</v>
          </cell>
          <cell r="C336" t="str">
            <v>SP8510 - SPARE PARTS </v>
          </cell>
          <cell r="D336" t="str">
            <v>AS950E-GB </v>
          </cell>
          <cell r="E336">
            <v>14</v>
          </cell>
          <cell r="F336" t="str">
            <v>N</v>
          </cell>
        </row>
        <row r="336">
          <cell r="L336">
            <v>45705</v>
          </cell>
          <cell r="M336" t="str">
            <v>F.O.C. </v>
          </cell>
          <cell r="N336" t="str">
            <v>Kit</v>
          </cell>
        </row>
        <row r="336">
          <cell r="P336" t="str">
            <v>GB - 302-85100031R</v>
          </cell>
          <cell r="Q336" t="str">
            <v>Indonesia </v>
          </cell>
        </row>
        <row r="337">
          <cell r="A337" t="str">
            <v>PSO2500317</v>
          </cell>
          <cell r="B337">
            <v>4500571862</v>
          </cell>
          <cell r="C337" t="str">
            <v>170-61300001C</v>
          </cell>
          <cell r="D337" t="str">
            <v>5542U-PARTS(60440)</v>
          </cell>
          <cell r="E337">
            <v>50</v>
          </cell>
          <cell r="F337" t="str">
            <v>N</v>
          </cell>
        </row>
        <row r="337">
          <cell r="L337">
            <v>45730</v>
          </cell>
          <cell r="M337">
            <v>0.3</v>
          </cell>
          <cell r="N337" t="str">
            <v>Sophie</v>
          </cell>
        </row>
        <row r="337">
          <cell r="P337" t="str">
            <v>FOAM FILTER 170-61300001C</v>
          </cell>
          <cell r="Q337" t="str">
            <v>UK </v>
          </cell>
        </row>
        <row r="338">
          <cell r="A338" t="str">
            <v>PSO2500318</v>
          </cell>
          <cell r="B338">
            <v>4500571972</v>
          </cell>
          <cell r="C338" t="str">
            <v>P8510-E02-C1201</v>
          </cell>
          <cell r="D338" t="str">
            <v>AS950E</v>
          </cell>
          <cell r="E338">
            <v>5004</v>
          </cell>
          <cell r="F338" t="str">
            <v>N</v>
          </cell>
        </row>
        <row r="338">
          <cell r="L338">
            <v>45755</v>
          </cell>
          <cell r="M338" t="str">
            <v>US$15.626 FOB HK</v>
          </cell>
          <cell r="N338" t="str">
            <v>Kit</v>
          </cell>
        </row>
        <row r="338">
          <cell r="Q338" t="str">
            <v>Indonesia </v>
          </cell>
        </row>
        <row r="339">
          <cell r="A339" t="str">
            <v>PSO2500319</v>
          </cell>
          <cell r="B339">
            <v>4500571972</v>
          </cell>
          <cell r="C339" t="str">
            <v>P8888-E03-C1202</v>
          </cell>
          <cell r="D339" t="str">
            <v>2764U</v>
          </cell>
          <cell r="E339">
            <v>3012</v>
          </cell>
          <cell r="F339" t="str">
            <v>N</v>
          </cell>
        </row>
        <row r="339">
          <cell r="L339">
            <v>45755</v>
          </cell>
          <cell r="M339" t="str">
            <v>FOBHK$8.142</v>
          </cell>
          <cell r="N339" t="str">
            <v>Kit</v>
          </cell>
        </row>
        <row r="339">
          <cell r="Q339" t="str">
            <v>Indonesia </v>
          </cell>
        </row>
        <row r="340">
          <cell r="A340" t="str">
            <v>PSO2500320</v>
          </cell>
          <cell r="B340">
            <v>4500572549</v>
          </cell>
          <cell r="C340" t="str">
            <v>P8316-L03-C1202</v>
          </cell>
          <cell r="D340" t="str">
            <v>047BW</v>
          </cell>
          <cell r="E340">
            <v>1200</v>
          </cell>
          <cell r="F340" t="str">
            <v>N</v>
          </cell>
        </row>
        <row r="340">
          <cell r="L340">
            <v>45818</v>
          </cell>
          <cell r="M340">
            <v>6.445</v>
          </cell>
          <cell r="N340" t="str">
            <v>Joy</v>
          </cell>
        </row>
        <row r="340">
          <cell r="P340" t="str">
            <v>Transfer to PO#4500574269</v>
          </cell>
          <cell r="Q340" t="str">
            <v>USA </v>
          </cell>
        </row>
        <row r="341">
          <cell r="A341" t="str">
            <v>PSO2500321</v>
          </cell>
          <cell r="B341">
            <v>4500572549</v>
          </cell>
          <cell r="C341" t="str">
            <v>P8316-L03-C1202</v>
          </cell>
          <cell r="D341" t="str">
            <v>047BW</v>
          </cell>
          <cell r="E341">
            <v>1800</v>
          </cell>
          <cell r="F341" t="str">
            <v>N</v>
          </cell>
        </row>
        <row r="341">
          <cell r="L341">
            <v>45818</v>
          </cell>
          <cell r="M341">
            <v>6.445</v>
          </cell>
          <cell r="N341" t="str">
            <v>Joy</v>
          </cell>
        </row>
        <row r="341">
          <cell r="P341" t="str">
            <v>Transfer to PO#4500574269</v>
          </cell>
          <cell r="Q341" t="str">
            <v>USA </v>
          </cell>
        </row>
        <row r="342">
          <cell r="A342" t="str">
            <v>PSO2500322</v>
          </cell>
          <cell r="B342">
            <v>4500572549</v>
          </cell>
          <cell r="C342" t="str">
            <v>P8660-L03-C1202</v>
          </cell>
          <cell r="D342" t="str">
            <v>134W</v>
          </cell>
          <cell r="E342">
            <v>2500</v>
          </cell>
          <cell r="F342" t="str">
            <v>N</v>
          </cell>
        </row>
        <row r="342">
          <cell r="L342" t="str">
            <v>1000PCS-2025/6/18
1500PCS-2025/6/23</v>
          </cell>
          <cell r="M342">
            <v>9.558</v>
          </cell>
          <cell r="N342" t="str">
            <v>Joy</v>
          </cell>
        </row>
        <row r="342">
          <cell r="Q342" t="str">
            <v>USA </v>
          </cell>
        </row>
        <row r="343">
          <cell r="A343" t="str">
            <v>PSO2500323</v>
          </cell>
          <cell r="B343">
            <v>4500572549</v>
          </cell>
          <cell r="C343" t="str">
            <v>P8271-L01-C1205</v>
          </cell>
          <cell r="D343" t="str">
            <v>169BIW</v>
          </cell>
          <cell r="E343">
            <v>10000</v>
          </cell>
          <cell r="F343" t="str">
            <v>N</v>
          </cell>
        </row>
        <row r="343">
          <cell r="L343">
            <v>45836</v>
          </cell>
          <cell r="M343">
            <v>8.235</v>
          </cell>
          <cell r="N343" t="str">
            <v>Joy</v>
          </cell>
        </row>
        <row r="343">
          <cell r="Q343" t="str">
            <v>USA </v>
          </cell>
        </row>
        <row r="344">
          <cell r="A344" t="str">
            <v>PSO2500324</v>
          </cell>
          <cell r="B344">
            <v>4500572549</v>
          </cell>
          <cell r="C344" t="str">
            <v>P8228-L05-C1201</v>
          </cell>
          <cell r="D344" t="str">
            <v>BHOSPBK6689</v>
          </cell>
          <cell r="E344">
            <v>3000</v>
          </cell>
          <cell r="F344" t="str">
            <v>N</v>
          </cell>
        </row>
        <row r="344">
          <cell r="L344">
            <v>45787</v>
          </cell>
          <cell r="M344">
            <v>14.15</v>
          </cell>
          <cell r="N344" t="str">
            <v>Joy</v>
          </cell>
        </row>
        <row r="344">
          <cell r="P344" t="str">
            <v>Transfer to PO#4500574269</v>
          </cell>
          <cell r="Q344" t="str">
            <v>USA </v>
          </cell>
        </row>
        <row r="345">
          <cell r="A345" t="str">
            <v>PSO2500325</v>
          </cell>
          <cell r="B345" t="str">
            <v>IP-0005</v>
          </cell>
          <cell r="C345" t="str">
            <v>SP3862 - spare parts </v>
          </cell>
          <cell r="D345" t="str">
            <v>21-2412 (P-155A) </v>
          </cell>
          <cell r="E345">
            <v>50</v>
          </cell>
          <cell r="F345" t="str">
            <v>N</v>
          </cell>
        </row>
        <row r="345">
          <cell r="L345">
            <v>45743</v>
          </cell>
          <cell r="M345">
            <v>0.7</v>
          </cell>
          <cell r="N345" t="str">
            <v>Kit</v>
          </cell>
        </row>
        <row r="345">
          <cell r="P345" t="str">
            <v>GB - 302-38620004C</v>
          </cell>
          <cell r="Q345" t="str">
            <v>USA </v>
          </cell>
        </row>
        <row r="346">
          <cell r="A346" t="str">
            <v>PSO2500325</v>
          </cell>
          <cell r="B346" t="str">
            <v>IP-0005</v>
          </cell>
          <cell r="C346" t="str">
            <v>SP3862 - spare parts </v>
          </cell>
          <cell r="D346" t="str">
            <v>21-2412 (P-155A) </v>
          </cell>
          <cell r="E346">
            <v>950</v>
          </cell>
          <cell r="F346" t="str">
            <v>N</v>
          </cell>
        </row>
        <row r="346">
          <cell r="L346">
            <v>45754</v>
          </cell>
          <cell r="M346">
            <v>0.7</v>
          </cell>
          <cell r="N346" t="str">
            <v>Kit</v>
          </cell>
        </row>
        <row r="346">
          <cell r="P346" t="str">
            <v>GB - 302-38620004C</v>
          </cell>
          <cell r="Q346" t="str">
            <v>USA </v>
          </cell>
        </row>
        <row r="347">
          <cell r="A347" t="str">
            <v>PSO2500326</v>
          </cell>
          <cell r="B347" t="str">
            <v>IP-0005</v>
          </cell>
          <cell r="C347" t="str">
            <v>SP3862 - spare parts </v>
          </cell>
          <cell r="D347" t="str">
            <v>27-9104 (P-155A) </v>
          </cell>
          <cell r="E347">
            <v>100</v>
          </cell>
          <cell r="F347" t="str">
            <v>N</v>
          </cell>
        </row>
        <row r="347">
          <cell r="L347">
            <v>45754</v>
          </cell>
          <cell r="M347" t="str">
            <v>F.O.C.</v>
          </cell>
          <cell r="N347" t="str">
            <v>Kit</v>
          </cell>
        </row>
        <row r="347">
          <cell r="P347" t="str">
            <v>Lid -703-38620201C</v>
          </cell>
          <cell r="Q347" t="str">
            <v>USA </v>
          </cell>
        </row>
        <row r="348">
          <cell r="A348" t="str">
            <v>PSO2500327</v>
          </cell>
          <cell r="B348" t="str">
            <v>IP-0005</v>
          </cell>
          <cell r="C348" t="str">
            <v>P3862-L01-C1201</v>
          </cell>
          <cell r="D348" t="str">
            <v>#70-0151(P-155A-1) </v>
          </cell>
          <cell r="E348">
            <v>4764</v>
          </cell>
          <cell r="F348" t="str">
            <v>N</v>
          </cell>
        </row>
        <row r="348">
          <cell r="L348">
            <v>45780</v>
          </cell>
          <cell r="M348">
            <v>6.46</v>
          </cell>
          <cell r="N348" t="str">
            <v>Kit</v>
          </cell>
        </row>
        <row r="348">
          <cell r="Q348" t="str">
            <v>USA </v>
          </cell>
        </row>
        <row r="349">
          <cell r="A349" t="str">
            <v>PSO2500328</v>
          </cell>
          <cell r="B349" t="str">
            <v>IP-0005</v>
          </cell>
          <cell r="C349" t="str">
            <v>P3862-L01-C1205</v>
          </cell>
          <cell r="D349" t="str">
            <v>#70-0366 (P-155A-5) </v>
          </cell>
          <cell r="E349">
            <v>4212</v>
          </cell>
          <cell r="F349" t="str">
            <v>N</v>
          </cell>
        </row>
        <row r="349">
          <cell r="L349">
            <v>45754</v>
          </cell>
          <cell r="M349">
            <v>6.11</v>
          </cell>
          <cell r="N349" t="str">
            <v>Kit</v>
          </cell>
        </row>
        <row r="349">
          <cell r="Q349" t="str">
            <v>USA </v>
          </cell>
        </row>
        <row r="350">
          <cell r="A350" t="str">
            <v>PSO2500329</v>
          </cell>
          <cell r="B350">
            <v>4500571972</v>
          </cell>
          <cell r="C350" t="str">
            <v>P8888-E03-C1202</v>
          </cell>
          <cell r="D350" t="str">
            <v>2764U</v>
          </cell>
          <cell r="E350">
            <v>504</v>
          </cell>
          <cell r="F350" t="str">
            <v>N</v>
          </cell>
        </row>
        <row r="350">
          <cell r="L350">
            <v>45755</v>
          </cell>
          <cell r="M350" t="str">
            <v>FOBHK$8.142</v>
          </cell>
          <cell r="N350" t="str">
            <v>Kit</v>
          </cell>
        </row>
        <row r="350">
          <cell r="Q350" t="str">
            <v>Malaysia </v>
          </cell>
        </row>
        <row r="351">
          <cell r="A351" t="str">
            <v>PSO2500330</v>
          </cell>
          <cell r="B351">
            <v>4500572345</v>
          </cell>
          <cell r="C351" t="str">
            <v>P8515-E01-C1203</v>
          </cell>
          <cell r="D351" t="str">
            <v>2136U</v>
          </cell>
          <cell r="E351">
            <v>3000</v>
          </cell>
          <cell r="F351" t="str">
            <v>Y BY SP</v>
          </cell>
        </row>
        <row r="351">
          <cell r="J351" t="str">
            <v>GLOVE-2136U-SP
BAG-VSHA2136A (KANDOO) </v>
          </cell>
          <cell r="K351" t="str">
            <v>Glove - US$0.548
Bag  - US$5.694</v>
          </cell>
          <cell r="L351">
            <v>45864</v>
          </cell>
          <cell r="M351">
            <v>13.14</v>
          </cell>
          <cell r="N351" t="str">
            <v>Sophie</v>
          </cell>
        </row>
        <row r="351">
          <cell r="Q351" t="str">
            <v>UK </v>
          </cell>
        </row>
        <row r="352">
          <cell r="A352" t="str">
            <v>PSO2500330</v>
          </cell>
          <cell r="B352">
            <v>4500572345</v>
          </cell>
          <cell r="C352" t="str">
            <v>P8515-E01-C1203</v>
          </cell>
          <cell r="D352" t="str">
            <v>2136U</v>
          </cell>
          <cell r="E352">
            <v>4500</v>
          </cell>
          <cell r="F352" t="str">
            <v>Y BY SP</v>
          </cell>
        </row>
        <row r="352">
          <cell r="J352" t="str">
            <v>GLOVE-2136U-SP
BAG-VSHA2136A (KANDOO) </v>
          </cell>
          <cell r="K352" t="str">
            <v>Glove - US$0.548
Bag  - US$5.694</v>
          </cell>
          <cell r="L352">
            <v>45864</v>
          </cell>
          <cell r="M352">
            <v>13.14</v>
          </cell>
          <cell r="N352" t="str">
            <v>Sophie</v>
          </cell>
        </row>
        <row r="352">
          <cell r="Q352" t="str">
            <v>UK </v>
          </cell>
        </row>
        <row r="353">
          <cell r="A353" t="str">
            <v>PSO2500331</v>
          </cell>
          <cell r="B353">
            <v>4500572345</v>
          </cell>
          <cell r="C353" t="str">
            <v>P8888-E03-C1202</v>
          </cell>
          <cell r="D353" t="str">
            <v>2764U</v>
          </cell>
          <cell r="E353">
            <v>3000</v>
          </cell>
          <cell r="F353" t="str">
            <v>N</v>
          </cell>
        </row>
        <row r="353">
          <cell r="L353">
            <v>45861</v>
          </cell>
          <cell r="M353">
            <v>8.354</v>
          </cell>
          <cell r="N353" t="str">
            <v>Sophie</v>
          </cell>
        </row>
        <row r="353">
          <cell r="Q353" t="str">
            <v>UK </v>
          </cell>
        </row>
        <row r="354">
          <cell r="A354" t="str">
            <v>PSO2500332</v>
          </cell>
          <cell r="B354">
            <v>4500572345</v>
          </cell>
          <cell r="C354" t="str">
            <v>P8528-E01-C1201</v>
          </cell>
          <cell r="D354" t="str">
            <v>2774U</v>
          </cell>
          <cell r="E354">
            <v>2508</v>
          </cell>
          <cell r="F354" t="str">
            <v>N</v>
          </cell>
        </row>
        <row r="354">
          <cell r="L354">
            <v>45845</v>
          </cell>
          <cell r="M354">
            <v>15.59</v>
          </cell>
          <cell r="N354" t="str">
            <v>Sophie</v>
          </cell>
        </row>
        <row r="354">
          <cell r="Q354" t="str">
            <v>UK </v>
          </cell>
        </row>
        <row r="355">
          <cell r="A355" t="str">
            <v>PSO2500333</v>
          </cell>
          <cell r="B355">
            <v>4500572345</v>
          </cell>
          <cell r="C355" t="str">
            <v>P8881-E01-C1204</v>
          </cell>
          <cell r="D355" t="str">
            <v>2776BU</v>
          </cell>
          <cell r="E355">
            <v>3000</v>
          </cell>
          <cell r="F355" t="str">
            <v>N</v>
          </cell>
        </row>
        <row r="355">
          <cell r="L355">
            <v>45777</v>
          </cell>
          <cell r="M355">
            <v>10.119</v>
          </cell>
          <cell r="N355" t="str">
            <v>Sophie</v>
          </cell>
        </row>
        <row r="355">
          <cell r="Q355" t="str">
            <v>UK </v>
          </cell>
        </row>
        <row r="356">
          <cell r="A356" t="str">
            <v>PSO2500334</v>
          </cell>
          <cell r="B356">
            <v>4500572345</v>
          </cell>
          <cell r="C356" t="str">
            <v>P8892-E01-C1201</v>
          </cell>
          <cell r="D356" t="str">
            <v>2885U</v>
          </cell>
          <cell r="E356">
            <v>5004</v>
          </cell>
          <cell r="F356" t="str">
            <v>N</v>
          </cell>
        </row>
        <row r="356">
          <cell r="L356">
            <v>45845</v>
          </cell>
          <cell r="M356">
            <v>13.757</v>
          </cell>
          <cell r="N356" t="str">
            <v>Sophie</v>
          </cell>
        </row>
        <row r="356">
          <cell r="Q356" t="str">
            <v>UK </v>
          </cell>
        </row>
        <row r="357">
          <cell r="A357" t="str">
            <v>PSO2500335</v>
          </cell>
          <cell r="B357">
            <v>4500572345</v>
          </cell>
          <cell r="C357" t="str">
            <v>P8832-E02-C1213</v>
          </cell>
          <cell r="D357" t="str">
            <v>5265TU</v>
          </cell>
          <cell r="E357">
            <v>5004</v>
          </cell>
          <cell r="F357" t="str">
            <v>N</v>
          </cell>
        </row>
        <row r="357">
          <cell r="L357">
            <v>45845</v>
          </cell>
          <cell r="M357">
            <v>5.495</v>
          </cell>
          <cell r="N357" t="str">
            <v>Sophie</v>
          </cell>
        </row>
        <row r="357">
          <cell r="Q357" t="str">
            <v>UK </v>
          </cell>
        </row>
        <row r="358">
          <cell r="A358" t="str">
            <v>PSO2500336</v>
          </cell>
          <cell r="B358">
            <v>4500572345</v>
          </cell>
          <cell r="C358" t="str">
            <v>P8288-E02-C1201</v>
          </cell>
          <cell r="D358" t="str">
            <v>5543U</v>
          </cell>
          <cell r="E358">
            <v>3000</v>
          </cell>
          <cell r="F358" t="str">
            <v>N</v>
          </cell>
        </row>
        <row r="358">
          <cell r="L358">
            <v>45831</v>
          </cell>
          <cell r="M358">
            <v>8.59</v>
          </cell>
          <cell r="N358" t="str">
            <v>Sophie</v>
          </cell>
        </row>
        <row r="358">
          <cell r="Q358" t="str">
            <v>UK </v>
          </cell>
        </row>
        <row r="359">
          <cell r="A359" t="str">
            <v>PSO2500337</v>
          </cell>
          <cell r="B359">
            <v>4500572345</v>
          </cell>
          <cell r="C359" t="str">
            <v>P8343-E01-C1201</v>
          </cell>
          <cell r="D359" t="str">
            <v>5549U</v>
          </cell>
          <cell r="E359">
            <v>3504</v>
          </cell>
          <cell r="F359" t="str">
            <v>Y BY SP</v>
          </cell>
        </row>
        <row r="359">
          <cell r="J359" t="str">
            <v>BRH-5549U (Kai Fat)</v>
          </cell>
          <cell r="K359">
            <v>0.495</v>
          </cell>
          <cell r="L359" t="str">
            <v>CANCELLED</v>
          </cell>
          <cell r="M359">
            <v>7.118</v>
          </cell>
          <cell r="N359" t="str">
            <v>Sophie</v>
          </cell>
        </row>
        <row r="359">
          <cell r="P359" t="str">
            <v>cancel and change to MSO</v>
          </cell>
          <cell r="Q359" t="str">
            <v>UK </v>
          </cell>
        </row>
        <row r="360">
          <cell r="A360" t="str">
            <v>PSO2500338</v>
          </cell>
          <cell r="B360">
            <v>4500572345</v>
          </cell>
          <cell r="C360" t="str">
            <v>P8392-E01-C1202</v>
          </cell>
          <cell r="D360" t="str">
            <v>5573U</v>
          </cell>
          <cell r="E360">
            <v>5004</v>
          </cell>
          <cell r="F360" t="str">
            <v>N</v>
          </cell>
        </row>
        <row r="360">
          <cell r="L360">
            <v>45880</v>
          </cell>
          <cell r="M360">
            <v>12.347</v>
          </cell>
          <cell r="N360" t="str">
            <v>Sophie</v>
          </cell>
        </row>
        <row r="360">
          <cell r="Q360" t="str">
            <v>UK </v>
          </cell>
        </row>
        <row r="361">
          <cell r="A361" t="str">
            <v>PSO2500338</v>
          </cell>
          <cell r="B361">
            <v>4500572345</v>
          </cell>
          <cell r="C361" t="str">
            <v>P8392-E01-C1202</v>
          </cell>
          <cell r="D361" t="str">
            <v>5573U</v>
          </cell>
          <cell r="E361">
            <v>5004</v>
          </cell>
          <cell r="F361" t="str">
            <v>N</v>
          </cell>
        </row>
        <row r="361">
          <cell r="L361">
            <v>45902</v>
          </cell>
          <cell r="M361">
            <v>12.347</v>
          </cell>
          <cell r="N361" t="str">
            <v>Sophie</v>
          </cell>
        </row>
        <row r="361">
          <cell r="Q361" t="str">
            <v>UK </v>
          </cell>
        </row>
        <row r="362">
          <cell r="A362" t="str">
            <v>PSO2500339</v>
          </cell>
          <cell r="B362">
            <v>4500572345</v>
          </cell>
          <cell r="C362" t="str">
            <v>P8359-E02-C1201</v>
          </cell>
          <cell r="D362" t="str">
            <v>5665U</v>
          </cell>
          <cell r="E362">
            <v>3000</v>
          </cell>
          <cell r="F362" t="str">
            <v>N</v>
          </cell>
        </row>
        <row r="362">
          <cell r="L362">
            <v>45845</v>
          </cell>
          <cell r="M362">
            <v>22.357</v>
          </cell>
          <cell r="N362" t="str">
            <v>Sophie</v>
          </cell>
        </row>
        <row r="362">
          <cell r="Q362" t="str">
            <v>UK </v>
          </cell>
        </row>
        <row r="363">
          <cell r="A363" t="str">
            <v>PSO2500340</v>
          </cell>
          <cell r="B363">
            <v>4500572345</v>
          </cell>
          <cell r="C363" t="str">
            <v>P2396-E02-C1211</v>
          </cell>
          <cell r="D363" t="str">
            <v>7056NU</v>
          </cell>
          <cell r="E363">
            <v>5004</v>
          </cell>
          <cell r="F363" t="str">
            <v>Y BY SP</v>
          </cell>
        </row>
        <row r="363">
          <cell r="J363" t="str">
            <v>PU-7255U (JETBLOOM)</v>
          </cell>
          <cell r="K363">
            <v>0.265</v>
          </cell>
          <cell r="L363">
            <v>45845</v>
          </cell>
          <cell r="M363">
            <v>7.616</v>
          </cell>
          <cell r="N363" t="str">
            <v>Sophie</v>
          </cell>
        </row>
        <row r="363">
          <cell r="Q363" t="str">
            <v>UK </v>
          </cell>
        </row>
        <row r="364">
          <cell r="A364" t="str">
            <v>PSO2500341</v>
          </cell>
          <cell r="B364">
            <v>4500572345</v>
          </cell>
          <cell r="C364" t="str">
            <v>P2573-E01-C1201</v>
          </cell>
          <cell r="D364" t="str">
            <v>7255U</v>
          </cell>
          <cell r="E364">
            <v>3000</v>
          </cell>
          <cell r="F364" t="str">
            <v>Y
BY SP</v>
          </cell>
        </row>
        <row r="364">
          <cell r="J364" t="str">
            <v>PU-7255U (JETBLOOM)</v>
          </cell>
          <cell r="K364">
            <v>0.265</v>
          </cell>
          <cell r="L364">
            <v>45845</v>
          </cell>
          <cell r="M364">
            <v>9.149</v>
          </cell>
          <cell r="N364" t="str">
            <v>Sophie</v>
          </cell>
        </row>
        <row r="364">
          <cell r="Q364" t="str">
            <v>UK </v>
          </cell>
        </row>
        <row r="365">
          <cell r="A365" t="str">
            <v>PSO2500342</v>
          </cell>
          <cell r="B365" t="str">
            <v>NA</v>
          </cell>
          <cell r="C365" t="str">
            <v>SP8388-spare parts </v>
          </cell>
          <cell r="D365" t="str">
            <v>VSD-1240WW-GB </v>
          </cell>
          <cell r="E365">
            <v>12</v>
          </cell>
          <cell r="F365" t="str">
            <v>N</v>
          </cell>
        </row>
        <row r="365">
          <cell r="L365">
            <v>45721</v>
          </cell>
          <cell r="M365" t="str">
            <v>F.O.C. </v>
          </cell>
          <cell r="N365" t="str">
            <v>Kit</v>
          </cell>
        </row>
        <row r="365">
          <cell r="P365" t="str">
            <v>GB - 302-83880007C</v>
          </cell>
          <cell r="Q365" t="str">
            <v>Taiwan </v>
          </cell>
        </row>
        <row r="366">
          <cell r="A366" t="str">
            <v>PSO2500343</v>
          </cell>
          <cell r="B366">
            <v>4500572661</v>
          </cell>
          <cell r="C366" t="str">
            <v>P8015-E00-C1209</v>
          </cell>
          <cell r="D366" t="str">
            <v>KHSPCB0002</v>
          </cell>
          <cell r="E366">
            <v>30000</v>
          </cell>
          <cell r="F366" t="str">
            <v>N</v>
          </cell>
        </row>
        <row r="366">
          <cell r="L366">
            <v>45824</v>
          </cell>
          <cell r="M366">
            <v>0.122</v>
          </cell>
          <cell r="N366" t="str">
            <v>Sophie</v>
          </cell>
        </row>
        <row r="366">
          <cell r="Q366" t="str">
            <v>Italy </v>
          </cell>
        </row>
        <row r="367">
          <cell r="A367" t="str">
            <v>PSO2500344</v>
          </cell>
          <cell r="B367">
            <v>4500572661</v>
          </cell>
          <cell r="C367" t="str">
            <v>P8015-E00-C1210</v>
          </cell>
          <cell r="D367" t="str">
            <v>KHSPCB0003</v>
          </cell>
          <cell r="E367">
            <v>30000</v>
          </cell>
          <cell r="F367" t="str">
            <v>N</v>
          </cell>
        </row>
        <row r="367">
          <cell r="L367">
            <v>45824</v>
          </cell>
          <cell r="M367">
            <v>0.152</v>
          </cell>
          <cell r="N367" t="str">
            <v>Sophie</v>
          </cell>
        </row>
        <row r="367">
          <cell r="Q367" t="str">
            <v>Italy </v>
          </cell>
        </row>
        <row r="368">
          <cell r="A368" t="str">
            <v>PSO2500345</v>
          </cell>
          <cell r="B368">
            <v>4500572661</v>
          </cell>
          <cell r="C368" t="str">
            <v>P8015-E00-C1201</v>
          </cell>
          <cell r="D368" t="str">
            <v>8500(KHSPF00000)</v>
          </cell>
          <cell r="E368">
            <v>50000</v>
          </cell>
          <cell r="F368" t="str">
            <v>N</v>
          </cell>
        </row>
        <row r="368">
          <cell r="L368">
            <v>45824</v>
          </cell>
          <cell r="M368">
            <v>1.32</v>
          </cell>
          <cell r="N368" t="str">
            <v>Sophie</v>
          </cell>
        </row>
        <row r="368">
          <cell r="Q368" t="str">
            <v>Italy </v>
          </cell>
        </row>
        <row r="369">
          <cell r="A369" t="str">
            <v>PSO2500346</v>
          </cell>
          <cell r="B369">
            <v>4500572661</v>
          </cell>
          <cell r="C369" t="str">
            <v>P8015-E00-C1203</v>
          </cell>
          <cell r="D369" t="str">
            <v>KHSPF00001</v>
          </cell>
          <cell r="E369">
            <v>5000</v>
          </cell>
          <cell r="F369" t="str">
            <v>N</v>
          </cell>
        </row>
        <row r="369">
          <cell r="L369">
            <v>45824</v>
          </cell>
          <cell r="M369">
            <v>1.32</v>
          </cell>
          <cell r="N369" t="str">
            <v>Sophie</v>
          </cell>
        </row>
        <row r="369">
          <cell r="P369" t="str">
            <v>2025.3.15 Sophie: Keep 15000pcs stock in factory and answered customer to keep 3 months stock.</v>
          </cell>
          <cell r="Q369" t="str">
            <v>Italy </v>
          </cell>
        </row>
        <row r="370">
          <cell r="A370" t="str">
            <v>PSO2500347</v>
          </cell>
          <cell r="B370">
            <v>4500572653</v>
          </cell>
          <cell r="C370" t="str">
            <v>P8021-L02-C1201</v>
          </cell>
          <cell r="D370">
            <v>1000</v>
          </cell>
          <cell r="E370">
            <v>5000</v>
          </cell>
          <cell r="F370" t="str">
            <v>Y BY SP </v>
          </cell>
        </row>
        <row r="370">
          <cell r="J370" t="str">
            <v>drawstring bag (PU-1000) 
- JET BLOOM</v>
          </cell>
          <cell r="K370">
            <v>1.36</v>
          </cell>
          <cell r="L370">
            <v>45777</v>
          </cell>
          <cell r="M370">
            <v>32.15</v>
          </cell>
          <cell r="N370" t="str">
            <v>Joy</v>
          </cell>
        </row>
        <row r="370">
          <cell r="P370" t="str">
            <v>CANCELLED(RE-RELEASED ORDER TO 4500573600 LINE10)</v>
          </cell>
          <cell r="Q370" t="str">
            <v>USA </v>
          </cell>
        </row>
        <row r="371">
          <cell r="A371" t="str">
            <v>PSO2500348</v>
          </cell>
          <cell r="B371">
            <v>4500572653</v>
          </cell>
          <cell r="C371" t="str">
            <v>P8011-L03-C1203</v>
          </cell>
          <cell r="D371" t="str">
            <v>999(with China MCU)</v>
          </cell>
          <cell r="E371">
            <v>4000</v>
          </cell>
          <cell r="F371" t="str">
            <v>N</v>
          </cell>
        </row>
        <row r="371">
          <cell r="L371">
            <v>45777</v>
          </cell>
          <cell r="M371">
            <v>25.381</v>
          </cell>
          <cell r="N371" t="str">
            <v>Joy</v>
          </cell>
        </row>
        <row r="371">
          <cell r="P371" t="str">
            <v>CANCELLED(RE-RELEASED ORDER TO 4500573600 LINE20)</v>
          </cell>
          <cell r="Q371" t="str">
            <v>USA </v>
          </cell>
        </row>
        <row r="372">
          <cell r="A372" t="str">
            <v>PSO2500349</v>
          </cell>
          <cell r="B372">
            <v>4500572653</v>
          </cell>
          <cell r="C372" t="str">
            <v>P8390-L01-C1201</v>
          </cell>
          <cell r="D372">
            <v>753</v>
          </cell>
          <cell r="E372">
            <v>3000</v>
          </cell>
          <cell r="F372" t="str">
            <v>N</v>
          </cell>
        </row>
        <row r="372">
          <cell r="L372">
            <v>45828</v>
          </cell>
          <cell r="M372">
            <v>10.509</v>
          </cell>
          <cell r="N372" t="str">
            <v>Joy</v>
          </cell>
        </row>
        <row r="372">
          <cell r="P372" t="str">
            <v>TRANSFER TO FOB CAMBODIA PO#4500576012-10,then transfer back</v>
          </cell>
          <cell r="Q372" t="str">
            <v>USA </v>
          </cell>
        </row>
        <row r="373">
          <cell r="A373" t="str">
            <v>PSO2500350</v>
          </cell>
          <cell r="B373">
            <v>4500572653</v>
          </cell>
          <cell r="C373" t="str">
            <v>P8309-L01-C1204</v>
          </cell>
          <cell r="D373" t="str">
            <v>HH320RNX</v>
          </cell>
          <cell r="E373">
            <v>3000</v>
          </cell>
          <cell r="F373" t="str">
            <v>N</v>
          </cell>
        </row>
        <row r="373">
          <cell r="L373">
            <v>45803</v>
          </cell>
          <cell r="M373">
            <v>13.661</v>
          </cell>
          <cell r="N373" t="str">
            <v>Joy</v>
          </cell>
        </row>
        <row r="373">
          <cell r="P373" t="str">
            <v>TRANSFER TO FOB CAMBODIA PO#4500576012-30,then transfer back</v>
          </cell>
          <cell r="Q373" t="str">
            <v>USA </v>
          </cell>
        </row>
        <row r="374">
          <cell r="A374" t="str">
            <v>PSO2500351</v>
          </cell>
          <cell r="B374">
            <v>45876</v>
          </cell>
          <cell r="C374" t="str">
            <v>P8271-C02-C1207</v>
          </cell>
          <cell r="D374" t="str">
            <v>169BLKQSDMC</v>
          </cell>
          <cell r="E374">
            <v>2502</v>
          </cell>
          <cell r="F374" t="str">
            <v>N</v>
          </cell>
        </row>
        <row r="374">
          <cell r="L374">
            <v>45765</v>
          </cell>
          <cell r="M374">
            <v>6.524</v>
          </cell>
          <cell r="N374" t="str">
            <v>Joy</v>
          </cell>
        </row>
        <row r="374">
          <cell r="Q374" t="str">
            <v>Canada </v>
          </cell>
        </row>
        <row r="375">
          <cell r="A375" t="str">
            <v>PSO2500352</v>
          </cell>
          <cell r="B375">
            <v>4500572659</v>
          </cell>
          <cell r="C375" t="str">
            <v>P8873-E02-C1206</v>
          </cell>
          <cell r="D375" t="str">
            <v>AS200E</v>
          </cell>
          <cell r="E375">
            <v>6000</v>
          </cell>
          <cell r="F375" t="str">
            <v>Y</v>
          </cell>
        </row>
        <row r="375">
          <cell r="J375" t="str">
            <v>Pouch PU-AS250E (Yangyi)</v>
          </cell>
          <cell r="K375">
            <v>0.52</v>
          </cell>
          <cell r="L375">
            <v>45768</v>
          </cell>
          <cell r="M375">
            <v>15.209</v>
          </cell>
          <cell r="N375" t="str">
            <v>Sophie</v>
          </cell>
        </row>
        <row r="375">
          <cell r="Q375" t="str">
            <v>France </v>
          </cell>
        </row>
        <row r="376">
          <cell r="A376" t="str">
            <v>PSO2500353</v>
          </cell>
          <cell r="B376">
            <v>4500571348</v>
          </cell>
          <cell r="C376" t="str">
            <v>P8535-L01-C1201</v>
          </cell>
          <cell r="D376" t="str">
            <v>BC610</v>
          </cell>
          <cell r="E376">
            <v>5000</v>
          </cell>
          <cell r="F376" t="str">
            <v>N</v>
          </cell>
        </row>
        <row r="376">
          <cell r="L376">
            <v>45869</v>
          </cell>
          <cell r="M376">
            <v>11.88</v>
          </cell>
          <cell r="N376" t="str">
            <v>Dennis</v>
          </cell>
        </row>
        <row r="376">
          <cell r="P376" t="str">
            <v>CANCELLED ORDER AND TRANSFER TO FOB CAMBODIA PO#4500576017-10/20</v>
          </cell>
          <cell r="Q376" t="str">
            <v>USA </v>
          </cell>
        </row>
        <row r="377">
          <cell r="A377" t="str">
            <v>PSO2500354</v>
          </cell>
          <cell r="B377">
            <v>4500572651</v>
          </cell>
          <cell r="C377" t="str">
            <v>P8535-L01-C1201</v>
          </cell>
          <cell r="D377" t="str">
            <v>BC610</v>
          </cell>
          <cell r="E377">
            <v>6000</v>
          </cell>
          <cell r="F377" t="str">
            <v>N</v>
          </cell>
        </row>
        <row r="377">
          <cell r="L377">
            <v>45869</v>
          </cell>
          <cell r="M377">
            <v>11.88</v>
          </cell>
          <cell r="N377" t="str">
            <v>Dennis</v>
          </cell>
        </row>
        <row r="377">
          <cell r="P377" t="str">
            <v>CANCELLED ORDER AND TRANSFER TO FOB CAMBODIA PO#4500576017-30</v>
          </cell>
          <cell r="Q377" t="str">
            <v>USA </v>
          </cell>
        </row>
        <row r="378">
          <cell r="A378" t="str">
            <v>PSO2500355</v>
          </cell>
          <cell r="B378">
            <v>4500572517</v>
          </cell>
          <cell r="C378" t="str">
            <v>820-88950001R</v>
          </cell>
          <cell r="D378" t="str">
            <v>BAB2620E(21826200)</v>
          </cell>
          <cell r="E378">
            <v>2000</v>
          </cell>
          <cell r="F378" t="str">
            <v>N</v>
          </cell>
        </row>
        <row r="378">
          <cell r="L378">
            <v>45754</v>
          </cell>
          <cell r="M378">
            <v>1.26</v>
          </cell>
          <cell r="N378" t="str">
            <v>Sophie</v>
          </cell>
        </row>
        <row r="378">
          <cell r="Q378" t="str">
            <v>France </v>
          </cell>
        </row>
        <row r="379">
          <cell r="A379" t="str">
            <v>PSO2500356</v>
          </cell>
          <cell r="B379">
            <v>4500572517</v>
          </cell>
          <cell r="C379" t="str">
            <v>820-88910010R</v>
          </cell>
          <cell r="D379" t="str">
            <v>BAB2770E(13827700)</v>
          </cell>
          <cell r="E379">
            <v>2000</v>
          </cell>
          <cell r="F379" t="str">
            <v>N</v>
          </cell>
        </row>
        <row r="379">
          <cell r="L379">
            <v>45754</v>
          </cell>
          <cell r="M379">
            <v>3.15</v>
          </cell>
          <cell r="N379" t="str">
            <v>Sophie</v>
          </cell>
        </row>
        <row r="379">
          <cell r="Q379" t="str">
            <v>France </v>
          </cell>
        </row>
        <row r="380">
          <cell r="A380" t="str">
            <v>PSO2500357</v>
          </cell>
          <cell r="B380">
            <v>4500572517</v>
          </cell>
          <cell r="C380" t="str">
            <v>738-25750502C</v>
          </cell>
          <cell r="D380" t="str">
            <v>7756PE(35877560)</v>
          </cell>
          <cell r="E380">
            <v>2000</v>
          </cell>
          <cell r="F380" t="str">
            <v>N</v>
          </cell>
        </row>
        <row r="380">
          <cell r="L380">
            <v>45743</v>
          </cell>
          <cell r="M380">
            <v>0.6</v>
          </cell>
          <cell r="N380" t="str">
            <v>Sophie</v>
          </cell>
        </row>
        <row r="380">
          <cell r="Q380" t="str">
            <v>France </v>
          </cell>
        </row>
        <row r="381">
          <cell r="A381" t="str">
            <v>PSO2500358</v>
          </cell>
          <cell r="B381">
            <v>4500572517</v>
          </cell>
          <cell r="C381" t="str">
            <v>820-88750010R</v>
          </cell>
          <cell r="D381" t="str">
            <v>BW100E(11801000)</v>
          </cell>
          <cell r="E381">
            <v>2000</v>
          </cell>
          <cell r="F381" t="str">
            <v>N</v>
          </cell>
        </row>
        <row r="381">
          <cell r="L381">
            <v>45748</v>
          </cell>
          <cell r="M381">
            <v>1.3</v>
          </cell>
          <cell r="N381" t="str">
            <v>Sophie</v>
          </cell>
        </row>
        <row r="381">
          <cell r="Q381" t="str">
            <v>France </v>
          </cell>
        </row>
        <row r="382">
          <cell r="A382" t="str">
            <v>PSO2500359</v>
          </cell>
          <cell r="B382">
            <v>4500572517</v>
          </cell>
          <cell r="C382" t="str">
            <v>820-85090011R+708-88702809R</v>
          </cell>
          <cell r="D382" t="str">
            <v>AS970E(11809700)</v>
          </cell>
          <cell r="E382">
            <v>200</v>
          </cell>
          <cell r="F382" t="str">
            <v>N</v>
          </cell>
        </row>
        <row r="382">
          <cell r="L382">
            <v>45743</v>
          </cell>
          <cell r="M382">
            <v>3.1</v>
          </cell>
          <cell r="N382" t="str">
            <v>Sophie</v>
          </cell>
        </row>
        <row r="382">
          <cell r="Q382" t="str">
            <v>France </v>
          </cell>
        </row>
        <row r="383">
          <cell r="A383" t="str">
            <v>PSO2500360</v>
          </cell>
          <cell r="B383">
            <v>4500572517</v>
          </cell>
          <cell r="C383" t="str">
            <v>416-74510007R</v>
          </cell>
          <cell r="D383" t="str">
            <v>FXSM1GE(35200010)</v>
          </cell>
          <cell r="E383">
            <v>50</v>
          </cell>
          <cell r="F383" t="str">
            <v>N</v>
          </cell>
        </row>
        <row r="383">
          <cell r="L383">
            <v>45748</v>
          </cell>
          <cell r="M383">
            <v>5.2</v>
          </cell>
          <cell r="N383" t="str">
            <v>Sophie</v>
          </cell>
        </row>
        <row r="383">
          <cell r="Q383" t="str">
            <v>France </v>
          </cell>
        </row>
        <row r="384">
          <cell r="A384" t="str">
            <v>PSO2500361</v>
          </cell>
          <cell r="B384">
            <v>4500572517</v>
          </cell>
          <cell r="C384" t="str">
            <v>712-25731901R</v>
          </cell>
          <cell r="D384" t="str">
            <v>MT725E(35807256)</v>
          </cell>
          <cell r="E384">
            <v>200</v>
          </cell>
          <cell r="F384" t="str">
            <v>N</v>
          </cell>
        </row>
        <row r="384">
          <cell r="L384">
            <v>45743</v>
          </cell>
          <cell r="M384">
            <v>0.55</v>
          </cell>
          <cell r="N384" t="str">
            <v>Sophie</v>
          </cell>
        </row>
        <row r="384">
          <cell r="Q384" t="str">
            <v>France </v>
          </cell>
        </row>
        <row r="385">
          <cell r="A385" t="str">
            <v>PSO2500362</v>
          </cell>
          <cell r="B385">
            <v>4500572517</v>
          </cell>
          <cell r="C385" t="str">
            <v>820-88930008R</v>
          </cell>
          <cell r="D385" t="str">
            <v>2600/2602/2601(11826100)</v>
          </cell>
          <cell r="E385">
            <v>300</v>
          </cell>
          <cell r="F385" t="str">
            <v>N</v>
          </cell>
        </row>
        <row r="385">
          <cell r="L385">
            <v>45743</v>
          </cell>
          <cell r="M385">
            <v>1.33</v>
          </cell>
          <cell r="N385" t="str">
            <v>Sophie</v>
          </cell>
        </row>
        <row r="385">
          <cell r="Q385" t="str">
            <v>France </v>
          </cell>
        </row>
        <row r="386">
          <cell r="A386" t="str">
            <v>PSO2500363</v>
          </cell>
          <cell r="B386">
            <v>4500572517</v>
          </cell>
          <cell r="C386" t="str">
            <v>820-88960002R</v>
          </cell>
          <cell r="D386" t="str">
            <v>BAB2676TTE(21826760)</v>
          </cell>
          <cell r="E386">
            <v>100</v>
          </cell>
          <cell r="F386" t="str">
            <v>N</v>
          </cell>
        </row>
        <row r="386">
          <cell r="L386">
            <v>45743</v>
          </cell>
          <cell r="M386">
            <v>1.85</v>
          </cell>
          <cell r="N386" t="str">
            <v>Sophie</v>
          </cell>
        </row>
        <row r="386">
          <cell r="Q386" t="str">
            <v>France </v>
          </cell>
        </row>
        <row r="387">
          <cell r="A387" t="str">
            <v>PSO2500364</v>
          </cell>
          <cell r="B387">
            <v>4500572517</v>
          </cell>
          <cell r="C387" t="str">
            <v>820-85100019R+708-85101001R</v>
          </cell>
          <cell r="D387" t="str">
            <v>AS950/952E(11809500)</v>
          </cell>
          <cell r="E387">
            <v>300</v>
          </cell>
          <cell r="F387" t="str">
            <v>N</v>
          </cell>
        </row>
        <row r="387">
          <cell r="L387">
            <v>45743</v>
          </cell>
          <cell r="M387">
            <v>2.35</v>
          </cell>
          <cell r="N387" t="str">
            <v>Sophie</v>
          </cell>
        </row>
        <row r="387">
          <cell r="Q387" t="str">
            <v>France </v>
          </cell>
        </row>
        <row r="388">
          <cell r="A388" t="str">
            <v>PSO2500365</v>
          </cell>
          <cell r="B388">
            <v>4500572517</v>
          </cell>
          <cell r="C388" t="str">
            <v>712-25731602C</v>
          </cell>
          <cell r="D388" t="str">
            <v>MT725/726/727E(35807251)</v>
          </cell>
          <cell r="E388">
            <v>300</v>
          </cell>
          <cell r="F388" t="str">
            <v>N</v>
          </cell>
        </row>
        <row r="388">
          <cell r="L388">
            <v>45743</v>
          </cell>
          <cell r="M388">
            <v>0.6</v>
          </cell>
          <cell r="N388" t="str">
            <v>Sophie</v>
          </cell>
        </row>
        <row r="388">
          <cell r="Q388" t="str">
            <v>France </v>
          </cell>
        </row>
        <row r="389">
          <cell r="A389" t="str">
            <v>PSO2500366</v>
          </cell>
          <cell r="B389">
            <v>4500572517</v>
          </cell>
          <cell r="C389" t="str">
            <v>820-88730078R</v>
          </cell>
          <cell r="D389" t="str">
            <v>AS962E(11809621)</v>
          </cell>
          <cell r="E389">
            <v>300</v>
          </cell>
          <cell r="F389" t="str">
            <v>N</v>
          </cell>
        </row>
        <row r="389">
          <cell r="L389">
            <v>45743</v>
          </cell>
          <cell r="M389">
            <v>2.82</v>
          </cell>
          <cell r="N389" t="str">
            <v>Sophie</v>
          </cell>
        </row>
        <row r="389">
          <cell r="Q389" t="str">
            <v>France </v>
          </cell>
        </row>
        <row r="390">
          <cell r="A390" t="str">
            <v>PSO2500367</v>
          </cell>
          <cell r="B390">
            <v>4500572517</v>
          </cell>
          <cell r="C390" t="str">
            <v>820-88730077R</v>
          </cell>
          <cell r="D390" t="str">
            <v>AS962E(11809620)</v>
          </cell>
          <cell r="E390">
            <v>100</v>
          </cell>
          <cell r="F390" t="str">
            <v>N</v>
          </cell>
        </row>
        <row r="390">
          <cell r="L390">
            <v>45743</v>
          </cell>
          <cell r="M390">
            <v>2.85</v>
          </cell>
          <cell r="N390" t="str">
            <v>Sophie</v>
          </cell>
        </row>
        <row r="390">
          <cell r="Q390" t="str">
            <v>France </v>
          </cell>
        </row>
        <row r="391">
          <cell r="A391" t="str">
            <v>PSO2500368</v>
          </cell>
          <cell r="B391">
            <v>4500572517</v>
          </cell>
          <cell r="C391" t="str">
            <v>741-88061302C</v>
          </cell>
          <cell r="D391" t="str">
            <v>667E(11866711)</v>
          </cell>
          <cell r="E391">
            <v>300</v>
          </cell>
          <cell r="F391" t="str">
            <v>N</v>
          </cell>
        </row>
        <row r="391">
          <cell r="L391">
            <v>45743</v>
          </cell>
          <cell r="M391">
            <v>0.63</v>
          </cell>
          <cell r="N391" t="str">
            <v>Sophie</v>
          </cell>
        </row>
        <row r="391">
          <cell r="Q391" t="str">
            <v>France </v>
          </cell>
        </row>
        <row r="392">
          <cell r="A392" t="str">
            <v>PSO2500369</v>
          </cell>
          <cell r="B392">
            <v>4500572517</v>
          </cell>
          <cell r="C392" t="str">
            <v>715-86980801C</v>
          </cell>
          <cell r="D392" t="str">
            <v>BAB5586E(21855860)</v>
          </cell>
          <cell r="E392">
            <v>200</v>
          </cell>
          <cell r="F392" t="str">
            <v>N</v>
          </cell>
        </row>
        <row r="392">
          <cell r="L392">
            <v>45743</v>
          </cell>
          <cell r="M392">
            <v>0.48</v>
          </cell>
          <cell r="N392" t="str">
            <v>Sophie</v>
          </cell>
        </row>
        <row r="392">
          <cell r="Q392" t="str">
            <v>France </v>
          </cell>
        </row>
        <row r="393">
          <cell r="A393" t="str">
            <v>PSO2500370</v>
          </cell>
          <cell r="B393">
            <v>4500572517</v>
          </cell>
          <cell r="C393" t="str">
            <v>820-85150003R</v>
          </cell>
          <cell r="D393" t="str">
            <v>AS126E(11801260)</v>
          </cell>
          <cell r="E393">
            <v>200</v>
          </cell>
          <cell r="F393" t="str">
            <v>N</v>
          </cell>
        </row>
        <row r="393">
          <cell r="L393">
            <v>45743</v>
          </cell>
          <cell r="M393">
            <v>1.75</v>
          </cell>
          <cell r="N393" t="str">
            <v>Sophie</v>
          </cell>
        </row>
        <row r="393">
          <cell r="Q393" t="str">
            <v>France </v>
          </cell>
        </row>
        <row r="394">
          <cell r="A394" t="str">
            <v>PSO2500371</v>
          </cell>
          <cell r="B394">
            <v>4500572517</v>
          </cell>
          <cell r="C394" t="str">
            <v>712-25731601C</v>
          </cell>
          <cell r="D394" t="str">
            <v>MT725/726/727E(35807250)</v>
          </cell>
          <cell r="E394">
            <v>1000</v>
          </cell>
          <cell r="F394" t="str">
            <v>N</v>
          </cell>
        </row>
        <row r="394">
          <cell r="L394">
            <v>45743</v>
          </cell>
          <cell r="M394">
            <v>0.4</v>
          </cell>
          <cell r="N394" t="str">
            <v>Sophie</v>
          </cell>
        </row>
        <row r="394">
          <cell r="Q394" t="str">
            <v>France </v>
          </cell>
        </row>
        <row r="395">
          <cell r="A395" t="str">
            <v>PSO2500372</v>
          </cell>
          <cell r="B395">
            <v>4500572517</v>
          </cell>
          <cell r="C395" t="str">
            <v>820-88910011R</v>
          </cell>
          <cell r="D395" t="str">
            <v>BAB2770E(13827701)</v>
          </cell>
          <cell r="E395">
            <v>500</v>
          </cell>
          <cell r="F395" t="str">
            <v>N</v>
          </cell>
        </row>
        <row r="395">
          <cell r="L395">
            <v>45754</v>
          </cell>
          <cell r="M395">
            <v>3.25</v>
          </cell>
          <cell r="N395" t="str">
            <v>Sophie</v>
          </cell>
        </row>
        <row r="395">
          <cell r="Q395" t="str">
            <v>France </v>
          </cell>
        </row>
        <row r="396">
          <cell r="A396" t="str">
            <v>PSO2500373</v>
          </cell>
          <cell r="B396">
            <v>4500572517</v>
          </cell>
          <cell r="C396" t="str">
            <v>820-88750002R</v>
          </cell>
          <cell r="D396" t="str">
            <v>AS120E(11801201)</v>
          </cell>
          <cell r="E396">
            <v>5000</v>
          </cell>
          <cell r="F396" t="str">
            <v>N</v>
          </cell>
        </row>
        <row r="396">
          <cell r="L396">
            <v>45754</v>
          </cell>
          <cell r="M396">
            <v>1.75</v>
          </cell>
          <cell r="N396" t="str">
            <v>Sophie</v>
          </cell>
        </row>
        <row r="396">
          <cell r="Q396" t="str">
            <v>France </v>
          </cell>
        </row>
        <row r="397">
          <cell r="A397" t="str">
            <v>PSO2500374</v>
          </cell>
          <cell r="B397">
            <v>4500572517</v>
          </cell>
          <cell r="C397" t="str">
            <v>738-25620701R</v>
          </cell>
          <cell r="D397" t="str">
            <v>E785E/E795E(35807850)</v>
          </cell>
          <cell r="E397">
            <v>500</v>
          </cell>
          <cell r="F397" t="str">
            <v>N</v>
          </cell>
        </row>
        <row r="397">
          <cell r="L397">
            <v>45743</v>
          </cell>
          <cell r="M397">
            <v>0.6</v>
          </cell>
          <cell r="N397" t="str">
            <v>Sophie</v>
          </cell>
        </row>
        <row r="397">
          <cell r="Q397" t="str">
            <v>France </v>
          </cell>
        </row>
        <row r="398">
          <cell r="A398" t="str">
            <v>PSO2500375</v>
          </cell>
          <cell r="B398">
            <v>4500572517</v>
          </cell>
          <cell r="C398" t="str">
            <v>738-25750501C</v>
          </cell>
          <cell r="D398" t="str">
            <v>E7856(35807860)</v>
          </cell>
          <cell r="E398">
            <v>5000</v>
          </cell>
          <cell r="F398" t="str">
            <v>N</v>
          </cell>
        </row>
        <row r="398">
          <cell r="L398">
            <v>45743</v>
          </cell>
          <cell r="M398">
            <v>0.6</v>
          </cell>
          <cell r="N398" t="str">
            <v>Sophie</v>
          </cell>
        </row>
        <row r="398">
          <cell r="Q398" t="str">
            <v>France </v>
          </cell>
        </row>
        <row r="399">
          <cell r="A399" t="str">
            <v>PSO2500376</v>
          </cell>
          <cell r="B399">
            <v>4500571954</v>
          </cell>
          <cell r="C399" t="str">
            <v>P8515-E01-C1202</v>
          </cell>
          <cell r="D399" t="str">
            <v>AS136E</v>
          </cell>
          <cell r="E399">
            <v>240</v>
          </cell>
          <cell r="F399" t="str">
            <v>Y BY SP</v>
          </cell>
        </row>
        <row r="399">
          <cell r="J399" t="str">
            <v>Glove-2136U-SP</v>
          </cell>
          <cell r="K399">
            <v>0.548</v>
          </cell>
          <cell r="L399">
            <v>45751</v>
          </cell>
          <cell r="M399">
            <v>13.08</v>
          </cell>
          <cell r="N399" t="str">
            <v>Sophie</v>
          </cell>
        </row>
        <row r="399">
          <cell r="P399" t="str">
            <v>drawn from PSO2403027/ 4500570029</v>
          </cell>
          <cell r="Q399" t="str">
            <v>Dubai </v>
          </cell>
        </row>
        <row r="400">
          <cell r="A400" t="str">
            <v>PSO2500377</v>
          </cell>
          <cell r="B400">
            <v>4500571954</v>
          </cell>
          <cell r="C400" t="str">
            <v>P8873-E03-C1204</v>
          </cell>
          <cell r="D400" t="str">
            <v>AS966ROE</v>
          </cell>
          <cell r="E400">
            <v>3384</v>
          </cell>
          <cell r="F400" t="str">
            <v>Y by SP</v>
          </cell>
        </row>
        <row r="400">
          <cell r="J400" t="str">
            <v>pouch</v>
          </cell>
          <cell r="K400">
            <v>1.607</v>
          </cell>
          <cell r="L400">
            <v>45765</v>
          </cell>
          <cell r="M400">
            <v>20.793</v>
          </cell>
          <cell r="N400" t="str">
            <v>Sophie</v>
          </cell>
        </row>
        <row r="400">
          <cell r="Q400" t="str">
            <v>Dubai </v>
          </cell>
        </row>
        <row r="401">
          <cell r="A401" t="str">
            <v>PSO2500378</v>
          </cell>
          <cell r="B401">
            <v>4500568651</v>
          </cell>
          <cell r="C401" t="str">
            <v>P8875-S03-C1202</v>
          </cell>
          <cell r="D401" t="str">
            <v>AS115SDE</v>
          </cell>
          <cell r="E401">
            <v>1254</v>
          </cell>
          <cell r="F401" t="str">
            <v>Y</v>
          </cell>
        </row>
        <row r="401">
          <cell r="J401" t="str">
            <v>pouch</v>
          </cell>
          <cell r="K401">
            <v>1.1</v>
          </cell>
          <cell r="L401">
            <v>45773</v>
          </cell>
          <cell r="M401">
            <v>11.873</v>
          </cell>
          <cell r="N401" t="str">
            <v>Sophie</v>
          </cell>
        </row>
        <row r="401">
          <cell r="P401" t="str">
            <v>draw 1254pcs from PSO2402717.</v>
          </cell>
          <cell r="Q401" t="str">
            <v>AAW-Dubai</v>
          </cell>
        </row>
        <row r="402">
          <cell r="A402" t="str">
            <v>PSO2500379</v>
          </cell>
          <cell r="B402">
            <v>4500573064</v>
          </cell>
          <cell r="C402" t="str">
            <v>P5019-K02-C1201</v>
          </cell>
          <cell r="D402" t="str">
            <v>TOA-60KR</v>
          </cell>
          <cell r="E402">
            <v>1500</v>
          </cell>
          <cell r="F402" t="str">
            <v>N</v>
          </cell>
        </row>
        <row r="402">
          <cell r="L402">
            <v>45762</v>
          </cell>
          <cell r="M402">
            <v>54.51</v>
          </cell>
          <cell r="N402" t="str">
            <v>Kit</v>
          </cell>
        </row>
        <row r="402">
          <cell r="Q402" t="str">
            <v>Korea </v>
          </cell>
        </row>
        <row r="403">
          <cell r="A403" t="str">
            <v>PSO2500380</v>
          </cell>
          <cell r="B403">
            <v>4500573064</v>
          </cell>
          <cell r="C403" t="str">
            <v>P5019-K02-C1201</v>
          </cell>
          <cell r="D403" t="str">
            <v>TOA-60KR</v>
          </cell>
          <cell r="E403">
            <v>2000</v>
          </cell>
          <cell r="F403" t="str">
            <v>N</v>
          </cell>
        </row>
        <row r="403">
          <cell r="L403">
            <v>45782</v>
          </cell>
          <cell r="M403">
            <v>54.51</v>
          </cell>
          <cell r="N403" t="str">
            <v>Kit</v>
          </cell>
        </row>
        <row r="403">
          <cell r="Q403" t="str">
            <v>Korea </v>
          </cell>
        </row>
        <row r="404">
          <cell r="A404" t="str">
            <v>PSO2500381</v>
          </cell>
          <cell r="B404">
            <v>4500572954</v>
          </cell>
          <cell r="C404" t="str">
            <v>731-80220401C+731-80220301R+170-80220401C+123-12054001C*2</v>
          </cell>
          <cell r="D404" t="str">
            <v>D6555DE(25165550)</v>
          </cell>
          <cell r="E404">
            <v>100</v>
          </cell>
          <cell r="F404" t="str">
            <v>N</v>
          </cell>
        </row>
        <row r="404">
          <cell r="L404">
            <v>45754</v>
          </cell>
          <cell r="M404">
            <v>1.16</v>
          </cell>
          <cell r="N404" t="str">
            <v>Sophie</v>
          </cell>
        </row>
        <row r="404">
          <cell r="P404" t="str">
            <v>731-80220401C+731-80220301R+170-80220401C+123-12054001C*2(MAGNETIC REAR FILTER D6555DE)</v>
          </cell>
          <cell r="Q404" t="str">
            <v>France </v>
          </cell>
        </row>
        <row r="405">
          <cell r="A405" t="str">
            <v>PSO2500381</v>
          </cell>
          <cell r="B405">
            <v>4500572954</v>
          </cell>
          <cell r="C405" t="str">
            <v>731-80220401C+731-80220301R+170-80220401C+123-12054001C*2</v>
          </cell>
          <cell r="D405" t="str">
            <v>D6555DE(25165550)</v>
          </cell>
          <cell r="E405">
            <v>100</v>
          </cell>
          <cell r="F405" t="str">
            <v>N</v>
          </cell>
        </row>
        <row r="405">
          <cell r="L405">
            <v>45743</v>
          </cell>
          <cell r="M405">
            <v>1.16</v>
          </cell>
          <cell r="N405" t="str">
            <v>Sophie</v>
          </cell>
        </row>
        <row r="405">
          <cell r="P405" t="str">
            <v>731-80220401C+731-80220301R+170-80220401C+123-12054001C*2(MAGNETIC REAR FILTER D6555DE)</v>
          </cell>
          <cell r="Q405" t="str">
            <v>France </v>
          </cell>
        </row>
        <row r="406">
          <cell r="A406" t="str">
            <v>PSO2500382</v>
          </cell>
          <cell r="B406">
            <v>4500572954</v>
          </cell>
          <cell r="C406" t="str">
            <v>715-80221701C+703-80221801C</v>
          </cell>
          <cell r="D406" t="str">
            <v>D6555DE(21865550)</v>
          </cell>
          <cell r="E406">
            <v>150</v>
          </cell>
          <cell r="F406" t="str">
            <v>N</v>
          </cell>
        </row>
        <row r="406">
          <cell r="L406">
            <v>45754</v>
          </cell>
          <cell r="M406">
            <v>0.6</v>
          </cell>
          <cell r="N406" t="str">
            <v>Sophie</v>
          </cell>
        </row>
        <row r="406">
          <cell r="P406" t="str">
            <v>715-80221701C+703-80221801C(NOZZLE 4X70MM D6555DE)</v>
          </cell>
          <cell r="Q406" t="str">
            <v>France </v>
          </cell>
        </row>
        <row r="407">
          <cell r="A407" t="str">
            <v>PSO2500382</v>
          </cell>
          <cell r="B407">
            <v>4500572954</v>
          </cell>
          <cell r="C407" t="str">
            <v>715-80221701C+703-80221801C</v>
          </cell>
          <cell r="D407" t="str">
            <v>D6555DE(21865550)</v>
          </cell>
          <cell r="E407">
            <v>50</v>
          </cell>
          <cell r="F407" t="str">
            <v>N</v>
          </cell>
        </row>
        <row r="407">
          <cell r="L407">
            <v>45743</v>
          </cell>
          <cell r="M407">
            <v>0.6</v>
          </cell>
          <cell r="N407" t="str">
            <v>Sophie</v>
          </cell>
        </row>
        <row r="407">
          <cell r="P407" t="str">
            <v>715-80221701C+703-80221801C(NOZZLE 4X70MM D6555DE)</v>
          </cell>
          <cell r="Q407" t="str">
            <v>France </v>
          </cell>
        </row>
        <row r="408">
          <cell r="A408" t="str">
            <v>PSO2500383</v>
          </cell>
          <cell r="B408">
            <v>4500572954</v>
          </cell>
          <cell r="C408" t="str">
            <v>715-80222101C+703-80221801C</v>
          </cell>
          <cell r="D408" t="str">
            <v>D6555DE(21865551)</v>
          </cell>
          <cell r="E408">
            <v>150</v>
          </cell>
          <cell r="F408" t="str">
            <v>N</v>
          </cell>
        </row>
        <row r="408">
          <cell r="L408">
            <v>45754</v>
          </cell>
          <cell r="M408">
            <v>0.6</v>
          </cell>
          <cell r="N408" t="str">
            <v>Sophie</v>
          </cell>
        </row>
        <row r="408">
          <cell r="P408" t="str">
            <v>715-80222101C+703-80221801C(NOZZLE 6X60MM D6555DE)</v>
          </cell>
          <cell r="Q408" t="str">
            <v>France </v>
          </cell>
        </row>
        <row r="409">
          <cell r="A409" t="str">
            <v>PSO2500383</v>
          </cell>
          <cell r="B409">
            <v>4500572954</v>
          </cell>
          <cell r="C409" t="str">
            <v>715-80222101C+703-80221801C</v>
          </cell>
          <cell r="D409" t="str">
            <v>D6555DE(21865551)</v>
          </cell>
          <cell r="E409">
            <v>50</v>
          </cell>
          <cell r="F409" t="str">
            <v>N</v>
          </cell>
        </row>
        <row r="409">
          <cell r="L409">
            <v>45743</v>
          </cell>
          <cell r="M409">
            <v>0.6</v>
          </cell>
          <cell r="N409" t="str">
            <v>Sophie</v>
          </cell>
        </row>
        <row r="409">
          <cell r="P409" t="str">
            <v>715-80222101C+703-80221801C(NOZZLE 6X60MM D6555DE)</v>
          </cell>
          <cell r="Q409" t="str">
            <v>France </v>
          </cell>
        </row>
        <row r="410">
          <cell r="A410" t="str">
            <v>PSO2500384</v>
          </cell>
          <cell r="B410">
            <v>4500572954</v>
          </cell>
          <cell r="C410" t="str">
            <v>816-80220001R</v>
          </cell>
          <cell r="D410" t="str">
            <v>D6555DE(25865550)</v>
          </cell>
          <cell r="E410">
            <v>150</v>
          </cell>
          <cell r="F410" t="str">
            <v>N</v>
          </cell>
        </row>
        <row r="410">
          <cell r="L410">
            <v>45754</v>
          </cell>
          <cell r="M410">
            <v>1.62</v>
          </cell>
          <cell r="N410" t="str">
            <v>Sophie</v>
          </cell>
        </row>
        <row r="410">
          <cell r="P410" t="str">
            <v>816-80220001R(DIFFUSER WITH METAL SHEET D6555DE)</v>
          </cell>
          <cell r="Q410" t="str">
            <v>France </v>
          </cell>
        </row>
        <row r="411">
          <cell r="A411" t="str">
            <v>PSO2500384</v>
          </cell>
          <cell r="B411">
            <v>4500572954</v>
          </cell>
          <cell r="C411" t="str">
            <v>816-80220001R</v>
          </cell>
          <cell r="D411" t="str">
            <v>D6555DE(25865550)</v>
          </cell>
          <cell r="E411">
            <v>50</v>
          </cell>
          <cell r="F411" t="str">
            <v>N</v>
          </cell>
        </row>
        <row r="411">
          <cell r="L411">
            <v>45743</v>
          </cell>
          <cell r="M411">
            <v>1.62</v>
          </cell>
          <cell r="N411" t="str">
            <v>Sophie</v>
          </cell>
        </row>
        <row r="411">
          <cell r="P411" t="str">
            <v>816-80220001R(DIFFUSER WITH METAL SHEET D6555DE)</v>
          </cell>
          <cell r="Q411" t="str">
            <v>France </v>
          </cell>
        </row>
        <row r="412">
          <cell r="A412" t="str">
            <v>PSO2500385</v>
          </cell>
          <cell r="B412">
            <v>4500572954</v>
          </cell>
          <cell r="C412" t="str">
            <v>302-80220003C</v>
          </cell>
          <cell r="D412" t="str">
            <v>D6555DE(00065550)</v>
          </cell>
          <cell r="E412">
            <v>200</v>
          </cell>
          <cell r="F412" t="str">
            <v>N</v>
          </cell>
        </row>
        <row r="412">
          <cell r="L412">
            <v>45754</v>
          </cell>
          <cell r="M412">
            <v>0.86</v>
          </cell>
          <cell r="N412" t="str">
            <v>Sophie</v>
          </cell>
        </row>
        <row r="412">
          <cell r="P412" t="str">
            <v>302-80220003C   彩盒   D6555DE-320</v>
          </cell>
          <cell r="Q412" t="str">
            <v>France </v>
          </cell>
        </row>
        <row r="413">
          <cell r="A413" t="str">
            <v>PSO2500386</v>
          </cell>
          <cell r="B413">
            <v>4500572954</v>
          </cell>
          <cell r="C413" t="str">
            <v>314-80220031C</v>
          </cell>
          <cell r="D413" t="str">
            <v>D6555DE(00065551)</v>
          </cell>
          <cell r="E413">
            <v>200</v>
          </cell>
          <cell r="F413" t="str">
            <v>N</v>
          </cell>
        </row>
        <row r="413">
          <cell r="L413">
            <v>45754</v>
          </cell>
          <cell r="M413">
            <v>0.56</v>
          </cell>
          <cell r="N413" t="str">
            <v>Sophie</v>
          </cell>
        </row>
        <row r="413">
          <cell r="P413" t="str">
            <v>314-80220031C   紙套  SL-D6555DE-320</v>
          </cell>
          <cell r="Q413" t="str">
            <v>France </v>
          </cell>
        </row>
        <row r="414">
          <cell r="A414" t="str">
            <v>PSO2500387</v>
          </cell>
          <cell r="B414">
            <v>4500572954</v>
          </cell>
          <cell r="C414" t="str">
            <v>314-80220059C</v>
          </cell>
          <cell r="D414" t="str">
            <v>D6555DE(00065552)</v>
          </cell>
          <cell r="E414">
            <v>200</v>
          </cell>
          <cell r="F414" t="str">
            <v>N</v>
          </cell>
        </row>
        <row r="414">
          <cell r="L414">
            <v>45754</v>
          </cell>
          <cell r="M414">
            <v>0.29</v>
          </cell>
          <cell r="N414" t="str">
            <v>Sophie</v>
          </cell>
        </row>
        <row r="414">
          <cell r="P414" t="str">
            <v> 314-80220059C   面咭  INS-D6555DE-320</v>
          </cell>
          <cell r="Q414" t="str">
            <v>France </v>
          </cell>
        </row>
        <row r="415">
          <cell r="A415" t="str">
            <v>PSO2500388</v>
          </cell>
          <cell r="B415">
            <v>4500572954</v>
          </cell>
          <cell r="C415" t="str">
            <v>302-85320002R</v>
          </cell>
          <cell r="D415" t="str">
            <v>AS95E(00000955)</v>
          </cell>
          <cell r="E415">
            <v>200</v>
          </cell>
          <cell r="F415" t="str">
            <v>N</v>
          </cell>
        </row>
        <row r="415">
          <cell r="L415">
            <v>45754</v>
          </cell>
          <cell r="M415">
            <v>0.69</v>
          </cell>
          <cell r="N415" t="str">
            <v>Sophie</v>
          </cell>
        </row>
        <row r="415">
          <cell r="P415" t="str">
            <v>302-85320002R AS95E Unit Box</v>
          </cell>
          <cell r="Q415" t="str">
            <v>France </v>
          </cell>
        </row>
        <row r="416">
          <cell r="A416" t="str">
            <v>PSO2500389</v>
          </cell>
          <cell r="B416" t="str">
            <v>PO20250218585</v>
          </cell>
          <cell r="C416" t="str">
            <v>P8015-E00-C1204</v>
          </cell>
          <cell r="D416" t="str">
            <v>KHSPCB0000   (5x)</v>
          </cell>
          <cell r="E416">
            <v>10100</v>
          </cell>
          <cell r="F416" t="str">
            <v>N</v>
          </cell>
        </row>
        <row r="416">
          <cell r="L416">
            <v>45734</v>
          </cell>
          <cell r="M416" t="str">
            <v>RMB9.52</v>
          </cell>
          <cell r="N416" t="str">
            <v>Sophie</v>
          </cell>
        </row>
        <row r="416">
          <cell r="P416" t="str">
            <v>開稅票</v>
          </cell>
          <cell r="Q416" t="str">
            <v>China 深圳華秋(貨送深圳福田)</v>
          </cell>
        </row>
        <row r="417">
          <cell r="A417" t="str">
            <v>PSO2500390</v>
          </cell>
          <cell r="B417" t="str">
            <v>PO20250218585</v>
          </cell>
          <cell r="C417" t="str">
            <v>P8015-E00-C1204</v>
          </cell>
          <cell r="D417" t="str">
            <v>KHSPCB0000   (5x)</v>
          </cell>
          <cell r="E417">
            <v>10000</v>
          </cell>
          <cell r="F417" t="str">
            <v>N</v>
          </cell>
        </row>
        <row r="417">
          <cell r="L417">
            <v>45757</v>
          </cell>
          <cell r="M417" t="str">
            <v>RMB9.52</v>
          </cell>
          <cell r="N417" t="str">
            <v>Sophie</v>
          </cell>
        </row>
        <row r="417">
          <cell r="P417" t="str">
            <v>開稅票</v>
          </cell>
          <cell r="Q417" t="str">
            <v>China 深圳華秋(貨送深圳福田)</v>
          </cell>
        </row>
        <row r="418">
          <cell r="A418" t="str">
            <v>PSO2500391</v>
          </cell>
          <cell r="B418">
            <v>4500572975</v>
          </cell>
          <cell r="C418" t="str">
            <v>P8521-L01-C1240</v>
          </cell>
          <cell r="D418" t="str">
            <v>BNTRGHB250PR-PP44</v>
          </cell>
          <cell r="E418">
            <v>144</v>
          </cell>
          <cell r="F418" t="str">
            <v>N</v>
          </cell>
        </row>
        <row r="418">
          <cell r="L418">
            <v>45754</v>
          </cell>
          <cell r="M418">
            <v>11.353</v>
          </cell>
          <cell r="N418" t="str">
            <v>Amy</v>
          </cell>
        </row>
        <row r="418">
          <cell r="Q418" t="str">
            <v>Puerto Rico MILLPLAN(PUERTO RICO)</v>
          </cell>
        </row>
        <row r="419">
          <cell r="A419" t="str">
            <v>PSO2500392</v>
          </cell>
          <cell r="B419">
            <v>4500572448</v>
          </cell>
          <cell r="C419" t="str">
            <v>P8873-E03-C1205</v>
          </cell>
          <cell r="D419" t="str">
            <v>AS965E</v>
          </cell>
          <cell r="E419">
            <v>3384</v>
          </cell>
          <cell r="F419" t="str">
            <v>Y BY SP</v>
          </cell>
        </row>
        <row r="419">
          <cell r="J419" t="str">
            <v>pouch</v>
          </cell>
          <cell r="K419">
            <v>1.372</v>
          </cell>
          <cell r="L419">
            <v>45770</v>
          </cell>
          <cell r="M419">
            <v>18.459</v>
          </cell>
          <cell r="N419" t="str">
            <v>Sophie</v>
          </cell>
        </row>
        <row r="419">
          <cell r="Q419" t="str">
            <v>Afghanistan </v>
          </cell>
        </row>
        <row r="420">
          <cell r="A420" t="str">
            <v>PSO2500393</v>
          </cell>
          <cell r="B420">
            <v>4500572447</v>
          </cell>
          <cell r="C420" t="str">
            <v>P8532-S01-C1201</v>
          </cell>
          <cell r="D420" t="str">
            <v>AS95SDE</v>
          </cell>
          <cell r="E420">
            <v>2502</v>
          </cell>
          <cell r="F420" t="str">
            <v>Y</v>
          </cell>
        </row>
        <row r="420">
          <cell r="J420" t="str">
            <v>Glove-AS95</v>
          </cell>
          <cell r="K420">
            <v>0.625</v>
          </cell>
          <cell r="L420">
            <v>45784</v>
          </cell>
          <cell r="M420">
            <v>15.285</v>
          </cell>
          <cell r="N420" t="str">
            <v>Sophie</v>
          </cell>
        </row>
        <row r="420">
          <cell r="Q420" t="str">
            <v>Dubai </v>
          </cell>
        </row>
        <row r="421">
          <cell r="A421" t="str">
            <v>PSO2500394</v>
          </cell>
          <cell r="B421">
            <v>4500572525</v>
          </cell>
          <cell r="C421" t="str">
            <v>P8873-S02-C1204</v>
          </cell>
          <cell r="D421" t="str">
            <v>AS960SDE</v>
          </cell>
          <cell r="E421">
            <v>1248</v>
          </cell>
          <cell r="F421" t="str">
            <v>Y BY SP</v>
          </cell>
        </row>
        <row r="421">
          <cell r="J421" t="str">
            <v>PU-AS960E (Funrich)</v>
          </cell>
          <cell r="K421">
            <v>1.372</v>
          </cell>
          <cell r="L421">
            <v>45768</v>
          </cell>
          <cell r="M421">
            <v>16.908</v>
          </cell>
          <cell r="N421" t="str">
            <v>Sophie</v>
          </cell>
        </row>
        <row r="421">
          <cell r="Q421" t="str">
            <v>Dubai </v>
          </cell>
        </row>
        <row r="422">
          <cell r="A422" t="str">
            <v>PSO2500395</v>
          </cell>
          <cell r="B422">
            <v>4500572523</v>
          </cell>
          <cell r="C422" t="str">
            <v>P8873-S02-C1204</v>
          </cell>
          <cell r="D422" t="str">
            <v>AS960SDE</v>
          </cell>
          <cell r="E422">
            <v>1254</v>
          </cell>
          <cell r="F422" t="str">
            <v>Y BY SP</v>
          </cell>
        </row>
        <row r="422">
          <cell r="J422" t="str">
            <v>PU-AS960E (Funrich)</v>
          </cell>
          <cell r="K422">
            <v>1.372</v>
          </cell>
          <cell r="L422">
            <v>45768</v>
          </cell>
          <cell r="M422">
            <v>16.908</v>
          </cell>
          <cell r="N422" t="str">
            <v>Sophie</v>
          </cell>
        </row>
        <row r="422">
          <cell r="Q422" t="str">
            <v>Saudi Arabia </v>
          </cell>
        </row>
        <row r="423">
          <cell r="A423" t="str">
            <v>PSO2500396</v>
          </cell>
          <cell r="B423">
            <v>4500572523</v>
          </cell>
          <cell r="C423" t="str">
            <v>P8360-S01-C1203</v>
          </cell>
          <cell r="D423" t="str">
            <v>D570DSDE</v>
          </cell>
          <cell r="E423">
            <v>1254</v>
          </cell>
          <cell r="F423" t="str">
            <v>N</v>
          </cell>
        </row>
        <row r="423">
          <cell r="L423">
            <v>45768</v>
          </cell>
          <cell r="M423">
            <v>8.931</v>
          </cell>
          <cell r="N423" t="str">
            <v>Sophie</v>
          </cell>
        </row>
        <row r="423">
          <cell r="Q423" t="str">
            <v>Saudi Arabia </v>
          </cell>
        </row>
        <row r="424">
          <cell r="A424" t="str">
            <v>PSO2500397</v>
          </cell>
          <cell r="B424">
            <v>4500572524</v>
          </cell>
          <cell r="C424" t="str">
            <v>P8360-S01-C1203</v>
          </cell>
          <cell r="D424" t="str">
            <v>D570DSDE</v>
          </cell>
          <cell r="E424">
            <v>1248</v>
          </cell>
          <cell r="F424" t="str">
            <v>N</v>
          </cell>
        </row>
        <row r="424">
          <cell r="L424">
            <v>45819</v>
          </cell>
          <cell r="M424">
            <v>8.951</v>
          </cell>
          <cell r="N424" t="str">
            <v>Sophie</v>
          </cell>
        </row>
        <row r="424">
          <cell r="Q424" t="str">
            <v>Saudi Arabia </v>
          </cell>
        </row>
        <row r="425">
          <cell r="A425" t="str">
            <v>PSO2500398</v>
          </cell>
          <cell r="B425">
            <v>4500572955</v>
          </cell>
          <cell r="C425" t="str">
            <v>P2396-E02-C1202</v>
          </cell>
          <cell r="D425" t="str">
            <v>7056U</v>
          </cell>
          <cell r="E425">
            <v>3000</v>
          </cell>
          <cell r="F425" t="str">
            <v>N</v>
          </cell>
        </row>
        <row r="425">
          <cell r="L425">
            <v>45775</v>
          </cell>
          <cell r="M425">
            <v>7.97</v>
          </cell>
          <cell r="N425" t="str">
            <v>Sophie</v>
          </cell>
        </row>
        <row r="425">
          <cell r="Q425" t="str">
            <v>UK </v>
          </cell>
        </row>
        <row r="426">
          <cell r="A426" t="str">
            <v>PSO2500399</v>
          </cell>
          <cell r="B426">
            <v>4500572389</v>
          </cell>
          <cell r="C426" t="str">
            <v>P8019-E02-C1202</v>
          </cell>
          <cell r="D426" t="str">
            <v>AS6550E(球頭,改轉速,加網)</v>
          </cell>
          <cell r="E426">
            <v>3000</v>
          </cell>
          <cell r="F426" t="str">
            <v>N</v>
          </cell>
        </row>
        <row r="426">
          <cell r="L426">
            <v>45773</v>
          </cell>
          <cell r="M426">
            <v>24.918</v>
          </cell>
          <cell r="N426" t="str">
            <v>Sophie</v>
          </cell>
        </row>
        <row r="426">
          <cell r="Q426" t="str">
            <v>France </v>
          </cell>
        </row>
        <row r="427">
          <cell r="A427" t="str">
            <v>PSO2500399</v>
          </cell>
          <cell r="B427">
            <v>4500572389</v>
          </cell>
          <cell r="C427" t="str">
            <v>P8019-E02-C1202</v>
          </cell>
          <cell r="D427" t="str">
            <v>AS6550E(球頭,改轉速,加網)</v>
          </cell>
          <cell r="E427">
            <v>500</v>
          </cell>
          <cell r="F427" t="str">
            <v>N</v>
          </cell>
        </row>
        <row r="427">
          <cell r="L427">
            <v>45782</v>
          </cell>
          <cell r="M427">
            <v>24.918</v>
          </cell>
          <cell r="N427" t="str">
            <v>Sophie</v>
          </cell>
        </row>
        <row r="427">
          <cell r="Q427" t="str">
            <v>France </v>
          </cell>
        </row>
        <row r="428">
          <cell r="A428" t="str">
            <v>PSO2500399</v>
          </cell>
          <cell r="B428">
            <v>4500572389</v>
          </cell>
          <cell r="C428" t="str">
            <v>P8019-E02-C1202</v>
          </cell>
          <cell r="D428" t="str">
            <v>AS6550E(球頭,改轉速,加網)</v>
          </cell>
          <cell r="E428">
            <v>3800</v>
          </cell>
          <cell r="F428" t="str">
            <v>N</v>
          </cell>
        </row>
        <row r="428">
          <cell r="L428">
            <v>45782</v>
          </cell>
          <cell r="M428">
            <v>24.918</v>
          </cell>
          <cell r="N428" t="str">
            <v>Sophie</v>
          </cell>
        </row>
        <row r="428">
          <cell r="Q428" t="str">
            <v>France </v>
          </cell>
        </row>
        <row r="429">
          <cell r="A429" t="str">
            <v>PSO2500399</v>
          </cell>
          <cell r="B429">
            <v>4500572389</v>
          </cell>
          <cell r="C429" t="str">
            <v>P8019-E02-C1202</v>
          </cell>
          <cell r="D429" t="str">
            <v>AS6550E(球頭,改轉速,加網)</v>
          </cell>
          <cell r="E429">
            <v>4700</v>
          </cell>
          <cell r="F429" t="str">
            <v>N</v>
          </cell>
        </row>
        <row r="429">
          <cell r="L429">
            <v>45793</v>
          </cell>
          <cell r="M429">
            <v>24.918</v>
          </cell>
          <cell r="N429" t="str">
            <v>Sophie</v>
          </cell>
        </row>
        <row r="429">
          <cell r="Q429" t="str">
            <v>France </v>
          </cell>
        </row>
        <row r="430">
          <cell r="A430" t="str">
            <v>PSO2500400</v>
          </cell>
          <cell r="B430">
            <v>45882</v>
          </cell>
          <cell r="C430" t="str">
            <v>P8028-C01-C1201</v>
          </cell>
          <cell r="D430" t="str">
            <v>756C</v>
          </cell>
          <cell r="E430">
            <v>2525</v>
          </cell>
          <cell r="F430" t="str">
            <v>N</v>
          </cell>
        </row>
        <row r="430">
          <cell r="L430">
            <v>45808</v>
          </cell>
          <cell r="M430">
            <v>9.246</v>
          </cell>
          <cell r="N430" t="str">
            <v>Joy</v>
          </cell>
        </row>
        <row r="430">
          <cell r="Q430" t="str">
            <v>Canada </v>
          </cell>
        </row>
        <row r="431">
          <cell r="A431" t="str">
            <v>PSO2500401</v>
          </cell>
          <cell r="B431">
            <v>4500572970</v>
          </cell>
          <cell r="C431" t="str">
            <v>P8526-L01-C1206</v>
          </cell>
          <cell r="D431" t="str">
            <v>BNTHB300TUX</v>
          </cell>
          <cell r="E431">
            <v>504</v>
          </cell>
          <cell r="F431" t="str">
            <v>N</v>
          </cell>
        </row>
        <row r="431">
          <cell r="L431">
            <v>45757</v>
          </cell>
          <cell r="M431">
            <v>11.882</v>
          </cell>
          <cell r="N431" t="str">
            <v>Amy</v>
          </cell>
        </row>
        <row r="431">
          <cell r="Q431" t="str">
            <v>Guatemala </v>
          </cell>
        </row>
        <row r="432">
          <cell r="A432" t="str">
            <v>PSO2500402</v>
          </cell>
          <cell r="B432">
            <v>4500572970</v>
          </cell>
          <cell r="C432" t="str">
            <v>P8521-L01-C1207</v>
          </cell>
          <cell r="D432" t="str">
            <v>BNTHB250UX</v>
          </cell>
          <cell r="E432">
            <v>504</v>
          </cell>
          <cell r="F432" t="str">
            <v>N</v>
          </cell>
        </row>
        <row r="432">
          <cell r="L432">
            <v>45757</v>
          </cell>
          <cell r="M432">
            <v>9.72</v>
          </cell>
          <cell r="N432" t="str">
            <v>Amy</v>
          </cell>
        </row>
        <row r="432">
          <cell r="Q432" t="str">
            <v>Guatemala </v>
          </cell>
        </row>
        <row r="433">
          <cell r="A433" t="str">
            <v>PSO2500403</v>
          </cell>
          <cell r="B433">
            <v>4500572970</v>
          </cell>
          <cell r="C433" t="str">
            <v>434-02182411R</v>
          </cell>
          <cell r="D433" t="str">
            <v>HB250UX-P1</v>
          </cell>
          <cell r="E433">
            <v>25</v>
          </cell>
          <cell r="F433" t="str">
            <v>N</v>
          </cell>
        </row>
        <row r="433">
          <cell r="L433">
            <v>45757</v>
          </cell>
          <cell r="M433">
            <v>1.52</v>
          </cell>
          <cell r="N433" t="str">
            <v>Amy</v>
          </cell>
        </row>
        <row r="433">
          <cell r="Q433" t="str">
            <v>Guatemala </v>
          </cell>
        </row>
        <row r="434">
          <cell r="A434" t="str">
            <v>PSO2500404</v>
          </cell>
          <cell r="B434">
            <v>4500572970</v>
          </cell>
          <cell r="C434" t="str">
            <v>738-85210112C</v>
          </cell>
          <cell r="D434" t="str">
            <v>HB250UX-HSNG</v>
          </cell>
          <cell r="E434">
            <v>25</v>
          </cell>
          <cell r="F434" t="str">
            <v>N</v>
          </cell>
        </row>
        <row r="434">
          <cell r="L434">
            <v>45757</v>
          </cell>
          <cell r="M434">
            <v>0.98</v>
          </cell>
          <cell r="N434" t="str">
            <v>Amy</v>
          </cell>
          <cell r="O434" t="str">
            <v>738-85210112C TOP HANDLE AND 731-85210104C BOT HANDLE</v>
          </cell>
        </row>
        <row r="434">
          <cell r="Q434" t="str">
            <v>Guatemala </v>
          </cell>
        </row>
        <row r="435">
          <cell r="A435" t="str">
            <v>PSO2500405</v>
          </cell>
          <cell r="B435">
            <v>4500572970</v>
          </cell>
          <cell r="C435" t="str">
            <v>J8521-L0001</v>
          </cell>
          <cell r="D435" t="str">
            <v>HB250UX-HTR</v>
          </cell>
          <cell r="E435">
            <v>25</v>
          </cell>
          <cell r="F435" t="str">
            <v>N</v>
          </cell>
        </row>
        <row r="435">
          <cell r="L435">
            <v>45757</v>
          </cell>
          <cell r="M435">
            <v>6.74</v>
          </cell>
          <cell r="N435" t="str">
            <v>Amy</v>
          </cell>
        </row>
        <row r="435">
          <cell r="Q435" t="str">
            <v>Guatemala </v>
          </cell>
        </row>
        <row r="436">
          <cell r="A436" t="str">
            <v>PSO2500406</v>
          </cell>
          <cell r="B436">
            <v>4500572970</v>
          </cell>
          <cell r="C436" t="str">
            <v>738-85210301C</v>
          </cell>
          <cell r="D436" t="str">
            <v>HB250UX-P4</v>
          </cell>
          <cell r="E436">
            <v>25</v>
          </cell>
          <cell r="F436" t="str">
            <v>N</v>
          </cell>
        </row>
        <row r="436">
          <cell r="L436">
            <v>45757</v>
          </cell>
          <cell r="M436">
            <v>0.31</v>
          </cell>
          <cell r="N436" t="str">
            <v>Amy</v>
          </cell>
        </row>
        <row r="436">
          <cell r="Q436" t="str">
            <v>Guatemala </v>
          </cell>
        </row>
        <row r="437">
          <cell r="A437" t="str">
            <v>PSO2500407</v>
          </cell>
          <cell r="B437">
            <v>4500572970</v>
          </cell>
          <cell r="C437" t="str">
            <v>731-85210201C</v>
          </cell>
          <cell r="D437" t="str">
            <v>HB250UX-P5</v>
          </cell>
          <cell r="E437">
            <v>25</v>
          </cell>
          <cell r="F437" t="str">
            <v>N</v>
          </cell>
        </row>
        <row r="437">
          <cell r="L437">
            <v>45757</v>
          </cell>
          <cell r="M437">
            <v>0.42</v>
          </cell>
          <cell r="N437" t="str">
            <v>Amy</v>
          </cell>
        </row>
        <row r="437">
          <cell r="Q437" t="str">
            <v>Guatemala </v>
          </cell>
        </row>
        <row r="438">
          <cell r="A438" t="str">
            <v>PSO2500408</v>
          </cell>
          <cell r="B438">
            <v>4500572970</v>
          </cell>
          <cell r="C438" t="str">
            <v>701-85190502C</v>
          </cell>
          <cell r="D438" t="str">
            <v>HB250UX-P7</v>
          </cell>
          <cell r="E438">
            <v>25</v>
          </cell>
          <cell r="F438" t="str">
            <v>N</v>
          </cell>
        </row>
        <row r="438">
          <cell r="L438">
            <v>45757</v>
          </cell>
          <cell r="M438">
            <v>0.08</v>
          </cell>
          <cell r="N438" t="str">
            <v>Amy</v>
          </cell>
        </row>
        <row r="438">
          <cell r="Q438" t="str">
            <v>Guatemala </v>
          </cell>
        </row>
        <row r="439">
          <cell r="A439" t="str">
            <v>PSO2500409</v>
          </cell>
          <cell r="B439">
            <v>4500572970</v>
          </cell>
          <cell r="C439" t="str">
            <v>744-85190502C</v>
          </cell>
          <cell r="D439" t="str">
            <v>HB250UX-P6</v>
          </cell>
          <cell r="E439">
            <v>25</v>
          </cell>
          <cell r="F439" t="str">
            <v>N</v>
          </cell>
        </row>
        <row r="439">
          <cell r="L439">
            <v>45757</v>
          </cell>
          <cell r="M439">
            <v>0.08</v>
          </cell>
          <cell r="N439" t="str">
            <v>Amy</v>
          </cell>
        </row>
        <row r="439">
          <cell r="Q439" t="str">
            <v>Guatemala </v>
          </cell>
        </row>
        <row r="440">
          <cell r="A440" t="str">
            <v>PSO2500410</v>
          </cell>
          <cell r="B440">
            <v>4500572970</v>
          </cell>
          <cell r="C440" t="str">
            <v>170-60300003C</v>
          </cell>
          <cell r="D440" t="str">
            <v>HB250UX-P13</v>
          </cell>
          <cell r="E440">
            <v>25</v>
          </cell>
          <cell r="F440" t="str">
            <v>N</v>
          </cell>
        </row>
        <row r="440">
          <cell r="L440">
            <v>45757</v>
          </cell>
          <cell r="M440">
            <v>0.05</v>
          </cell>
          <cell r="N440" t="str">
            <v>Amy</v>
          </cell>
        </row>
        <row r="440">
          <cell r="Q440" t="str">
            <v>Guatemala </v>
          </cell>
        </row>
        <row r="441">
          <cell r="A441" t="str">
            <v>PSO2500411</v>
          </cell>
          <cell r="B441">
            <v>4500572970</v>
          </cell>
          <cell r="C441" t="str">
            <v>731-85210401C</v>
          </cell>
          <cell r="D441" t="str">
            <v>HB250UX-P3</v>
          </cell>
          <cell r="E441">
            <v>25</v>
          </cell>
          <cell r="F441" t="str">
            <v>N</v>
          </cell>
        </row>
        <row r="441">
          <cell r="L441">
            <v>45757</v>
          </cell>
          <cell r="M441">
            <v>0.12</v>
          </cell>
          <cell r="N441" t="str">
            <v>Amy</v>
          </cell>
        </row>
        <row r="441">
          <cell r="Q441" t="str">
            <v>Guatemala </v>
          </cell>
        </row>
        <row r="442">
          <cell r="A442" t="str">
            <v>PSO2500412</v>
          </cell>
          <cell r="B442">
            <v>4500572970</v>
          </cell>
          <cell r="C442" t="str">
            <v>820-85260002R</v>
          </cell>
          <cell r="D442" t="str">
            <v>HB300TUX-P25</v>
          </cell>
          <cell r="E442">
            <v>15</v>
          </cell>
          <cell r="F442" t="str">
            <v>N</v>
          </cell>
        </row>
        <row r="442">
          <cell r="L442">
            <v>45757</v>
          </cell>
          <cell r="M442">
            <v>6.24</v>
          </cell>
          <cell r="N442" t="str">
            <v>Amy</v>
          </cell>
        </row>
        <row r="442">
          <cell r="P442" t="str">
            <v>820-85260002R brush head assy oval+701-85210701C oval brush housing</v>
          </cell>
          <cell r="Q442" t="str">
            <v>Guatemala </v>
          </cell>
        </row>
        <row r="443">
          <cell r="A443" t="str">
            <v>PSO2500413</v>
          </cell>
          <cell r="B443">
            <v>4500572970</v>
          </cell>
          <cell r="C443" t="str">
            <v>820-85210001R</v>
          </cell>
          <cell r="D443" t="str">
            <v>HB250UX-P25</v>
          </cell>
          <cell r="E443">
            <v>15</v>
          </cell>
          <cell r="F443" t="str">
            <v>N</v>
          </cell>
        </row>
        <row r="443">
          <cell r="L443">
            <v>45757</v>
          </cell>
          <cell r="M443">
            <v>3.29</v>
          </cell>
          <cell r="N443" t="str">
            <v>Amy</v>
          </cell>
        </row>
        <row r="443">
          <cell r="P443" t="str">
            <v>820-85210001R brush head assy oval +701-85191202C oval brush housing</v>
          </cell>
          <cell r="Q443" t="str">
            <v>Guatemala </v>
          </cell>
        </row>
        <row r="444">
          <cell r="A444" t="str">
            <v>PSO2500414</v>
          </cell>
          <cell r="B444">
            <v>4500572539</v>
          </cell>
          <cell r="C444" t="str">
            <v>P8019-E00-C1208</v>
          </cell>
          <cell r="D444" t="str">
            <v>ACAS6550DIF</v>
          </cell>
          <cell r="E444">
            <v>5016</v>
          </cell>
          <cell r="F444" t="str">
            <v>N</v>
          </cell>
        </row>
        <row r="444">
          <cell r="L444">
            <v>45761</v>
          </cell>
          <cell r="M444">
            <v>2.45</v>
          </cell>
          <cell r="N444" t="str">
            <v>Sophie</v>
          </cell>
        </row>
        <row r="444">
          <cell r="Q444" t="str">
            <v>France </v>
          </cell>
        </row>
        <row r="445">
          <cell r="A445" t="str">
            <v>PSO2500415</v>
          </cell>
          <cell r="B445">
            <v>4500573074</v>
          </cell>
          <cell r="C445" t="str">
            <v>820-85110004R</v>
          </cell>
          <cell r="D445" t="str">
            <v>AS135E(11801351)</v>
          </cell>
          <cell r="E445">
            <v>500</v>
          </cell>
          <cell r="F445" t="str">
            <v>N</v>
          </cell>
        </row>
        <row r="445">
          <cell r="L445">
            <v>45743</v>
          </cell>
          <cell r="M445">
            <v>1.75</v>
          </cell>
          <cell r="N445" t="str">
            <v>Sophie</v>
          </cell>
        </row>
        <row r="445">
          <cell r="Q445" t="str">
            <v>France </v>
          </cell>
        </row>
        <row r="446">
          <cell r="A446" t="str">
            <v>PSO2500416</v>
          </cell>
          <cell r="B446">
            <v>4500571578</v>
          </cell>
          <cell r="C446" t="str">
            <v>P8530-C01-C1202</v>
          </cell>
          <cell r="D446" t="str">
            <v>BNTDHB275MHC</v>
          </cell>
          <cell r="E446">
            <v>2004</v>
          </cell>
          <cell r="F446" t="str">
            <v>Y</v>
          </cell>
        </row>
        <row r="446">
          <cell r="J446" t="str">
            <v>Clip-BNTDHBMB275 US$0.4 X 2 pcs</v>
          </cell>
          <cell r="K446">
            <v>0.8</v>
          </cell>
          <cell r="L446">
            <v>45809</v>
          </cell>
          <cell r="M446" t="str">
            <v>waiting for CCN approval</v>
          </cell>
          <cell r="N446" t="str">
            <v>Amy</v>
          </cell>
        </row>
        <row r="446">
          <cell r="Q446" t="str">
            <v>Canada </v>
          </cell>
        </row>
        <row r="447">
          <cell r="A447" t="str">
            <v>PSO2500417</v>
          </cell>
          <cell r="B447">
            <v>4500571578</v>
          </cell>
          <cell r="C447" t="str">
            <v>P8530-C01-C1202</v>
          </cell>
          <cell r="D447" t="str">
            <v>BNTDHB275MHC</v>
          </cell>
          <cell r="E447">
            <v>13</v>
          </cell>
          <cell r="F447" t="str">
            <v>Y</v>
          </cell>
        </row>
        <row r="447">
          <cell r="J447" t="str">
            <v>Clip-BNTDHBMB275 US$0.4 X 2 pcs</v>
          </cell>
          <cell r="K447">
            <v>0.8</v>
          </cell>
          <cell r="L447">
            <v>45809</v>
          </cell>
          <cell r="M447" t="str">
            <v>waiting for CCN approval</v>
          </cell>
          <cell r="N447" t="str">
            <v>Amy</v>
          </cell>
        </row>
        <row r="447">
          <cell r="Q447" t="str">
            <v>Canada </v>
          </cell>
        </row>
        <row r="448">
          <cell r="A448" t="str">
            <v>PSO2500418</v>
          </cell>
          <cell r="B448">
            <v>4500573182</v>
          </cell>
          <cell r="C448" t="str">
            <v>P8891-K01-C1201</v>
          </cell>
          <cell r="D448" t="str">
            <v>AS550K</v>
          </cell>
          <cell r="E448">
            <v>2502</v>
          </cell>
          <cell r="F448" t="str">
            <v>N</v>
          </cell>
        </row>
        <row r="448">
          <cell r="L448">
            <v>45765</v>
          </cell>
          <cell r="M448">
            <v>14.156</v>
          </cell>
          <cell r="N448" t="str">
            <v>Kit</v>
          </cell>
        </row>
        <row r="448">
          <cell r="Q448" t="str">
            <v>Korea </v>
          </cell>
        </row>
        <row r="449">
          <cell r="A449" t="str">
            <v>PSO2500419</v>
          </cell>
          <cell r="B449">
            <v>4500572971</v>
          </cell>
          <cell r="C449" t="str">
            <v>P8526-L01-C1206</v>
          </cell>
          <cell r="D449" t="str">
            <v>BNTHB300TUX</v>
          </cell>
          <cell r="E449">
            <v>504</v>
          </cell>
          <cell r="F449" t="str">
            <v>N</v>
          </cell>
        </row>
        <row r="449">
          <cell r="L449">
            <v>45813</v>
          </cell>
          <cell r="M449">
            <v>11.882</v>
          </cell>
          <cell r="N449" t="str">
            <v>Alice</v>
          </cell>
        </row>
        <row r="449">
          <cell r="Q449" t="str">
            <v>Guatemala </v>
          </cell>
        </row>
        <row r="450">
          <cell r="A450" t="str">
            <v>PSO2500420</v>
          </cell>
          <cell r="B450">
            <v>4500572971</v>
          </cell>
          <cell r="C450" t="str">
            <v>P8521-L01-C1207</v>
          </cell>
          <cell r="D450" t="str">
            <v>BNTHB250UX</v>
          </cell>
          <cell r="E450">
            <v>504</v>
          </cell>
          <cell r="F450" t="str">
            <v>N</v>
          </cell>
        </row>
        <row r="450">
          <cell r="L450">
            <v>45813</v>
          </cell>
          <cell r="M450">
            <v>9.72</v>
          </cell>
          <cell r="N450" t="str">
            <v>Alice</v>
          </cell>
        </row>
        <row r="450">
          <cell r="Q450" t="str">
            <v>Guatemala </v>
          </cell>
        </row>
        <row r="451">
          <cell r="A451" t="str">
            <v>PSO2500421</v>
          </cell>
          <cell r="B451">
            <v>4500572971</v>
          </cell>
          <cell r="C451" t="str">
            <v>434-02182411R</v>
          </cell>
          <cell r="D451" t="str">
            <v>HB250UX-P1</v>
          </cell>
          <cell r="E451">
            <v>25</v>
          </cell>
          <cell r="F451" t="str">
            <v>N</v>
          </cell>
        </row>
        <row r="451">
          <cell r="L451">
            <v>45813</v>
          </cell>
          <cell r="M451">
            <v>1.52</v>
          </cell>
          <cell r="N451" t="str">
            <v>Alice</v>
          </cell>
        </row>
        <row r="451">
          <cell r="Q451" t="str">
            <v>Guatemala </v>
          </cell>
        </row>
        <row r="452">
          <cell r="A452" t="str">
            <v>PSO2500422</v>
          </cell>
          <cell r="B452">
            <v>4500572971</v>
          </cell>
          <cell r="C452" t="str">
            <v>738-85210112C</v>
          </cell>
          <cell r="D452" t="str">
            <v>HB250UX-HSNG</v>
          </cell>
          <cell r="E452">
            <v>25</v>
          </cell>
          <cell r="F452" t="str">
            <v>N</v>
          </cell>
        </row>
        <row r="452">
          <cell r="L452">
            <v>45813</v>
          </cell>
          <cell r="M452">
            <v>0.98</v>
          </cell>
          <cell r="N452" t="str">
            <v>Alice</v>
          </cell>
        </row>
        <row r="452">
          <cell r="P452" t="str">
            <v>738-85210112C top handle + 731-85210104C bot handle</v>
          </cell>
          <cell r="Q452" t="str">
            <v>Guatemala </v>
          </cell>
        </row>
        <row r="453">
          <cell r="A453" t="str">
            <v>PSO2500423</v>
          </cell>
          <cell r="B453">
            <v>4500572971</v>
          </cell>
          <cell r="C453" t="str">
            <v>J8521-L0001</v>
          </cell>
          <cell r="D453" t="str">
            <v>HB250UX-HTR</v>
          </cell>
          <cell r="E453">
            <v>25</v>
          </cell>
          <cell r="F453" t="str">
            <v>N</v>
          </cell>
        </row>
        <row r="453">
          <cell r="L453">
            <v>45813</v>
          </cell>
          <cell r="M453">
            <v>6.74</v>
          </cell>
          <cell r="N453" t="str">
            <v>Alice</v>
          </cell>
        </row>
        <row r="453">
          <cell r="Q453" t="str">
            <v>Guatemala </v>
          </cell>
        </row>
        <row r="454">
          <cell r="A454" t="str">
            <v>PSO2500424</v>
          </cell>
          <cell r="B454">
            <v>4500572971</v>
          </cell>
          <cell r="C454" t="str">
            <v>738-85210301C</v>
          </cell>
          <cell r="D454" t="str">
            <v>HB250UX-P4</v>
          </cell>
          <cell r="E454">
            <v>25</v>
          </cell>
          <cell r="F454" t="str">
            <v>N</v>
          </cell>
        </row>
        <row r="454">
          <cell r="L454">
            <v>45813</v>
          </cell>
          <cell r="M454">
            <v>0.31</v>
          </cell>
          <cell r="N454" t="str">
            <v>Alice</v>
          </cell>
        </row>
        <row r="454">
          <cell r="Q454" t="str">
            <v>Guatemala </v>
          </cell>
        </row>
        <row r="455">
          <cell r="A455" t="str">
            <v>PSO2500425</v>
          </cell>
          <cell r="B455">
            <v>4500572971</v>
          </cell>
          <cell r="C455" t="str">
            <v>731-85210201C</v>
          </cell>
          <cell r="D455" t="str">
            <v>HB250UX-P5</v>
          </cell>
          <cell r="E455">
            <v>25</v>
          </cell>
          <cell r="F455" t="str">
            <v>N</v>
          </cell>
        </row>
        <row r="455">
          <cell r="L455">
            <v>45813</v>
          </cell>
          <cell r="M455">
            <v>0.42</v>
          </cell>
          <cell r="N455" t="str">
            <v>Alice</v>
          </cell>
        </row>
        <row r="455">
          <cell r="Q455" t="str">
            <v>Guatemala </v>
          </cell>
        </row>
        <row r="456">
          <cell r="A456" t="str">
            <v>PSO2500426</v>
          </cell>
          <cell r="B456">
            <v>4500572971</v>
          </cell>
          <cell r="C456" t="str">
            <v>701-85190502C</v>
          </cell>
          <cell r="D456" t="str">
            <v>HB250UX-P7</v>
          </cell>
          <cell r="E456">
            <v>25</v>
          </cell>
          <cell r="F456" t="str">
            <v>N</v>
          </cell>
        </row>
        <row r="456">
          <cell r="L456">
            <v>45813</v>
          </cell>
          <cell r="M456">
            <v>0.08</v>
          </cell>
          <cell r="N456" t="str">
            <v>Alice</v>
          </cell>
        </row>
        <row r="456">
          <cell r="Q456" t="str">
            <v>Guatemala </v>
          </cell>
        </row>
        <row r="457">
          <cell r="A457" t="str">
            <v>PSO2500427</v>
          </cell>
          <cell r="B457">
            <v>4500572971</v>
          </cell>
          <cell r="C457" t="str">
            <v>744-85190502C</v>
          </cell>
          <cell r="D457" t="str">
            <v>HB250UX-P6</v>
          </cell>
          <cell r="E457">
            <v>25</v>
          </cell>
          <cell r="F457" t="str">
            <v>N</v>
          </cell>
        </row>
        <row r="457">
          <cell r="L457">
            <v>45813</v>
          </cell>
          <cell r="M457">
            <v>0.08</v>
          </cell>
          <cell r="N457" t="str">
            <v>Alice</v>
          </cell>
        </row>
        <row r="457">
          <cell r="Q457" t="str">
            <v>Guatemala </v>
          </cell>
        </row>
        <row r="458">
          <cell r="A458" t="str">
            <v>PSO2500428</v>
          </cell>
          <cell r="B458">
            <v>4500572971</v>
          </cell>
          <cell r="C458" t="str">
            <v>170-60300003C</v>
          </cell>
          <cell r="D458" t="str">
            <v>HB250UX-P13</v>
          </cell>
          <cell r="E458">
            <v>25</v>
          </cell>
          <cell r="F458" t="str">
            <v>N</v>
          </cell>
        </row>
        <row r="458">
          <cell r="L458">
            <v>45813</v>
          </cell>
          <cell r="M458">
            <v>0.05</v>
          </cell>
          <cell r="N458" t="str">
            <v>Alice</v>
          </cell>
        </row>
        <row r="458">
          <cell r="Q458" t="str">
            <v>Guatemala </v>
          </cell>
        </row>
        <row r="459">
          <cell r="A459" t="str">
            <v>PSO2500429</v>
          </cell>
          <cell r="B459">
            <v>4500572971</v>
          </cell>
          <cell r="C459" t="str">
            <v>731-85210401C</v>
          </cell>
          <cell r="D459" t="str">
            <v>HB250UX-P3</v>
          </cell>
          <cell r="E459">
            <v>25</v>
          </cell>
          <cell r="F459" t="str">
            <v>N</v>
          </cell>
        </row>
        <row r="459">
          <cell r="L459">
            <v>45813</v>
          </cell>
          <cell r="M459">
            <v>0.12</v>
          </cell>
          <cell r="N459" t="str">
            <v>Alice</v>
          </cell>
        </row>
        <row r="459">
          <cell r="Q459" t="str">
            <v>Guatemala </v>
          </cell>
        </row>
        <row r="460">
          <cell r="A460" t="str">
            <v>PSO2500430</v>
          </cell>
          <cell r="B460">
            <v>4500572971</v>
          </cell>
          <cell r="C460" t="str">
            <v>820-85260002R</v>
          </cell>
          <cell r="D460" t="str">
            <v>HB300TUX-P25</v>
          </cell>
          <cell r="E460">
            <v>15</v>
          </cell>
          <cell r="F460" t="str">
            <v>N</v>
          </cell>
        </row>
        <row r="460">
          <cell r="L460">
            <v>45813</v>
          </cell>
          <cell r="M460">
            <v>6.24</v>
          </cell>
          <cell r="N460" t="str">
            <v>Alice</v>
          </cell>
        </row>
        <row r="460">
          <cell r="P460" t="str">
            <v>820-85260002R brush head assy oval+701-85210701C oval brush housing</v>
          </cell>
          <cell r="Q460" t="str">
            <v>Guatemala </v>
          </cell>
        </row>
        <row r="461">
          <cell r="A461" t="str">
            <v>PSO2500431</v>
          </cell>
          <cell r="B461">
            <v>4500572971</v>
          </cell>
          <cell r="C461" t="str">
            <v>820-85210001R</v>
          </cell>
          <cell r="D461" t="str">
            <v>HB250UX-P25</v>
          </cell>
          <cell r="E461">
            <v>15</v>
          </cell>
          <cell r="F461" t="str">
            <v>N</v>
          </cell>
        </row>
        <row r="461">
          <cell r="L461">
            <v>45813</v>
          </cell>
          <cell r="M461">
            <v>3.29</v>
          </cell>
          <cell r="N461" t="str">
            <v>Alice</v>
          </cell>
        </row>
        <row r="461">
          <cell r="P461" t="str">
            <v>820-85210001R brush head assy oval +701-85191202C oval brush housing</v>
          </cell>
          <cell r="Q461" t="str">
            <v>Guatemala </v>
          </cell>
        </row>
        <row r="462">
          <cell r="A462" t="str">
            <v>PSO2500432</v>
          </cell>
          <cell r="B462">
            <v>4500572355</v>
          </cell>
          <cell r="C462" t="str">
            <v>P8873-E02-C1213</v>
          </cell>
          <cell r="D462" t="str">
            <v>AS960E</v>
          </cell>
          <cell r="E462">
            <v>1500</v>
          </cell>
          <cell r="F462" t="str">
            <v>Y, by SP</v>
          </cell>
        </row>
        <row r="462">
          <cell r="J462" t="str">
            <v>pouch</v>
          </cell>
          <cell r="K462">
            <v>1.4</v>
          </cell>
          <cell r="L462">
            <v>45767</v>
          </cell>
          <cell r="M462">
            <v>16.843</v>
          </cell>
          <cell r="N462" t="str">
            <v>Sophie</v>
          </cell>
        </row>
        <row r="462">
          <cell r="Q462" t="str">
            <v>Dubai </v>
          </cell>
        </row>
        <row r="463">
          <cell r="A463" t="str">
            <v>PSO2500433</v>
          </cell>
          <cell r="B463">
            <v>4500572356</v>
          </cell>
          <cell r="C463" t="str">
            <v>P8873-E02-C1213</v>
          </cell>
          <cell r="D463" t="str">
            <v>AS960E</v>
          </cell>
          <cell r="E463">
            <v>1500</v>
          </cell>
          <cell r="F463" t="str">
            <v>Y, by SP</v>
          </cell>
        </row>
        <row r="463">
          <cell r="J463" t="str">
            <v>pouch</v>
          </cell>
          <cell r="K463">
            <v>1.4</v>
          </cell>
          <cell r="L463">
            <v>45797</v>
          </cell>
          <cell r="M463">
            <v>16.843</v>
          </cell>
          <cell r="N463" t="str">
            <v>Sophie</v>
          </cell>
        </row>
        <row r="463">
          <cell r="Q463" t="str">
            <v>Dubai </v>
          </cell>
        </row>
        <row r="464">
          <cell r="A464" t="str">
            <v>PSO2500434</v>
          </cell>
          <cell r="B464">
            <v>8480633</v>
          </cell>
          <cell r="C464" t="str">
            <v>416-11000705R</v>
          </cell>
          <cell r="D464" t="str">
            <v>STR11-10</v>
          </cell>
          <cell r="E464">
            <v>6400</v>
          </cell>
          <cell r="F464" t="str">
            <v>N</v>
          </cell>
        </row>
        <row r="464">
          <cell r="L464">
            <v>45733</v>
          </cell>
          <cell r="M464" t="str">
            <v>RMB4.95</v>
          </cell>
          <cell r="N464" t="str">
            <v>Amy</v>
          </cell>
        </row>
        <row r="464">
          <cell r="Q464" t="str">
            <v>China DG-sunluen</v>
          </cell>
        </row>
        <row r="465">
          <cell r="A465" t="str">
            <v>PSO2500435</v>
          </cell>
          <cell r="B465" t="str">
            <v>IP-0006</v>
          </cell>
          <cell r="C465" t="str">
            <v>P3858-C01-C1201</v>
          </cell>
          <cell r="D465" t="str">
            <v>SSW12C (814116) </v>
          </cell>
          <cell r="E465">
            <v>2004</v>
          </cell>
          <cell r="F465" t="str">
            <v>N</v>
          </cell>
        </row>
        <row r="465">
          <cell r="L465">
            <v>45763</v>
          </cell>
          <cell r="M465">
            <v>7.35</v>
          </cell>
          <cell r="N465" t="str">
            <v>Kit</v>
          </cell>
        </row>
        <row r="465">
          <cell r="Q465" t="str">
            <v>USA </v>
          </cell>
        </row>
        <row r="466">
          <cell r="A466" t="str">
            <v>PSO2500436</v>
          </cell>
          <cell r="B466">
            <v>4500572592</v>
          </cell>
          <cell r="C466" t="str">
            <v>P8873-E02-C1206</v>
          </cell>
          <cell r="D466" t="str">
            <v>AS200E</v>
          </cell>
          <cell r="E466">
            <v>2502</v>
          </cell>
          <cell r="F466" t="str">
            <v>Y</v>
          </cell>
        </row>
        <row r="466">
          <cell r="J466" t="str">
            <v>Pouch PU-AS250E (Yangyi)</v>
          </cell>
          <cell r="K466">
            <v>0.52</v>
          </cell>
          <cell r="L466">
            <v>45778</v>
          </cell>
          <cell r="M466">
            <v>15.209</v>
          </cell>
          <cell r="N466" t="str">
            <v>Sophie</v>
          </cell>
        </row>
        <row r="466">
          <cell r="Q466" t="str">
            <v>France </v>
          </cell>
        </row>
        <row r="467">
          <cell r="A467" t="str">
            <v>PSO2500437</v>
          </cell>
          <cell r="B467">
            <v>204032</v>
          </cell>
          <cell r="C467" t="str">
            <v>P8323-L02-C1202</v>
          </cell>
          <cell r="D467" t="str">
            <v>SB307W</v>
          </cell>
          <cell r="E467">
            <v>5004</v>
          </cell>
          <cell r="F467" t="str">
            <v>N</v>
          </cell>
        </row>
        <row r="467">
          <cell r="L467">
            <v>45833</v>
          </cell>
          <cell r="M467">
            <v>12.061</v>
          </cell>
          <cell r="N467" t="str">
            <v>Alice</v>
          </cell>
        </row>
        <row r="467">
          <cell r="Q467" t="str">
            <v>USA </v>
          </cell>
        </row>
        <row r="468">
          <cell r="A468" t="str">
            <v>PSO2500438</v>
          </cell>
          <cell r="B468">
            <v>4500573095</v>
          </cell>
          <cell r="C468" t="str">
            <v>P2550-L01-C1206</v>
          </cell>
          <cell r="D468" t="str">
            <v>LWD5RN</v>
          </cell>
          <cell r="E468">
            <v>2596</v>
          </cell>
          <cell r="F468" t="str">
            <v>N</v>
          </cell>
        </row>
        <row r="468">
          <cell r="L468">
            <v>45823</v>
          </cell>
          <cell r="M468">
            <v>2.746</v>
          </cell>
          <cell r="N468" t="str">
            <v>Joy</v>
          </cell>
        </row>
        <row r="468">
          <cell r="P468" t="str">
            <v>CANCELLED ORDER AND TRANSFER TO FOB CAMBODIA PO#4500575639-30</v>
          </cell>
          <cell r="Q468" t="str">
            <v>USA </v>
          </cell>
        </row>
        <row r="469">
          <cell r="A469" t="str">
            <v>PSO2500439</v>
          </cell>
          <cell r="B469">
            <v>4500573262</v>
          </cell>
          <cell r="C469" t="str">
            <v>P2396-A02-C1201</v>
          </cell>
          <cell r="D469" t="str">
            <v>VSM7056A</v>
          </cell>
          <cell r="E469">
            <v>1000</v>
          </cell>
          <cell r="F469" t="str">
            <v>N</v>
          </cell>
        </row>
        <row r="469">
          <cell r="L469">
            <v>45777</v>
          </cell>
          <cell r="M469">
            <v>7.308</v>
          </cell>
          <cell r="N469" t="str">
            <v>Kit</v>
          </cell>
        </row>
        <row r="469">
          <cell r="Q469" t="str">
            <v>Australia </v>
          </cell>
        </row>
        <row r="470">
          <cell r="A470" t="str">
            <v>PSO2500440</v>
          </cell>
          <cell r="B470">
            <v>4500573263</v>
          </cell>
          <cell r="C470" t="str">
            <v>P2396-A02-C1201</v>
          </cell>
          <cell r="D470" t="str">
            <v>VSM7056A</v>
          </cell>
          <cell r="E470">
            <v>1500</v>
          </cell>
          <cell r="F470" t="str">
            <v>N</v>
          </cell>
        </row>
        <row r="470">
          <cell r="L470">
            <v>45777</v>
          </cell>
          <cell r="M470">
            <v>7.308</v>
          </cell>
          <cell r="N470" t="str">
            <v>Kit</v>
          </cell>
        </row>
        <row r="470">
          <cell r="Q470" t="str">
            <v>New Zealand </v>
          </cell>
        </row>
        <row r="471">
          <cell r="A471" t="str">
            <v>PSO2500441</v>
          </cell>
          <cell r="B471">
            <v>4500573344</v>
          </cell>
          <cell r="C471" t="str">
            <v>P8521-L01-C1204</v>
          </cell>
          <cell r="D471" t="str">
            <v>BNTHB250UX</v>
          </cell>
          <cell r="E471">
            <v>1500</v>
          </cell>
          <cell r="F471" t="str">
            <v>N</v>
          </cell>
        </row>
        <row r="471">
          <cell r="L471">
            <v>45813</v>
          </cell>
          <cell r="M471">
            <v>9.72</v>
          </cell>
          <cell r="N471" t="str">
            <v>Alice</v>
          </cell>
        </row>
        <row r="471">
          <cell r="Q471" t="str">
            <v>Colombia </v>
          </cell>
        </row>
        <row r="472">
          <cell r="A472" t="str">
            <v>PSO2500442</v>
          </cell>
          <cell r="B472">
            <v>4500573344</v>
          </cell>
          <cell r="C472" t="str">
            <v>434-02182411R</v>
          </cell>
          <cell r="D472" t="str">
            <v>HB250UX-P1</v>
          </cell>
          <cell r="E472">
            <v>45</v>
          </cell>
          <cell r="F472" t="str">
            <v>N</v>
          </cell>
        </row>
        <row r="472">
          <cell r="L472">
            <v>45813</v>
          </cell>
          <cell r="M472">
            <v>1.52</v>
          </cell>
          <cell r="N472" t="str">
            <v>Alice</v>
          </cell>
        </row>
        <row r="472">
          <cell r="Q472" t="str">
            <v>Colombia </v>
          </cell>
        </row>
        <row r="473">
          <cell r="A473" t="str">
            <v>PSO2500443</v>
          </cell>
          <cell r="B473">
            <v>4500573344</v>
          </cell>
          <cell r="C473" t="str">
            <v>738-85210112C</v>
          </cell>
          <cell r="D473" t="str">
            <v>HB250UX-HSNG</v>
          </cell>
          <cell r="E473">
            <v>45</v>
          </cell>
          <cell r="F473" t="str">
            <v>N</v>
          </cell>
        </row>
        <row r="473">
          <cell r="L473">
            <v>45813</v>
          </cell>
          <cell r="M473">
            <v>0.98</v>
          </cell>
          <cell r="N473" t="str">
            <v>Alice</v>
          </cell>
        </row>
        <row r="473">
          <cell r="P473" t="str">
            <v>738-85210112C top handle + 731-85210104C bot handle</v>
          </cell>
          <cell r="Q473" t="str">
            <v>Colombia </v>
          </cell>
        </row>
        <row r="474">
          <cell r="A474" t="str">
            <v>PSO2500444</v>
          </cell>
          <cell r="B474">
            <v>4500573344</v>
          </cell>
          <cell r="C474" t="str">
            <v>J8521-L0001</v>
          </cell>
          <cell r="D474" t="str">
            <v>HB250UX-HTR</v>
          </cell>
          <cell r="E474">
            <v>45</v>
          </cell>
          <cell r="F474" t="str">
            <v>N</v>
          </cell>
        </row>
        <row r="474">
          <cell r="L474">
            <v>45813</v>
          </cell>
          <cell r="M474">
            <v>6.74</v>
          </cell>
          <cell r="N474" t="str">
            <v>Alice</v>
          </cell>
        </row>
        <row r="474">
          <cell r="Q474" t="str">
            <v>Colombia </v>
          </cell>
        </row>
        <row r="475">
          <cell r="A475" t="str">
            <v>PSO2500445</v>
          </cell>
          <cell r="B475">
            <v>4500573344</v>
          </cell>
          <cell r="C475" t="str">
            <v>738-85210301C</v>
          </cell>
          <cell r="D475" t="str">
            <v>HB250UX-P4</v>
          </cell>
          <cell r="E475">
            <v>45</v>
          </cell>
          <cell r="F475" t="str">
            <v>N</v>
          </cell>
        </row>
        <row r="475">
          <cell r="L475">
            <v>45813</v>
          </cell>
          <cell r="M475">
            <v>0.31</v>
          </cell>
          <cell r="N475" t="str">
            <v>Alice</v>
          </cell>
        </row>
        <row r="475">
          <cell r="Q475" t="str">
            <v>Colombia </v>
          </cell>
        </row>
        <row r="476">
          <cell r="A476" t="str">
            <v>PSO2500446</v>
          </cell>
          <cell r="B476">
            <v>4500573344</v>
          </cell>
          <cell r="C476" t="str">
            <v>731-85210201C</v>
          </cell>
          <cell r="D476" t="str">
            <v>HB250UX-P5</v>
          </cell>
          <cell r="E476">
            <v>45</v>
          </cell>
          <cell r="F476" t="str">
            <v>N</v>
          </cell>
        </row>
        <row r="476">
          <cell r="L476">
            <v>45813</v>
          </cell>
          <cell r="M476">
            <v>0.42</v>
          </cell>
          <cell r="N476" t="str">
            <v>Alice</v>
          </cell>
        </row>
        <row r="476">
          <cell r="Q476" t="str">
            <v>Colombia </v>
          </cell>
        </row>
        <row r="477">
          <cell r="A477" t="str">
            <v>PSO2500447</v>
          </cell>
          <cell r="B477">
            <v>4500573344</v>
          </cell>
          <cell r="C477" t="str">
            <v>701-85190502C</v>
          </cell>
          <cell r="D477" t="str">
            <v>HB250UX-P7</v>
          </cell>
          <cell r="E477">
            <v>45</v>
          </cell>
          <cell r="F477" t="str">
            <v>N</v>
          </cell>
        </row>
        <row r="477">
          <cell r="L477">
            <v>45813</v>
          </cell>
          <cell r="M477">
            <v>0.08</v>
          </cell>
          <cell r="N477" t="str">
            <v>Alice</v>
          </cell>
        </row>
        <row r="477">
          <cell r="Q477" t="str">
            <v>Colombia </v>
          </cell>
        </row>
        <row r="478">
          <cell r="A478" t="str">
            <v>PSO2500448</v>
          </cell>
          <cell r="B478">
            <v>4500573344</v>
          </cell>
          <cell r="C478" t="str">
            <v>744-85190502C</v>
          </cell>
          <cell r="D478" t="str">
            <v>HB250UX-P6</v>
          </cell>
          <cell r="E478">
            <v>45</v>
          </cell>
          <cell r="F478" t="str">
            <v>N</v>
          </cell>
        </row>
        <row r="478">
          <cell r="L478">
            <v>45813</v>
          </cell>
          <cell r="M478">
            <v>0.08</v>
          </cell>
          <cell r="N478" t="str">
            <v>Alice</v>
          </cell>
        </row>
        <row r="478">
          <cell r="Q478" t="str">
            <v>Colombia </v>
          </cell>
        </row>
        <row r="479">
          <cell r="A479" t="str">
            <v>PSO2500449</v>
          </cell>
          <cell r="B479">
            <v>4500573344</v>
          </cell>
          <cell r="C479" t="str">
            <v>170-60300003C</v>
          </cell>
          <cell r="D479" t="str">
            <v>HB250UX-P13</v>
          </cell>
          <cell r="E479">
            <v>45</v>
          </cell>
          <cell r="F479" t="str">
            <v>N</v>
          </cell>
        </row>
        <row r="479">
          <cell r="L479">
            <v>45813</v>
          </cell>
          <cell r="M479">
            <v>0.05</v>
          </cell>
          <cell r="N479" t="str">
            <v>Alice</v>
          </cell>
        </row>
        <row r="479">
          <cell r="Q479" t="str">
            <v>Colombia </v>
          </cell>
        </row>
        <row r="480">
          <cell r="A480" t="str">
            <v>PSO2500450</v>
          </cell>
          <cell r="B480">
            <v>4500573344</v>
          </cell>
          <cell r="C480" t="str">
            <v>731-85210401C</v>
          </cell>
          <cell r="D480" t="str">
            <v>HB250UX-P3</v>
          </cell>
          <cell r="E480">
            <v>45</v>
          </cell>
          <cell r="F480" t="str">
            <v>N</v>
          </cell>
        </row>
        <row r="480">
          <cell r="L480">
            <v>45813</v>
          </cell>
          <cell r="M480">
            <v>0.12</v>
          </cell>
          <cell r="N480" t="str">
            <v>Alice</v>
          </cell>
        </row>
        <row r="480">
          <cell r="Q480" t="str">
            <v>Colombia </v>
          </cell>
        </row>
        <row r="481">
          <cell r="A481" t="str">
            <v>PSO2500451</v>
          </cell>
          <cell r="B481">
            <v>4500573344</v>
          </cell>
          <cell r="C481" t="str">
            <v>820-85210001R</v>
          </cell>
          <cell r="D481" t="str">
            <v>HB250UX-P25</v>
          </cell>
          <cell r="E481">
            <v>45</v>
          </cell>
          <cell r="F481" t="str">
            <v>N</v>
          </cell>
        </row>
        <row r="481">
          <cell r="L481">
            <v>45813</v>
          </cell>
          <cell r="M481">
            <v>3.29</v>
          </cell>
          <cell r="N481" t="str">
            <v>Alice</v>
          </cell>
        </row>
        <row r="481">
          <cell r="P481" t="str">
            <v>820-85210001R brush head assy oval +701-85191202C oval brush housing</v>
          </cell>
          <cell r="Q481" t="str">
            <v>Colombia </v>
          </cell>
        </row>
        <row r="482">
          <cell r="A482" t="str">
            <v>PSO2500452</v>
          </cell>
          <cell r="B482">
            <v>4500573193</v>
          </cell>
          <cell r="C482" t="str">
            <v>P8521-V01-C1220</v>
          </cell>
          <cell r="D482" t="str">
            <v>BNTHBLV250UZ-PP44</v>
          </cell>
          <cell r="E482">
            <v>504</v>
          </cell>
          <cell r="F482" t="str">
            <v>N</v>
          </cell>
        </row>
        <row r="482">
          <cell r="L482">
            <v>45761</v>
          </cell>
          <cell r="M482">
            <v>9.726</v>
          </cell>
          <cell r="N482" t="str">
            <v>Amy</v>
          </cell>
        </row>
        <row r="482">
          <cell r="Q482" t="str">
            <v>China MILL PLAN(PARAGUAY)</v>
          </cell>
        </row>
        <row r="483">
          <cell r="A483" t="str">
            <v>PSO2500453</v>
          </cell>
          <cell r="B483">
            <v>4500573077</v>
          </cell>
          <cell r="C483" t="str">
            <v>P8016-S01-C1201</v>
          </cell>
          <cell r="D483" t="str">
            <v>BRHD210SDE</v>
          </cell>
          <cell r="E483">
            <v>2502</v>
          </cell>
          <cell r="F483" t="str">
            <v>N</v>
          </cell>
        </row>
        <row r="483">
          <cell r="L483">
            <v>45772</v>
          </cell>
          <cell r="M483">
            <v>8.831</v>
          </cell>
          <cell r="N483" t="str">
            <v>Sophie</v>
          </cell>
        </row>
        <row r="483">
          <cell r="Q483" t="str">
            <v>Dubai </v>
          </cell>
        </row>
        <row r="484">
          <cell r="A484" t="str">
            <v>PSO2500454</v>
          </cell>
          <cell r="B484">
            <v>4500573077</v>
          </cell>
          <cell r="C484" t="str">
            <v>P8016-S02-C1201</v>
          </cell>
          <cell r="D484" t="str">
            <v>BRHD225SDE</v>
          </cell>
          <cell r="E484">
            <v>2502</v>
          </cell>
          <cell r="F484" t="str">
            <v>N</v>
          </cell>
        </row>
        <row r="484">
          <cell r="L484">
            <v>45772</v>
          </cell>
          <cell r="M484">
            <v>10.286</v>
          </cell>
          <cell r="N484" t="str">
            <v>Sophie</v>
          </cell>
        </row>
        <row r="484">
          <cell r="Q484" t="str">
            <v>Dubai </v>
          </cell>
        </row>
        <row r="485">
          <cell r="A485" t="str">
            <v>PSO2500455</v>
          </cell>
          <cell r="B485">
            <v>4500573393</v>
          </cell>
          <cell r="C485" t="str">
            <v>P8286-M03-C1220</v>
          </cell>
          <cell r="D485" t="str">
            <v>246PKES</v>
          </cell>
          <cell r="E485">
            <v>5000</v>
          </cell>
          <cell r="F485" t="str">
            <v>N</v>
          </cell>
        </row>
        <row r="485">
          <cell r="L485">
            <v>45778</v>
          </cell>
          <cell r="M485">
            <v>5.015</v>
          </cell>
          <cell r="N485" t="str">
            <v>Kit</v>
          </cell>
        </row>
        <row r="485">
          <cell r="Q485" t="str">
            <v>Mexico </v>
          </cell>
        </row>
        <row r="486">
          <cell r="A486" t="str">
            <v>PSO2500456</v>
          </cell>
          <cell r="B486">
            <v>4500573393</v>
          </cell>
          <cell r="C486" t="str">
            <v>P8013-M01-C1206</v>
          </cell>
          <cell r="D486" t="str">
            <v>303BES</v>
          </cell>
          <cell r="E486">
            <v>4000</v>
          </cell>
          <cell r="F486" t="str">
            <v>N</v>
          </cell>
        </row>
        <row r="486">
          <cell r="L486">
            <v>45778</v>
          </cell>
          <cell r="M486">
            <v>4.667</v>
          </cell>
          <cell r="N486" t="str">
            <v>Kit</v>
          </cell>
        </row>
        <row r="486">
          <cell r="Q486" t="str">
            <v>Mexico </v>
          </cell>
        </row>
        <row r="487">
          <cell r="A487" t="str">
            <v>PSO2500457</v>
          </cell>
          <cell r="B487">
            <v>4500573393</v>
          </cell>
          <cell r="C487" t="str">
            <v>P8013-M01-C1206</v>
          </cell>
          <cell r="D487" t="str">
            <v>303BES</v>
          </cell>
          <cell r="E487">
            <v>4000</v>
          </cell>
          <cell r="F487" t="str">
            <v>N</v>
          </cell>
        </row>
        <row r="487">
          <cell r="L487">
            <v>45809</v>
          </cell>
          <cell r="M487">
            <v>4.667</v>
          </cell>
          <cell r="N487" t="str">
            <v>Kit</v>
          </cell>
        </row>
        <row r="487">
          <cell r="Q487" t="str">
            <v>Mexico </v>
          </cell>
        </row>
        <row r="488">
          <cell r="A488" t="str">
            <v>PSO2500458</v>
          </cell>
          <cell r="B488">
            <v>4500573393</v>
          </cell>
          <cell r="C488" t="str">
            <v>P8013-M01-C1201</v>
          </cell>
          <cell r="D488" t="str">
            <v>303ES</v>
          </cell>
          <cell r="E488">
            <v>3500</v>
          </cell>
          <cell r="F488" t="str">
            <v>N</v>
          </cell>
        </row>
        <row r="488">
          <cell r="L488">
            <v>45778</v>
          </cell>
          <cell r="M488">
            <v>4.58</v>
          </cell>
          <cell r="N488" t="str">
            <v>Kit</v>
          </cell>
        </row>
        <row r="488">
          <cell r="Q488" t="str">
            <v>Mexico </v>
          </cell>
        </row>
        <row r="489">
          <cell r="A489" t="str">
            <v>PSO2500459</v>
          </cell>
          <cell r="B489">
            <v>4500573393</v>
          </cell>
          <cell r="C489" t="str">
            <v>P8893-M01-C1202</v>
          </cell>
          <cell r="D489" t="str">
            <v>CD160CES</v>
          </cell>
          <cell r="E489">
            <v>8000</v>
          </cell>
          <cell r="F489" t="str">
            <v>N</v>
          </cell>
        </row>
        <row r="489">
          <cell r="L489">
            <v>45778</v>
          </cell>
          <cell r="M489">
            <v>6.79</v>
          </cell>
          <cell r="N489" t="str">
            <v>Kit</v>
          </cell>
        </row>
        <row r="489">
          <cell r="Q489" t="str">
            <v>Mexico </v>
          </cell>
        </row>
        <row r="490">
          <cell r="A490" t="str">
            <v>PSO2500460</v>
          </cell>
          <cell r="B490">
            <v>4500573393</v>
          </cell>
          <cell r="C490" t="str">
            <v>P8893-M01-C1202</v>
          </cell>
          <cell r="D490" t="str">
            <v>CD160CES</v>
          </cell>
          <cell r="E490">
            <v>4000</v>
          </cell>
          <cell r="F490" t="str">
            <v>N</v>
          </cell>
        </row>
        <row r="490">
          <cell r="L490">
            <v>45809</v>
          </cell>
          <cell r="M490">
            <v>6.79</v>
          </cell>
          <cell r="N490" t="str">
            <v>Kit</v>
          </cell>
        </row>
        <row r="490">
          <cell r="Q490" t="str">
            <v>Mexico </v>
          </cell>
        </row>
        <row r="491">
          <cell r="A491" t="str">
            <v>PSO2500461</v>
          </cell>
          <cell r="B491">
            <v>4500573393</v>
          </cell>
          <cell r="C491" t="str">
            <v>P8506-M01-C1202</v>
          </cell>
          <cell r="D491" t="str">
            <v>BC193ES</v>
          </cell>
          <cell r="E491">
            <v>2500</v>
          </cell>
          <cell r="F491" t="str">
            <v>N</v>
          </cell>
        </row>
        <row r="491">
          <cell r="L491">
            <v>45778</v>
          </cell>
          <cell r="M491">
            <v>14.942</v>
          </cell>
          <cell r="N491" t="str">
            <v>Kit</v>
          </cell>
        </row>
        <row r="491">
          <cell r="Q491" t="str">
            <v>Mexico </v>
          </cell>
        </row>
        <row r="492">
          <cell r="A492" t="str">
            <v>PSO2500462</v>
          </cell>
          <cell r="B492">
            <v>4500573049</v>
          </cell>
          <cell r="C492" t="str">
            <v>P8538-E01-C1201</v>
          </cell>
          <cell r="D492" t="str">
            <v>BRAS150E</v>
          </cell>
          <cell r="E492">
            <v>10002</v>
          </cell>
          <cell r="F492" t="str">
            <v>N</v>
          </cell>
        </row>
        <row r="492">
          <cell r="L492">
            <v>45894</v>
          </cell>
          <cell r="M492" t="str">
            <v>CANCEELED</v>
          </cell>
          <cell r="N492" t="str">
            <v>Sophie</v>
          </cell>
        </row>
        <row r="492">
          <cell r="P492" t="str">
            <v>cancel and change to MSO</v>
          </cell>
          <cell r="Q492" t="str">
            <v>France </v>
          </cell>
        </row>
        <row r="493">
          <cell r="A493" t="str">
            <v>PSO2500463</v>
          </cell>
          <cell r="B493">
            <v>4500572978</v>
          </cell>
          <cell r="C493" t="str">
            <v>P8360-S01-C1203</v>
          </cell>
          <cell r="D493" t="str">
            <v>D570DSDE</v>
          </cell>
          <cell r="E493">
            <v>504</v>
          </cell>
          <cell r="F493" t="str">
            <v>N</v>
          </cell>
        </row>
        <row r="493">
          <cell r="L493">
            <v>45772</v>
          </cell>
          <cell r="M493">
            <v>8.931</v>
          </cell>
          <cell r="N493" t="str">
            <v>Sophie</v>
          </cell>
        </row>
        <row r="493">
          <cell r="Q493" t="str">
            <v>Dubai - JNC</v>
          </cell>
        </row>
        <row r="494">
          <cell r="A494" t="str">
            <v>PSO2500464</v>
          </cell>
          <cell r="B494">
            <v>4500572978</v>
          </cell>
          <cell r="C494" t="str">
            <v>P8360-S01-C1204</v>
          </cell>
          <cell r="D494" t="str">
            <v>D572DSDE</v>
          </cell>
          <cell r="E494">
            <v>2502</v>
          </cell>
          <cell r="F494" t="str">
            <v>N</v>
          </cell>
        </row>
        <row r="494">
          <cell r="L494">
            <v>45796</v>
          </cell>
          <cell r="M494">
            <v>8.911</v>
          </cell>
          <cell r="N494" t="str">
            <v>Sophie</v>
          </cell>
        </row>
        <row r="494">
          <cell r="Q494" t="str">
            <v>Dubai - MFC</v>
          </cell>
        </row>
        <row r="495">
          <cell r="A495" t="str">
            <v>PSO2500465</v>
          </cell>
          <cell r="B495">
            <v>4500572981</v>
          </cell>
          <cell r="C495" t="str">
            <v>P8356-E01-C1206</v>
          </cell>
          <cell r="D495" t="str">
            <v>D374DE</v>
          </cell>
          <cell r="E495">
            <v>1080</v>
          </cell>
          <cell r="F495" t="str">
            <v>N</v>
          </cell>
        </row>
        <row r="495">
          <cell r="L495">
            <v>45871</v>
          </cell>
          <cell r="M495">
            <v>10.487</v>
          </cell>
          <cell r="N495" t="str">
            <v>Sophie</v>
          </cell>
        </row>
        <row r="495">
          <cell r="P495" t="str">
            <v>Transfer 1002pcs to PO#4500574502/PSO2500703 in CHE version </v>
          </cell>
          <cell r="Q495" t="str">
            <v>France </v>
          </cell>
        </row>
        <row r="496">
          <cell r="A496" t="str">
            <v>PSO2500465</v>
          </cell>
          <cell r="B496">
            <v>4500572981</v>
          </cell>
          <cell r="C496" t="str">
            <v>P8356-E01-C1206</v>
          </cell>
          <cell r="D496" t="str">
            <v>D374DE</v>
          </cell>
          <cell r="E496">
            <v>4020</v>
          </cell>
          <cell r="F496" t="str">
            <v>N</v>
          </cell>
        </row>
        <row r="496">
          <cell r="L496">
            <v>45871</v>
          </cell>
          <cell r="M496">
            <v>10.487</v>
          </cell>
          <cell r="N496" t="str">
            <v>Sophie</v>
          </cell>
        </row>
        <row r="497">
          <cell r="A497" t="str">
            <v>PSO2500466</v>
          </cell>
          <cell r="B497">
            <v>4500572981</v>
          </cell>
          <cell r="C497" t="str">
            <v>P8356-E01-C1206</v>
          </cell>
          <cell r="D497" t="str">
            <v>D374DE</v>
          </cell>
          <cell r="E497">
            <v>6102</v>
          </cell>
          <cell r="F497" t="str">
            <v>N</v>
          </cell>
        </row>
        <row r="497">
          <cell r="L497">
            <v>45894</v>
          </cell>
          <cell r="M497">
            <v>10.487</v>
          </cell>
          <cell r="N497" t="str">
            <v>Sophie</v>
          </cell>
        </row>
        <row r="497">
          <cell r="Q497" t="str">
            <v>France </v>
          </cell>
        </row>
        <row r="498">
          <cell r="A498" t="str">
            <v>PSO2500467</v>
          </cell>
          <cell r="B498">
            <v>4500573445</v>
          </cell>
          <cell r="C498" t="str">
            <v>P8325-L04-C1204</v>
          </cell>
          <cell r="D498" t="str">
            <v>279AMZLI</v>
          </cell>
          <cell r="E498">
            <v>8000</v>
          </cell>
          <cell r="F498" t="str">
            <v>Y 
BY SP</v>
          </cell>
        </row>
        <row r="498">
          <cell r="J498" t="str">
            <v> 77203Z-279N Laptide 229-83250002R</v>
          </cell>
          <cell r="K498">
            <v>0.71</v>
          </cell>
          <cell r="L498">
            <v>45889</v>
          </cell>
          <cell r="M498">
            <v>11.495</v>
          </cell>
          <cell r="N498" t="str">
            <v>Joy</v>
          </cell>
        </row>
        <row r="498">
          <cell r="P498" t="str">
            <v>TRANSFER TO FOB CAMBODIA PO#4500576014-40,then transfer back</v>
          </cell>
          <cell r="Q498" t="str">
            <v>USA </v>
          </cell>
        </row>
        <row r="499">
          <cell r="A499" t="str">
            <v>PSO2500468</v>
          </cell>
          <cell r="B499">
            <v>4500572983</v>
          </cell>
          <cell r="C499" t="str">
            <v>P8873-E02-C1212</v>
          </cell>
          <cell r="D499" t="str">
            <v>AS200ROE</v>
          </cell>
          <cell r="E499">
            <v>4002</v>
          </cell>
          <cell r="F499" t="str">
            <v>Y</v>
          </cell>
        </row>
        <row r="499">
          <cell r="J499" t="str">
            <v>Pouch PU-AS250E (Yangyi)</v>
          </cell>
          <cell r="K499">
            <v>0.52</v>
          </cell>
          <cell r="L499">
            <v>45785</v>
          </cell>
          <cell r="M499">
            <v>15.395</v>
          </cell>
          <cell r="N499" t="str">
            <v>Sophie</v>
          </cell>
        </row>
        <row r="499">
          <cell r="Q499" t="str">
            <v>Romania </v>
          </cell>
        </row>
        <row r="500">
          <cell r="A500" t="str">
            <v>PSO2500469</v>
          </cell>
          <cell r="B500">
            <v>4500572983</v>
          </cell>
          <cell r="C500" t="str">
            <v>P2573-E01-C1204</v>
          </cell>
          <cell r="D500" t="str">
            <v>MT726E</v>
          </cell>
          <cell r="E500">
            <v>900</v>
          </cell>
          <cell r="F500" t="str">
            <v>Y BY SP</v>
          </cell>
        </row>
        <row r="500">
          <cell r="J500" t="str">
            <v>PU-7255U (JETBLOOM)</v>
          </cell>
          <cell r="K500">
            <v>0.265</v>
          </cell>
          <cell r="L500">
            <v>45785</v>
          </cell>
          <cell r="M500">
            <v>9.712</v>
          </cell>
          <cell r="N500" t="str">
            <v>Sophie</v>
          </cell>
        </row>
        <row r="500">
          <cell r="Q500" t="str">
            <v>Romania </v>
          </cell>
        </row>
        <row r="501">
          <cell r="A501" t="str">
            <v>PSO2500470</v>
          </cell>
          <cell r="B501">
            <v>4500572983</v>
          </cell>
          <cell r="C501" t="str">
            <v>P8875-E03-C1205</v>
          </cell>
          <cell r="D501" t="str">
            <v>AS122E</v>
          </cell>
          <cell r="E501">
            <v>2502</v>
          </cell>
          <cell r="F501" t="str">
            <v>N</v>
          </cell>
        </row>
        <row r="501">
          <cell r="L501">
            <v>45785</v>
          </cell>
          <cell r="M501">
            <v>10.293</v>
          </cell>
          <cell r="N501" t="str">
            <v>Sophie</v>
          </cell>
        </row>
        <row r="501">
          <cell r="Q501" t="str">
            <v>Romania </v>
          </cell>
        </row>
        <row r="502">
          <cell r="A502" t="str">
            <v>PSO2500471</v>
          </cell>
          <cell r="B502">
            <v>4500572984</v>
          </cell>
          <cell r="C502" t="str">
            <v>P8515-E01-C1202</v>
          </cell>
          <cell r="D502" t="str">
            <v>AS136E</v>
          </cell>
          <cell r="E502">
            <v>2502</v>
          </cell>
          <cell r="F502" t="str">
            <v>Y BY SP</v>
          </cell>
        </row>
        <row r="502">
          <cell r="J502" t="str">
            <v>Glove-2136U-SP</v>
          </cell>
          <cell r="K502">
            <v>0.548</v>
          </cell>
          <cell r="L502">
            <v>45783</v>
          </cell>
          <cell r="M502">
            <v>13.08</v>
          </cell>
          <cell r="N502" t="str">
            <v>Sophie</v>
          </cell>
        </row>
        <row r="502">
          <cell r="Q502" t="str">
            <v>Romania </v>
          </cell>
        </row>
        <row r="503">
          <cell r="A503" t="str">
            <v>PSO2500472</v>
          </cell>
          <cell r="B503">
            <v>4500572984</v>
          </cell>
          <cell r="C503" t="str">
            <v>P8532-E01-C1201</v>
          </cell>
          <cell r="D503" t="str">
            <v>AS95E</v>
          </cell>
          <cell r="E503">
            <v>2502</v>
          </cell>
          <cell r="F503" t="str">
            <v>Y BY SP</v>
          </cell>
        </row>
        <row r="503">
          <cell r="J503" t="str">
            <v>GLOVE-AS95-SP</v>
          </cell>
          <cell r="K503">
            <v>0.625</v>
          </cell>
          <cell r="L503">
            <v>45783</v>
          </cell>
          <cell r="M503">
            <v>15.079</v>
          </cell>
          <cell r="N503" t="str">
            <v>Sophie</v>
          </cell>
        </row>
        <row r="503">
          <cell r="Q503" t="str">
            <v>Romania </v>
          </cell>
        </row>
        <row r="504">
          <cell r="A504" t="str">
            <v>PSO2500473</v>
          </cell>
          <cell r="B504">
            <v>4500572985</v>
          </cell>
          <cell r="C504" t="str">
            <v>P2573-E01-C1204</v>
          </cell>
          <cell r="D504" t="str">
            <v>MT726E</v>
          </cell>
          <cell r="E504">
            <v>1602</v>
          </cell>
          <cell r="F504" t="str">
            <v>Y BY SP</v>
          </cell>
        </row>
        <row r="504">
          <cell r="J504" t="str">
            <v>PU-7255U (JETBLOOM)</v>
          </cell>
          <cell r="K504">
            <v>0.265</v>
          </cell>
          <cell r="L504">
            <v>45783</v>
          </cell>
          <cell r="M504">
            <v>9.712</v>
          </cell>
          <cell r="N504" t="str">
            <v>Sophie</v>
          </cell>
        </row>
        <row r="504">
          <cell r="Q504" t="str">
            <v>Romania </v>
          </cell>
        </row>
        <row r="505">
          <cell r="A505" t="str">
            <v>PSO2500474</v>
          </cell>
          <cell r="B505">
            <v>4500572982</v>
          </cell>
          <cell r="C505" t="str">
            <v>P8019-E02-C1202</v>
          </cell>
          <cell r="D505" t="str">
            <v>AS6550E(球頭,改轉速,加網)</v>
          </cell>
          <cell r="E505">
            <v>10000</v>
          </cell>
          <cell r="F505" t="str">
            <v>N</v>
          </cell>
        </row>
        <row r="505">
          <cell r="L505">
            <v>45768</v>
          </cell>
          <cell r="M505">
            <v>24.918</v>
          </cell>
          <cell r="N505" t="str">
            <v>Sophie</v>
          </cell>
        </row>
        <row r="505">
          <cell r="Q505" t="str">
            <v>France </v>
          </cell>
        </row>
        <row r="506">
          <cell r="A506" t="str">
            <v>PSO2500475</v>
          </cell>
          <cell r="B506">
            <v>4500573516</v>
          </cell>
          <cell r="C506" t="str">
            <v>P8888-L01-C1208</v>
          </cell>
          <cell r="D506" t="str">
            <v>BC600</v>
          </cell>
          <cell r="E506">
            <v>3000</v>
          </cell>
        </row>
        <row r="506">
          <cell r="L506">
            <v>45817</v>
          </cell>
          <cell r="M506">
            <v>9.154</v>
          </cell>
          <cell r="N506" t="str">
            <v>Joy</v>
          </cell>
        </row>
        <row r="506">
          <cell r="P506" t="str">
            <v>Transfer to PO#4500576017-90,then transfer back</v>
          </cell>
          <cell r="Q506" t="str">
            <v>USA </v>
          </cell>
        </row>
        <row r="507">
          <cell r="A507" t="str">
            <v>PSO2500476</v>
          </cell>
          <cell r="B507">
            <v>4500573640</v>
          </cell>
          <cell r="C507" t="str">
            <v>SP8019 - spare parts </v>
          </cell>
          <cell r="D507" t="str">
            <v>VSD-1280/KJ-BRUSH </v>
          </cell>
          <cell r="E507">
            <v>50</v>
          </cell>
          <cell r="F507" t="str">
            <v>N</v>
          </cell>
        </row>
        <row r="507">
          <cell r="L507">
            <v>45783</v>
          </cell>
          <cell r="M507">
            <v>1.85</v>
          </cell>
          <cell r="N507" t="str">
            <v>Kit</v>
          </cell>
        </row>
        <row r="507">
          <cell r="P507" t="str">
            <v>Brush-820-80190007R</v>
          </cell>
          <cell r="Q507" t="str">
            <v>Japan </v>
          </cell>
        </row>
        <row r="508">
          <cell r="A508" t="str">
            <v>PSO2500477</v>
          </cell>
          <cell r="B508">
            <v>4500573640</v>
          </cell>
          <cell r="C508" t="str">
            <v>SP8019 - spare parts </v>
          </cell>
          <cell r="D508" t="str">
            <v>VSD-1280/KJ-COMB</v>
          </cell>
          <cell r="E508">
            <v>50</v>
          </cell>
          <cell r="F508" t="str">
            <v>N</v>
          </cell>
        </row>
        <row r="508">
          <cell r="L508">
            <v>45783</v>
          </cell>
          <cell r="M508">
            <v>1.41</v>
          </cell>
          <cell r="N508" t="str">
            <v>Kit</v>
          </cell>
        </row>
        <row r="508">
          <cell r="P508" t="str">
            <v>Comb-820-80190006R</v>
          </cell>
          <cell r="Q508" t="str">
            <v>Japan </v>
          </cell>
        </row>
        <row r="509">
          <cell r="A509" t="str">
            <v>PSO2500478</v>
          </cell>
          <cell r="B509">
            <v>4500573641</v>
          </cell>
          <cell r="C509" t="str">
            <v>SP8001 - spare parts </v>
          </cell>
          <cell r="D509" t="str">
            <v>VSD-1241/KJ-NOZZLE</v>
          </cell>
          <cell r="E509">
            <v>50</v>
          </cell>
          <cell r="F509" t="str">
            <v>N</v>
          </cell>
        </row>
        <row r="509">
          <cell r="L509">
            <v>45783</v>
          </cell>
          <cell r="M509">
            <v>0.57</v>
          </cell>
          <cell r="N509" t="str">
            <v>Kit</v>
          </cell>
        </row>
        <row r="509">
          <cell r="P509" t="str">
            <v>Nozzle-715-80011801C</v>
          </cell>
          <cell r="Q509" t="str">
            <v>Japan </v>
          </cell>
        </row>
        <row r="510">
          <cell r="A510" t="str">
            <v>PSO2500479</v>
          </cell>
          <cell r="B510">
            <v>4500573641</v>
          </cell>
          <cell r="C510" t="str">
            <v>SP8001 - spare parts </v>
          </cell>
          <cell r="D510" t="str">
            <v>VSD-1241/KJ-FILTER</v>
          </cell>
          <cell r="E510">
            <v>50</v>
          </cell>
          <cell r="F510" t="str">
            <v>N</v>
          </cell>
        </row>
        <row r="510">
          <cell r="L510">
            <v>45783</v>
          </cell>
          <cell r="M510">
            <v>0.45</v>
          </cell>
          <cell r="N510" t="str">
            <v>Kit</v>
          </cell>
        </row>
        <row r="510">
          <cell r="P510" t="str">
            <v>Filter-702-80010401C
尾蓋入風網-170-80010302C</v>
          </cell>
          <cell r="Q510" t="str">
            <v>Japan </v>
          </cell>
        </row>
        <row r="511">
          <cell r="A511" t="str">
            <v>PSO2500480</v>
          </cell>
          <cell r="B511">
            <v>4500573608</v>
          </cell>
          <cell r="C511" t="str">
            <v>P8526-L01-C1208</v>
          </cell>
          <cell r="D511" t="str">
            <v>BNTHB300TUX</v>
          </cell>
          <cell r="E511">
            <v>144</v>
          </cell>
          <cell r="F511" t="str">
            <v>N</v>
          </cell>
        </row>
        <row r="511">
          <cell r="L511">
            <v>45764</v>
          </cell>
          <cell r="M511">
            <v>11.882</v>
          </cell>
          <cell r="N511" t="str">
            <v>Alice</v>
          </cell>
        </row>
        <row r="511">
          <cell r="Q511" t="str">
            <v>Honduras </v>
          </cell>
        </row>
        <row r="512">
          <cell r="A512" t="str">
            <v>PSO2500481</v>
          </cell>
          <cell r="B512">
            <v>4500573608</v>
          </cell>
          <cell r="C512" t="str">
            <v>P8521-L01-C1209</v>
          </cell>
          <cell r="D512" t="str">
            <v>BNTHB250UX</v>
          </cell>
          <cell r="E512">
            <v>180</v>
          </cell>
          <cell r="F512" t="str">
            <v>N</v>
          </cell>
        </row>
        <row r="512">
          <cell r="L512">
            <v>45764</v>
          </cell>
          <cell r="M512" t="str">
            <v>US$9.72 </v>
          </cell>
          <cell r="N512" t="str">
            <v>Alice</v>
          </cell>
        </row>
        <row r="512">
          <cell r="Q512" t="str">
            <v>Honduras </v>
          </cell>
        </row>
        <row r="513">
          <cell r="A513" t="str">
            <v>PSO2500482</v>
          </cell>
          <cell r="B513">
            <v>4500573695</v>
          </cell>
          <cell r="C513" t="str">
            <v>P8529-L02-C1201</v>
          </cell>
          <cell r="D513" t="str">
            <v>BNTMHBUX</v>
          </cell>
          <cell r="E513">
            <v>504</v>
          </cell>
          <cell r="F513" t="str">
            <v>N</v>
          </cell>
        </row>
        <row r="513">
          <cell r="L513">
            <v>45764</v>
          </cell>
          <cell r="M513">
            <v>7.994</v>
          </cell>
          <cell r="N513" t="str">
            <v>Alice</v>
          </cell>
        </row>
        <row r="513">
          <cell r="Q513" t="str">
            <v>Colombia </v>
          </cell>
        </row>
        <row r="514">
          <cell r="A514" t="str">
            <v>PSO2500483</v>
          </cell>
          <cell r="B514">
            <v>4500573355</v>
          </cell>
          <cell r="C514" t="str">
            <v>P8530-L01-C1213</v>
          </cell>
          <cell r="D514" t="str">
            <v>BNTDHBCR275UX</v>
          </cell>
          <cell r="E514">
            <v>144</v>
          </cell>
          <cell r="F514" t="str">
            <v>Y</v>
          </cell>
        </row>
        <row r="514">
          <cell r="J514" t="str">
            <v>Comb-BNTDHBMB275
Clip-BNTDHBMB275 US$0.4 X 4 pcs</v>
          </cell>
          <cell r="K514" t="str">
            <v>0.35
1.60</v>
          </cell>
          <cell r="L514">
            <v>45787</v>
          </cell>
          <cell r="M514">
            <v>14.117</v>
          </cell>
          <cell r="N514" t="str">
            <v>Alice</v>
          </cell>
        </row>
        <row r="514">
          <cell r="Q514" t="str">
            <v>Nicaragua </v>
          </cell>
        </row>
        <row r="515">
          <cell r="A515" t="str">
            <v>PSO2500484</v>
          </cell>
          <cell r="B515">
            <v>4500573356</v>
          </cell>
          <cell r="C515" t="str">
            <v>P8530-L01-C1213</v>
          </cell>
          <cell r="D515" t="str">
            <v>BNTDHBCR275UX</v>
          </cell>
          <cell r="E515">
            <v>144</v>
          </cell>
          <cell r="F515" t="str">
            <v>Y</v>
          </cell>
        </row>
        <row r="515">
          <cell r="J515" t="str">
            <v>Comb-BNTDHBMB275
Clip-BNTDHBMB275 US$0.4 X 4 pcs</v>
          </cell>
          <cell r="K515" t="str">
            <v>0.35
1.60</v>
          </cell>
          <cell r="L515">
            <v>45843</v>
          </cell>
          <cell r="M515">
            <v>14.117</v>
          </cell>
          <cell r="N515" t="str">
            <v>Alice</v>
          </cell>
        </row>
        <row r="515">
          <cell r="Q515" t="str">
            <v>Nicaragua </v>
          </cell>
        </row>
        <row r="516">
          <cell r="A516" t="str">
            <v>PSO2500485</v>
          </cell>
          <cell r="B516">
            <v>4500573611</v>
          </cell>
          <cell r="C516" t="str">
            <v>P8530-L01-C1213</v>
          </cell>
          <cell r="D516" t="str">
            <v>BNTDHBCR275UX</v>
          </cell>
          <cell r="E516">
            <v>144</v>
          </cell>
          <cell r="F516" t="str">
            <v>Y</v>
          </cell>
        </row>
        <row r="516">
          <cell r="J516" t="str">
            <v>Comb-BNTDHBMB275
Clip-BNTDHBMB275 US$0.4 X 4 pcs</v>
          </cell>
          <cell r="K516" t="str">
            <v>0.35
1.60</v>
          </cell>
          <cell r="L516">
            <v>45796</v>
          </cell>
          <cell r="M516">
            <v>14.117</v>
          </cell>
          <cell r="N516" t="str">
            <v>Alice</v>
          </cell>
        </row>
        <row r="516">
          <cell r="Q516" t="str">
            <v>Honduras </v>
          </cell>
        </row>
        <row r="517">
          <cell r="A517" t="str">
            <v>PSO2500486</v>
          </cell>
          <cell r="B517">
            <v>4500573624</v>
          </cell>
          <cell r="C517" t="str">
            <v>P8530-L01-C1213</v>
          </cell>
          <cell r="D517" t="str">
            <v>BNTDHBCR275UX</v>
          </cell>
          <cell r="E517">
            <v>504</v>
          </cell>
          <cell r="F517" t="str">
            <v>Y</v>
          </cell>
        </row>
        <row r="517">
          <cell r="J517" t="str">
            <v>Comb-BNTDHBMB275
Clip-BNTDHBMB275 US$0.4 X 4 pcs</v>
          </cell>
          <cell r="K517" t="str">
            <v>0.35
1.60</v>
          </cell>
          <cell r="L517">
            <v>45796</v>
          </cell>
          <cell r="M517">
            <v>14.117</v>
          </cell>
          <cell r="N517" t="str">
            <v>Alice</v>
          </cell>
        </row>
        <row r="517">
          <cell r="Q517" t="str">
            <v>Costa Rica </v>
          </cell>
        </row>
        <row r="518">
          <cell r="A518" t="str">
            <v>PSO2500487</v>
          </cell>
          <cell r="B518">
            <v>4500573681</v>
          </cell>
          <cell r="C518" t="str">
            <v>P8530-L01-C1213</v>
          </cell>
          <cell r="D518" t="str">
            <v>BNTDHBCR275UX</v>
          </cell>
          <cell r="E518">
            <v>288</v>
          </cell>
          <cell r="F518" t="str">
            <v>Y</v>
          </cell>
        </row>
        <row r="518">
          <cell r="J518" t="str">
            <v>Comb-BNTDHBMB275
Clip-BNTDHBMB275 US$0.4 X 4 pcs</v>
          </cell>
          <cell r="K518" t="str">
            <v>0.35
1.60</v>
          </cell>
          <cell r="L518">
            <v>45796</v>
          </cell>
          <cell r="M518">
            <v>14.117</v>
          </cell>
          <cell r="N518" t="str">
            <v>Alice</v>
          </cell>
        </row>
        <row r="518">
          <cell r="Q518" t="str">
            <v>El Salvador </v>
          </cell>
        </row>
        <row r="519">
          <cell r="A519" t="str">
            <v>PSO2500488</v>
          </cell>
          <cell r="B519">
            <v>4500573710</v>
          </cell>
          <cell r="C519" t="str">
            <v>P8530-V03-C1205</v>
          </cell>
          <cell r="D519" t="str">
            <v>BNTDHBCR275UZ</v>
          </cell>
          <cell r="E519">
            <v>240</v>
          </cell>
          <cell r="F519" t="str">
            <v>Y</v>
          </cell>
        </row>
        <row r="519">
          <cell r="J519" t="str">
            <v>Comb-BNTDHBMB275
Clip-BNTDHBMB275 US$0.4 X 4 pcs</v>
          </cell>
          <cell r="K519" t="str">
            <v>0.35
1.60</v>
          </cell>
          <cell r="L519">
            <v>45796</v>
          </cell>
          <cell r="M519">
            <v>15.195</v>
          </cell>
          <cell r="N519" t="str">
            <v>Alice</v>
          </cell>
        </row>
        <row r="519">
          <cell r="Q519" t="str">
            <v>Paraguay </v>
          </cell>
        </row>
        <row r="520">
          <cell r="A520" t="str">
            <v>PSO2500489</v>
          </cell>
          <cell r="B520">
            <v>4500573574</v>
          </cell>
          <cell r="C520" t="str">
            <v>P8325-L04-C1204</v>
          </cell>
          <cell r="D520" t="str">
            <v>279AMZLI</v>
          </cell>
          <cell r="E520">
            <v>30</v>
          </cell>
          <cell r="F520" t="str">
            <v>Y 
BY SP</v>
          </cell>
        </row>
        <row r="520">
          <cell r="J520" t="str">
            <v> 77203Z-279N Laptide 229-83250002R</v>
          </cell>
          <cell r="K520">
            <v>0.71</v>
          </cell>
          <cell r="L520">
            <v>45824</v>
          </cell>
          <cell r="M520" t="str">
            <v>TBC</v>
          </cell>
          <cell r="N520" t="str">
            <v>Joy</v>
          </cell>
        </row>
        <row r="520">
          <cell r="P520" t="str">
            <v>CANCELLED</v>
          </cell>
          <cell r="Q520" t="str">
            <v>USA </v>
          </cell>
        </row>
        <row r="521">
          <cell r="A521" t="str">
            <v>PSO2500490</v>
          </cell>
          <cell r="B521">
            <v>4500573721</v>
          </cell>
          <cell r="C521" t="str">
            <v>P2599-L01-C1201</v>
          </cell>
          <cell r="D521" t="str">
            <v>FCB4WRX</v>
          </cell>
          <cell r="E521">
            <v>15318</v>
          </cell>
          <cell r="F521" t="str">
            <v>N</v>
          </cell>
        </row>
        <row r="521">
          <cell r="L521">
            <v>45831</v>
          </cell>
          <cell r="M521">
            <v>3.527</v>
          </cell>
          <cell r="N521" t="str">
            <v>Joy</v>
          </cell>
          <cell r="O521" t="str">
            <v>TRANSFER TO FOB CAMBODIA PO#4500576018-10,then transfer back</v>
          </cell>
        </row>
        <row r="521">
          <cell r="Q521" t="str">
            <v>USA </v>
          </cell>
        </row>
        <row r="522">
          <cell r="A522" t="str">
            <v>PSO2500491</v>
          </cell>
          <cell r="B522">
            <v>4500573721</v>
          </cell>
          <cell r="C522" t="str">
            <v>P8913-L01-C1206</v>
          </cell>
          <cell r="D522" t="str">
            <v>HS18RT</v>
          </cell>
          <cell r="E522">
            <v>2240</v>
          </cell>
          <cell r="F522" t="str">
            <v>N</v>
          </cell>
        </row>
        <row r="522">
          <cell r="L522">
            <v>45820</v>
          </cell>
          <cell r="M522">
            <v>5.717</v>
          </cell>
          <cell r="N522" t="str">
            <v>Joy</v>
          </cell>
          <cell r="O522" t="str">
            <v>TRANSFER TO FOB CAMBODIA PO#4500576018-20,then transfer back</v>
          </cell>
        </row>
        <row r="522">
          <cell r="Q522" t="str">
            <v>USA </v>
          </cell>
        </row>
        <row r="523">
          <cell r="A523" t="str">
            <v>PSO2500492</v>
          </cell>
          <cell r="B523">
            <v>4500573642</v>
          </cell>
          <cell r="C523" t="str">
            <v>SP2573- spare parts </v>
          </cell>
          <cell r="D523" t="str">
            <v>VSM-6110/KJ-BOCMB </v>
          </cell>
          <cell r="E523">
            <v>100</v>
          </cell>
          <cell r="F523" t="str">
            <v>N</v>
          </cell>
        </row>
        <row r="523">
          <cell r="L523">
            <v>45783</v>
          </cell>
          <cell r="M523">
            <v>0.17</v>
          </cell>
          <cell r="N523" t="str">
            <v>Kit</v>
          </cell>
        </row>
        <row r="523">
          <cell r="P523" t="str">
            <v>BOCMB-712-25731601C</v>
          </cell>
          <cell r="Q523" t="str">
            <v>Japan </v>
          </cell>
        </row>
        <row r="524">
          <cell r="A524" t="str">
            <v>PSO2500493</v>
          </cell>
          <cell r="B524">
            <v>4500573747</v>
          </cell>
          <cell r="C524" t="str">
            <v>P8521-L01-C1213</v>
          </cell>
          <cell r="D524" t="str">
            <v>BNTHB250UX</v>
          </cell>
          <cell r="E524">
            <v>504</v>
          </cell>
          <cell r="F524" t="str">
            <v>N</v>
          </cell>
        </row>
        <row r="524">
          <cell r="L524">
            <v>45767</v>
          </cell>
          <cell r="M524" t="str">
            <v>US$9.72 </v>
          </cell>
          <cell r="N524" t="str">
            <v>Alice</v>
          </cell>
        </row>
        <row r="524">
          <cell r="Q524" t="str">
            <v>Venezuela </v>
          </cell>
        </row>
        <row r="525">
          <cell r="A525" t="str">
            <v>PSO2500494</v>
          </cell>
          <cell r="B525">
            <v>4500573747</v>
          </cell>
          <cell r="C525" t="str">
            <v>P8530-L01-C1204</v>
          </cell>
          <cell r="D525" t="str">
            <v>BNTDHB275UX</v>
          </cell>
          <cell r="E525">
            <v>504</v>
          </cell>
          <cell r="F525" t="str">
            <v>N</v>
          </cell>
        </row>
        <row r="525">
          <cell r="L525">
            <v>45767</v>
          </cell>
          <cell r="M525">
            <v>11.91</v>
          </cell>
          <cell r="N525" t="str">
            <v>Alice</v>
          </cell>
        </row>
        <row r="525">
          <cell r="Q525" t="str">
            <v>Venezuela </v>
          </cell>
        </row>
        <row r="526">
          <cell r="A526" t="str">
            <v>PSO2500495</v>
          </cell>
          <cell r="B526">
            <v>4500573747</v>
          </cell>
          <cell r="C526" t="str">
            <v>434-02182411R</v>
          </cell>
          <cell r="D526" t="str">
            <v>HB250UX-P1</v>
          </cell>
          <cell r="E526">
            <v>30</v>
          </cell>
          <cell r="F526" t="str">
            <v>N</v>
          </cell>
        </row>
        <row r="526">
          <cell r="L526">
            <v>45767</v>
          </cell>
          <cell r="M526">
            <v>1.52</v>
          </cell>
          <cell r="N526" t="str">
            <v>Alice</v>
          </cell>
        </row>
        <row r="526">
          <cell r="Q526" t="str">
            <v>Venezuela </v>
          </cell>
        </row>
        <row r="527">
          <cell r="A527" t="str">
            <v>PSO2500496</v>
          </cell>
          <cell r="B527">
            <v>4500573747</v>
          </cell>
          <cell r="C527" t="str">
            <v>738-85210112C</v>
          </cell>
          <cell r="D527" t="str">
            <v>HB250UX-HSNG</v>
          </cell>
          <cell r="E527">
            <v>30</v>
          </cell>
          <cell r="F527" t="str">
            <v>N</v>
          </cell>
        </row>
        <row r="527">
          <cell r="L527">
            <v>45767</v>
          </cell>
          <cell r="M527">
            <v>0.98</v>
          </cell>
          <cell r="N527" t="str">
            <v>Alice</v>
          </cell>
        </row>
        <row r="527">
          <cell r="P527" t="str">
            <v>738-85210112C top handle + 731-85210104C bot handle</v>
          </cell>
          <cell r="Q527" t="str">
            <v>Venezuela </v>
          </cell>
        </row>
        <row r="528">
          <cell r="A528" t="str">
            <v>PSO2500497</v>
          </cell>
          <cell r="B528">
            <v>4500573747</v>
          </cell>
          <cell r="C528" t="str">
            <v>J8521-L0001</v>
          </cell>
          <cell r="D528" t="str">
            <v>HB250UX-HTR</v>
          </cell>
          <cell r="E528">
            <v>30</v>
          </cell>
          <cell r="F528" t="str">
            <v>N</v>
          </cell>
        </row>
        <row r="528">
          <cell r="L528">
            <v>45767</v>
          </cell>
          <cell r="M528">
            <v>6.74</v>
          </cell>
          <cell r="N528" t="str">
            <v>Alice</v>
          </cell>
        </row>
        <row r="528">
          <cell r="Q528" t="str">
            <v>Venezuela </v>
          </cell>
        </row>
        <row r="529">
          <cell r="A529" t="str">
            <v>PSO2500498</v>
          </cell>
          <cell r="B529">
            <v>4500573747</v>
          </cell>
          <cell r="C529" t="str">
            <v>738-85210301C</v>
          </cell>
          <cell r="D529" t="str">
            <v>HB250UX-P4</v>
          </cell>
          <cell r="E529">
            <v>30</v>
          </cell>
          <cell r="F529" t="str">
            <v>N</v>
          </cell>
        </row>
        <row r="529">
          <cell r="L529">
            <v>45767</v>
          </cell>
          <cell r="M529">
            <v>0.31</v>
          </cell>
          <cell r="N529" t="str">
            <v>Alice</v>
          </cell>
        </row>
        <row r="529">
          <cell r="Q529" t="str">
            <v>Venezuela </v>
          </cell>
        </row>
        <row r="530">
          <cell r="A530" t="str">
            <v>PSO2500499</v>
          </cell>
          <cell r="B530">
            <v>4500573747</v>
          </cell>
          <cell r="C530" t="str">
            <v>731-85210201C</v>
          </cell>
          <cell r="D530" t="str">
            <v>HB250UX-P5</v>
          </cell>
          <cell r="E530">
            <v>30</v>
          </cell>
          <cell r="F530" t="str">
            <v>N</v>
          </cell>
        </row>
        <row r="530">
          <cell r="L530">
            <v>45767</v>
          </cell>
          <cell r="M530">
            <v>0.42</v>
          </cell>
          <cell r="N530" t="str">
            <v>Alice</v>
          </cell>
        </row>
        <row r="530">
          <cell r="Q530" t="str">
            <v>Venezuela </v>
          </cell>
        </row>
        <row r="531">
          <cell r="A531" t="str">
            <v>PSO2500500</v>
          </cell>
          <cell r="B531">
            <v>4500573747</v>
          </cell>
          <cell r="C531" t="str">
            <v>701-85190502C</v>
          </cell>
          <cell r="D531" t="str">
            <v>HB250UX-P7</v>
          </cell>
          <cell r="E531">
            <v>30</v>
          </cell>
          <cell r="F531" t="str">
            <v>N</v>
          </cell>
        </row>
        <row r="531">
          <cell r="L531">
            <v>45767</v>
          </cell>
          <cell r="M531">
            <v>0.08</v>
          </cell>
          <cell r="N531" t="str">
            <v>Alice</v>
          </cell>
        </row>
        <row r="531">
          <cell r="Q531" t="str">
            <v>Venezuela </v>
          </cell>
        </row>
        <row r="532">
          <cell r="A532" t="str">
            <v>PSO2500501</v>
          </cell>
          <cell r="B532">
            <v>4500573747</v>
          </cell>
          <cell r="C532" t="str">
            <v>744-85190502C</v>
          </cell>
          <cell r="D532" t="str">
            <v>HB250UX-P6</v>
          </cell>
          <cell r="E532">
            <v>30</v>
          </cell>
          <cell r="F532" t="str">
            <v>N</v>
          </cell>
        </row>
        <row r="532">
          <cell r="L532">
            <v>45767</v>
          </cell>
          <cell r="M532">
            <v>0.08</v>
          </cell>
          <cell r="N532" t="str">
            <v>Alice</v>
          </cell>
        </row>
        <row r="532">
          <cell r="Q532" t="str">
            <v>Venezuela </v>
          </cell>
        </row>
        <row r="533">
          <cell r="A533" t="str">
            <v>PSO2500502</v>
          </cell>
          <cell r="B533">
            <v>4500573747</v>
          </cell>
          <cell r="C533" t="str">
            <v>170-60300003C</v>
          </cell>
          <cell r="D533" t="str">
            <v>HB250UX-P13</v>
          </cell>
          <cell r="E533">
            <v>30</v>
          </cell>
          <cell r="F533" t="str">
            <v>N</v>
          </cell>
        </row>
        <row r="533">
          <cell r="L533">
            <v>45767</v>
          </cell>
          <cell r="M533">
            <v>0.05</v>
          </cell>
          <cell r="N533" t="str">
            <v>Alice</v>
          </cell>
        </row>
        <row r="533">
          <cell r="Q533" t="str">
            <v>Venezuela </v>
          </cell>
        </row>
        <row r="534">
          <cell r="A534" t="str">
            <v>PSO2500503</v>
          </cell>
          <cell r="B534">
            <v>4500573747</v>
          </cell>
          <cell r="C534" t="str">
            <v>731-85210401C</v>
          </cell>
          <cell r="D534" t="str">
            <v>HB250UX-P3</v>
          </cell>
          <cell r="E534">
            <v>30</v>
          </cell>
          <cell r="F534" t="str">
            <v>N</v>
          </cell>
        </row>
        <row r="534">
          <cell r="L534">
            <v>45767</v>
          </cell>
          <cell r="M534">
            <v>0.12</v>
          </cell>
          <cell r="N534" t="str">
            <v>Alice</v>
          </cell>
        </row>
        <row r="534">
          <cell r="Q534" t="str">
            <v>Venezuela </v>
          </cell>
        </row>
        <row r="535">
          <cell r="A535" t="str">
            <v>PSO2500504</v>
          </cell>
          <cell r="B535">
            <v>4500573747</v>
          </cell>
          <cell r="C535" t="str">
            <v>820-85210001R</v>
          </cell>
          <cell r="D535" t="str">
            <v>HB250UX-P25</v>
          </cell>
          <cell r="E535">
            <v>30</v>
          </cell>
          <cell r="F535" t="str">
            <v>N</v>
          </cell>
        </row>
        <row r="535">
          <cell r="L535">
            <v>45767</v>
          </cell>
          <cell r="M535">
            <v>3.29</v>
          </cell>
          <cell r="N535" t="str">
            <v>Alice</v>
          </cell>
        </row>
        <row r="535">
          <cell r="P535" t="str">
            <v>820-85210001R brush head assy oval +701-85191202C oval brush housing</v>
          </cell>
          <cell r="Q535" t="str">
            <v>Venezuela </v>
          </cell>
        </row>
        <row r="536">
          <cell r="A536" t="str">
            <v>PSO2500505</v>
          </cell>
          <cell r="B536">
            <v>4500573753</v>
          </cell>
          <cell r="C536" t="str">
            <v>P8521-L01-C1213</v>
          </cell>
          <cell r="D536" t="str">
            <v>BNTHB250UX</v>
          </cell>
          <cell r="E536">
            <v>504</v>
          </cell>
          <cell r="F536" t="str">
            <v>N</v>
          </cell>
        </row>
        <row r="536">
          <cell r="L536">
            <v>45843</v>
          </cell>
          <cell r="M536" t="str">
            <v>US$9.72 </v>
          </cell>
          <cell r="N536" t="str">
            <v>Alice</v>
          </cell>
        </row>
        <row r="536">
          <cell r="Q536" t="str">
            <v>Venezuela </v>
          </cell>
        </row>
        <row r="537">
          <cell r="A537" t="str">
            <v>PSO2500506</v>
          </cell>
          <cell r="B537">
            <v>4500573753</v>
          </cell>
          <cell r="C537" t="str">
            <v>P8530-L01-C1204</v>
          </cell>
          <cell r="D537" t="str">
            <v>BNTDHB275UX</v>
          </cell>
          <cell r="E537">
            <v>504</v>
          </cell>
          <cell r="F537" t="str">
            <v>N</v>
          </cell>
        </row>
        <row r="537">
          <cell r="L537">
            <v>45843</v>
          </cell>
          <cell r="M537">
            <v>11.91</v>
          </cell>
          <cell r="N537" t="str">
            <v>Alice</v>
          </cell>
        </row>
        <row r="537">
          <cell r="Q537" t="str">
            <v>Venezuela </v>
          </cell>
        </row>
        <row r="538">
          <cell r="A538" t="str">
            <v>PSO2500507</v>
          </cell>
          <cell r="B538">
            <v>4500573753</v>
          </cell>
          <cell r="C538" t="str">
            <v>434-02182411R</v>
          </cell>
          <cell r="D538" t="str">
            <v>HB250UX-P1</v>
          </cell>
          <cell r="E538">
            <v>30</v>
          </cell>
          <cell r="F538" t="str">
            <v>N</v>
          </cell>
        </row>
        <row r="538">
          <cell r="L538">
            <v>45843</v>
          </cell>
          <cell r="M538">
            <v>1.52</v>
          </cell>
          <cell r="N538" t="str">
            <v>Alice</v>
          </cell>
        </row>
        <row r="538">
          <cell r="Q538" t="str">
            <v>Venezuela </v>
          </cell>
        </row>
        <row r="539">
          <cell r="A539" t="str">
            <v>PSO2500508</v>
          </cell>
          <cell r="B539">
            <v>4500573753</v>
          </cell>
          <cell r="C539" t="str">
            <v>738-85210112C</v>
          </cell>
          <cell r="D539" t="str">
            <v>HB250UX-HSNG</v>
          </cell>
          <cell r="E539">
            <v>30</v>
          </cell>
          <cell r="F539" t="str">
            <v>N</v>
          </cell>
        </row>
        <row r="539">
          <cell r="L539">
            <v>45843</v>
          </cell>
          <cell r="M539">
            <v>0.98</v>
          </cell>
          <cell r="N539" t="str">
            <v>Alice</v>
          </cell>
        </row>
        <row r="539">
          <cell r="P539" t="str">
            <v>738-85210112C top handle + 731-85210104C bot handle</v>
          </cell>
          <cell r="Q539" t="str">
            <v>Venezuela </v>
          </cell>
        </row>
        <row r="540">
          <cell r="A540" t="str">
            <v>PSO2500509</v>
          </cell>
          <cell r="B540">
            <v>4500573753</v>
          </cell>
          <cell r="C540" t="str">
            <v>J8521-L0001</v>
          </cell>
          <cell r="D540" t="str">
            <v>HB250UX-HTR</v>
          </cell>
          <cell r="E540">
            <v>30</v>
          </cell>
          <cell r="F540" t="str">
            <v>N</v>
          </cell>
        </row>
        <row r="540">
          <cell r="L540">
            <v>45843</v>
          </cell>
          <cell r="M540">
            <v>6.74</v>
          </cell>
          <cell r="N540" t="str">
            <v>Alice</v>
          </cell>
        </row>
        <row r="540">
          <cell r="Q540" t="str">
            <v>Venezuela </v>
          </cell>
        </row>
        <row r="541">
          <cell r="A541" t="str">
            <v>PSO2500510</v>
          </cell>
          <cell r="B541">
            <v>4500573753</v>
          </cell>
          <cell r="C541" t="str">
            <v>738-85210301C</v>
          </cell>
          <cell r="D541" t="str">
            <v>HB250UX-P4</v>
          </cell>
          <cell r="E541">
            <v>30</v>
          </cell>
          <cell r="F541" t="str">
            <v>N</v>
          </cell>
        </row>
        <row r="541">
          <cell r="L541">
            <v>45843</v>
          </cell>
          <cell r="M541">
            <v>0.31</v>
          </cell>
          <cell r="N541" t="str">
            <v>Alice</v>
          </cell>
        </row>
        <row r="541">
          <cell r="Q541" t="str">
            <v>Venezuela </v>
          </cell>
        </row>
        <row r="542">
          <cell r="A542" t="str">
            <v>PSO2500511</v>
          </cell>
          <cell r="B542">
            <v>4500573753</v>
          </cell>
          <cell r="C542" t="str">
            <v>731-85210201C</v>
          </cell>
          <cell r="D542" t="str">
            <v>HB250UX-P5</v>
          </cell>
          <cell r="E542">
            <v>30</v>
          </cell>
          <cell r="F542" t="str">
            <v>N</v>
          </cell>
        </row>
        <row r="542">
          <cell r="L542">
            <v>45843</v>
          </cell>
          <cell r="M542">
            <v>0.42</v>
          </cell>
          <cell r="N542" t="str">
            <v>Alice</v>
          </cell>
        </row>
        <row r="542">
          <cell r="Q542" t="str">
            <v>Venezuela </v>
          </cell>
        </row>
        <row r="543">
          <cell r="A543" t="str">
            <v>PSO2500512</v>
          </cell>
          <cell r="B543">
            <v>4500573753</v>
          </cell>
          <cell r="C543" t="str">
            <v>701-85190502C</v>
          </cell>
          <cell r="D543" t="str">
            <v>HB250UX-P7</v>
          </cell>
          <cell r="E543">
            <v>30</v>
          </cell>
          <cell r="F543" t="str">
            <v>N</v>
          </cell>
        </row>
        <row r="543">
          <cell r="L543">
            <v>45843</v>
          </cell>
          <cell r="M543">
            <v>0.08</v>
          </cell>
          <cell r="N543" t="str">
            <v>Alice</v>
          </cell>
        </row>
        <row r="543">
          <cell r="Q543" t="str">
            <v>Venezuela </v>
          </cell>
        </row>
        <row r="544">
          <cell r="A544" t="str">
            <v>PSO2500513</v>
          </cell>
          <cell r="B544">
            <v>4500573753</v>
          </cell>
          <cell r="C544" t="str">
            <v>744-85190502C</v>
          </cell>
          <cell r="D544" t="str">
            <v>HB250UX-P6</v>
          </cell>
          <cell r="E544">
            <v>30</v>
          </cell>
          <cell r="F544" t="str">
            <v>N</v>
          </cell>
        </row>
        <row r="544">
          <cell r="L544">
            <v>45843</v>
          </cell>
          <cell r="M544">
            <v>0.08</v>
          </cell>
          <cell r="N544" t="str">
            <v>Alice</v>
          </cell>
        </row>
        <row r="544">
          <cell r="Q544" t="str">
            <v>Venezuela </v>
          </cell>
        </row>
        <row r="545">
          <cell r="A545" t="str">
            <v>PSO2500514</v>
          </cell>
          <cell r="B545">
            <v>4500573753</v>
          </cell>
          <cell r="C545" t="str">
            <v>170-60300003C</v>
          </cell>
          <cell r="D545" t="str">
            <v>HB250UX-P13</v>
          </cell>
          <cell r="E545">
            <v>30</v>
          </cell>
          <cell r="F545" t="str">
            <v>N</v>
          </cell>
        </row>
        <row r="545">
          <cell r="L545">
            <v>45843</v>
          </cell>
          <cell r="M545">
            <v>0.05</v>
          </cell>
          <cell r="N545" t="str">
            <v>Alice</v>
          </cell>
        </row>
        <row r="545">
          <cell r="Q545" t="str">
            <v>Venezuela </v>
          </cell>
        </row>
        <row r="546">
          <cell r="A546" t="str">
            <v>PSO2500515</v>
          </cell>
          <cell r="B546">
            <v>4500573753</v>
          </cell>
          <cell r="C546" t="str">
            <v>731-85210401C</v>
          </cell>
          <cell r="D546" t="str">
            <v>HB250UX-P3</v>
          </cell>
          <cell r="E546">
            <v>30</v>
          </cell>
          <cell r="F546" t="str">
            <v>N</v>
          </cell>
        </row>
        <row r="546">
          <cell r="L546">
            <v>45843</v>
          </cell>
          <cell r="M546">
            <v>0.12</v>
          </cell>
          <cell r="N546" t="str">
            <v>Alice</v>
          </cell>
        </row>
        <row r="546">
          <cell r="Q546" t="str">
            <v>Venezuela </v>
          </cell>
        </row>
        <row r="547">
          <cell r="A547" t="str">
            <v>PSO2500516</v>
          </cell>
          <cell r="B547">
            <v>4500573753</v>
          </cell>
          <cell r="C547" t="str">
            <v>820-85210001R</v>
          </cell>
          <cell r="D547" t="str">
            <v>HB250UX-P25</v>
          </cell>
          <cell r="E547">
            <v>30</v>
          </cell>
          <cell r="F547" t="str">
            <v>N</v>
          </cell>
        </row>
        <row r="547">
          <cell r="L547">
            <v>45843</v>
          </cell>
          <cell r="M547">
            <v>3.29</v>
          </cell>
          <cell r="N547" t="str">
            <v>Alice</v>
          </cell>
        </row>
        <row r="547">
          <cell r="P547" t="str">
            <v>820-85210001R brush head assy oval +701-85191202C oval brush housing</v>
          </cell>
          <cell r="Q547" t="str">
            <v>Venezuela </v>
          </cell>
        </row>
        <row r="548">
          <cell r="A548" t="str">
            <v>PSO2500517</v>
          </cell>
          <cell r="B548">
            <v>4500573662</v>
          </cell>
          <cell r="C548" t="str">
            <v>P8515-E01-C1203</v>
          </cell>
          <cell r="D548" t="str">
            <v>2136U</v>
          </cell>
          <cell r="E548">
            <v>7500</v>
          </cell>
          <cell r="F548" t="str">
            <v>Y BY SP</v>
          </cell>
        </row>
        <row r="548">
          <cell r="J548" t="str">
            <v>GLOVE-2136U-SP
BAG-VSHA2136A (KANDOO) </v>
          </cell>
          <cell r="K548" t="str">
            <v>Glove - US$0.548
Bag  - US$5.694</v>
          </cell>
          <cell r="L548">
            <v>45863</v>
          </cell>
          <cell r="M548">
            <v>13.14</v>
          </cell>
          <cell r="N548" t="str">
            <v>Sophie</v>
          </cell>
        </row>
        <row r="548">
          <cell r="Q548" t="str">
            <v>UK </v>
          </cell>
        </row>
        <row r="549">
          <cell r="A549" t="str">
            <v>PSO2500518</v>
          </cell>
          <cell r="B549">
            <v>4500573662</v>
          </cell>
          <cell r="C549" t="str">
            <v>P8892-E01-C1201</v>
          </cell>
          <cell r="D549" t="str">
            <v>2885U</v>
          </cell>
          <cell r="E549">
            <v>10008</v>
          </cell>
          <cell r="F549" t="str">
            <v>N</v>
          </cell>
        </row>
        <row r="549">
          <cell r="L549">
            <v>45853</v>
          </cell>
          <cell r="M549">
            <v>13.757</v>
          </cell>
          <cell r="N549" t="str">
            <v>Sophie</v>
          </cell>
        </row>
        <row r="549">
          <cell r="Q549" t="str">
            <v>UK </v>
          </cell>
        </row>
        <row r="550">
          <cell r="A550" t="str">
            <v>PSO2500519</v>
          </cell>
          <cell r="B550">
            <v>4500573662</v>
          </cell>
          <cell r="C550" t="str">
            <v>P8363-E01-C1201</v>
          </cell>
          <cell r="D550" t="str">
            <v>5336U</v>
          </cell>
          <cell r="E550">
            <v>2502</v>
          </cell>
          <cell r="F550" t="str">
            <v>N</v>
          </cell>
        </row>
        <row r="550">
          <cell r="L550">
            <v>45839</v>
          </cell>
          <cell r="M550">
            <v>10.74</v>
          </cell>
          <cell r="N550" t="str">
            <v>Sophie</v>
          </cell>
        </row>
        <row r="550">
          <cell r="Q550" t="str">
            <v>UK </v>
          </cell>
        </row>
        <row r="551">
          <cell r="A551" t="str">
            <v>PSO2500520</v>
          </cell>
          <cell r="B551">
            <v>4500573662</v>
          </cell>
          <cell r="C551" t="str">
            <v>P2396-E02-C1211</v>
          </cell>
          <cell r="D551" t="str">
            <v>7056NU</v>
          </cell>
          <cell r="E551">
            <v>5004</v>
          </cell>
          <cell r="F551" t="str">
            <v>Y BY SP</v>
          </cell>
        </row>
        <row r="551">
          <cell r="J551" t="str">
            <v>PU-7255U (JETBLOOM)</v>
          </cell>
          <cell r="K551">
            <v>0.265</v>
          </cell>
          <cell r="L551">
            <v>45866</v>
          </cell>
          <cell r="M551">
            <v>7.616</v>
          </cell>
          <cell r="N551" t="str">
            <v>Sophie</v>
          </cell>
        </row>
        <row r="551">
          <cell r="Q551" t="str">
            <v>UK </v>
          </cell>
        </row>
        <row r="552">
          <cell r="A552" t="str">
            <v>PSO2500521</v>
          </cell>
          <cell r="B552">
            <v>4500573477</v>
          </cell>
          <cell r="C552" t="str">
            <v>P8515-S01-C1202</v>
          </cell>
          <cell r="D552" t="str">
            <v>AS136SDE</v>
          </cell>
          <cell r="E552">
            <v>1254</v>
          </cell>
          <cell r="F552" t="str">
            <v>Y BY SP</v>
          </cell>
        </row>
        <row r="552">
          <cell r="J552" t="str">
            <v>GLOVE-2136U-SP</v>
          </cell>
          <cell r="K552" t="str">
            <v>TBA</v>
          </cell>
          <cell r="L552">
            <v>45787</v>
          </cell>
          <cell r="M552">
            <v>13.19</v>
          </cell>
          <cell r="N552" t="str">
            <v>Sophie</v>
          </cell>
        </row>
        <row r="552">
          <cell r="Q552" t="str">
            <v>Saudi Arabia </v>
          </cell>
        </row>
        <row r="553">
          <cell r="A553" t="str">
            <v>PSO2500522</v>
          </cell>
          <cell r="B553">
            <v>4500573478</v>
          </cell>
          <cell r="C553" t="str">
            <v>P8515-S01-C1202</v>
          </cell>
          <cell r="D553" t="str">
            <v>AS136SDE</v>
          </cell>
          <cell r="E553">
            <v>1248</v>
          </cell>
          <cell r="F553" t="str">
            <v>Y BY SP</v>
          </cell>
        </row>
        <row r="553">
          <cell r="J553" t="str">
            <v>GLOVE-2136U-SP</v>
          </cell>
          <cell r="K553" t="str">
            <v>TBA</v>
          </cell>
          <cell r="L553">
            <v>45819</v>
          </cell>
          <cell r="M553">
            <v>13.21</v>
          </cell>
          <cell r="N553" t="str">
            <v>Sophie</v>
          </cell>
        </row>
        <row r="553">
          <cell r="Q553" t="str">
            <v>Saudi Arabia </v>
          </cell>
        </row>
        <row r="554">
          <cell r="A554" t="str">
            <v>PSO2500523</v>
          </cell>
          <cell r="B554">
            <v>45931</v>
          </cell>
          <cell r="C554" t="str">
            <v>P5001-C08-C1204</v>
          </cell>
          <cell r="D554" t="str">
            <v>TOB-60N2NASC</v>
          </cell>
          <cell r="E554">
            <v>1300</v>
          </cell>
          <cell r="F554" t="str">
            <v>N</v>
          </cell>
        </row>
        <row r="554">
          <cell r="L554">
            <v>45790</v>
          </cell>
          <cell r="M554">
            <v>32.87</v>
          </cell>
          <cell r="N554" t="str">
            <v>Alice</v>
          </cell>
        </row>
        <row r="554">
          <cell r="Q554" t="str">
            <v>Canada </v>
          </cell>
        </row>
        <row r="555">
          <cell r="A555" t="str">
            <v>PSO2500524</v>
          </cell>
          <cell r="B555">
            <v>4500573773</v>
          </cell>
          <cell r="C555" t="str">
            <v>P8302-N01-C1201</v>
          </cell>
          <cell r="D555" t="str">
            <v>VS221WIW</v>
          </cell>
          <cell r="E555">
            <v>402</v>
          </cell>
          <cell r="F555" t="str">
            <v>N</v>
          </cell>
        </row>
        <row r="555">
          <cell r="L555">
            <v>45785</v>
          </cell>
          <cell r="M555">
            <v>6.354</v>
          </cell>
          <cell r="N555" t="str">
            <v>Kit</v>
          </cell>
        </row>
        <row r="555">
          <cell r="Q555" t="str">
            <v>Taiwan </v>
          </cell>
        </row>
        <row r="556">
          <cell r="A556" t="str">
            <v>PSO2500525</v>
          </cell>
          <cell r="B556">
            <v>4500573773</v>
          </cell>
          <cell r="C556" t="str">
            <v>SP8302-spare parts </v>
          </cell>
          <cell r="D556" t="str">
            <v>VS221WIW-GB </v>
          </cell>
          <cell r="E556">
            <v>118</v>
          </cell>
          <cell r="F556" t="str">
            <v>N</v>
          </cell>
        </row>
        <row r="556">
          <cell r="L556">
            <v>45785</v>
          </cell>
          <cell r="M556">
            <v>0.618</v>
          </cell>
          <cell r="N556" t="str">
            <v>Kit</v>
          </cell>
        </row>
        <row r="556">
          <cell r="P556" t="str">
            <v>GB-302-83020043R</v>
          </cell>
          <cell r="Q556" t="str">
            <v>Taiwan </v>
          </cell>
        </row>
        <row r="557">
          <cell r="A557" t="str">
            <v>PSO2500526</v>
          </cell>
          <cell r="B557">
            <v>4500573773</v>
          </cell>
          <cell r="C557" t="str">
            <v>P5029-N01-C1201</v>
          </cell>
          <cell r="D557" t="str">
            <v>CTOA-130PC3TW</v>
          </cell>
          <cell r="E557">
            <v>500</v>
          </cell>
          <cell r="F557" t="str">
            <v>N</v>
          </cell>
        </row>
        <row r="557">
          <cell r="L557">
            <v>45785</v>
          </cell>
          <cell r="M557">
            <v>71.76</v>
          </cell>
          <cell r="N557" t="str">
            <v>Kit</v>
          </cell>
        </row>
        <row r="557">
          <cell r="Q557" t="str">
            <v>Taiwan </v>
          </cell>
        </row>
        <row r="558">
          <cell r="A558" t="str">
            <v>PSO2500527</v>
          </cell>
          <cell r="B558">
            <v>4500573773</v>
          </cell>
          <cell r="C558" t="str">
            <v>P5019-N01-C1201</v>
          </cell>
          <cell r="D558" t="str">
            <v>TOA-60TW</v>
          </cell>
          <cell r="E558">
            <v>500</v>
          </cell>
          <cell r="F558" t="str">
            <v>N</v>
          </cell>
        </row>
        <row r="558">
          <cell r="L558">
            <v>45824</v>
          </cell>
          <cell r="M558">
            <v>59.66</v>
          </cell>
          <cell r="N558" t="str">
            <v>Kit</v>
          </cell>
        </row>
        <row r="558">
          <cell r="Q558" t="str">
            <v>Taiwan </v>
          </cell>
        </row>
        <row r="559">
          <cell r="A559" t="str">
            <v>PSO2500528</v>
          </cell>
          <cell r="B559">
            <v>4500573773</v>
          </cell>
          <cell r="C559" t="str">
            <v>P8302-N01-C1201</v>
          </cell>
          <cell r="D559" t="str">
            <v>VS221WIW</v>
          </cell>
          <cell r="E559">
            <v>402</v>
          </cell>
          <cell r="F559" t="str">
            <v>N</v>
          </cell>
        </row>
        <row r="559">
          <cell r="L559">
            <v>45884</v>
          </cell>
          <cell r="M559">
            <v>6.354</v>
          </cell>
          <cell r="N559" t="str">
            <v>Kit</v>
          </cell>
        </row>
        <row r="559">
          <cell r="Q559" t="str">
            <v>Taiwan </v>
          </cell>
        </row>
        <row r="560">
          <cell r="A560" t="str">
            <v>PSO2500529</v>
          </cell>
          <cell r="B560">
            <v>4500573773</v>
          </cell>
          <cell r="C560" t="str">
            <v>P5019-N01-C1201</v>
          </cell>
          <cell r="D560" t="str">
            <v>TOA-60TW</v>
          </cell>
          <cell r="E560">
            <v>500</v>
          </cell>
          <cell r="F560" t="str">
            <v>N</v>
          </cell>
        </row>
        <row r="560">
          <cell r="L560">
            <v>45884</v>
          </cell>
          <cell r="M560">
            <v>59.66</v>
          </cell>
          <cell r="N560" t="str">
            <v>Kit</v>
          </cell>
        </row>
        <row r="560">
          <cell r="Q560" t="str">
            <v>Taiwan </v>
          </cell>
        </row>
        <row r="561">
          <cell r="A561" t="str">
            <v>PSO2500530</v>
          </cell>
          <cell r="B561">
            <v>4500573773</v>
          </cell>
          <cell r="C561" t="str">
            <v>P8302-N01-C1201</v>
          </cell>
          <cell r="D561" t="str">
            <v>VS221WIW</v>
          </cell>
          <cell r="E561">
            <v>396</v>
          </cell>
          <cell r="F561" t="str">
            <v>N</v>
          </cell>
        </row>
        <row r="561">
          <cell r="L561">
            <v>45905</v>
          </cell>
          <cell r="M561">
            <v>6.354</v>
          </cell>
          <cell r="N561" t="str">
            <v>Kit</v>
          </cell>
        </row>
        <row r="561">
          <cell r="Q561" t="str">
            <v>Taiwan </v>
          </cell>
        </row>
        <row r="562">
          <cell r="A562" t="str">
            <v>PSO2500531</v>
          </cell>
          <cell r="B562">
            <v>4500573773</v>
          </cell>
          <cell r="C562" t="str">
            <v>P5029-N01-C1201</v>
          </cell>
          <cell r="D562" t="str">
            <v>CTOA-130PC3TW</v>
          </cell>
          <cell r="E562">
            <v>500</v>
          </cell>
          <cell r="F562" t="str">
            <v>N</v>
          </cell>
        </row>
        <row r="562">
          <cell r="L562">
            <v>45905</v>
          </cell>
          <cell r="M562">
            <v>71.76</v>
          </cell>
          <cell r="N562" t="str">
            <v>Kit</v>
          </cell>
        </row>
        <row r="562">
          <cell r="Q562" t="str">
            <v>Taiwan </v>
          </cell>
        </row>
        <row r="563">
          <cell r="A563" t="str">
            <v>PSO2500532</v>
          </cell>
          <cell r="B563">
            <v>4500573551</v>
          </cell>
          <cell r="C563" t="str">
            <v>P8538-E01-C1201</v>
          </cell>
          <cell r="D563" t="str">
            <v>BRAS150E</v>
          </cell>
          <cell r="E563">
            <v>6000</v>
          </cell>
          <cell r="F563" t="str">
            <v>N</v>
          </cell>
        </row>
        <row r="563">
          <cell r="L563">
            <v>45879</v>
          </cell>
          <cell r="M563">
            <v>7.936</v>
          </cell>
          <cell r="N563" t="str">
            <v>Sophie</v>
          </cell>
        </row>
        <row r="563">
          <cell r="Q563" t="str">
            <v>France </v>
          </cell>
        </row>
        <row r="564">
          <cell r="A564" t="str">
            <v>PSO2500533</v>
          </cell>
          <cell r="B564">
            <v>4500573551</v>
          </cell>
          <cell r="C564" t="str">
            <v>P8538-E01-C1201</v>
          </cell>
          <cell r="D564" t="str">
            <v>BRAS150E</v>
          </cell>
          <cell r="E564">
            <v>5004</v>
          </cell>
          <cell r="F564" t="str">
            <v>N</v>
          </cell>
        </row>
        <row r="564">
          <cell r="L564">
            <v>45894</v>
          </cell>
          <cell r="M564" t="str">
            <v>CANCEELED</v>
          </cell>
          <cell r="N564" t="str">
            <v>Sophie</v>
          </cell>
        </row>
        <row r="564">
          <cell r="P564" t="str">
            <v>cancel and change to MSO</v>
          </cell>
          <cell r="Q564" t="str">
            <v>France </v>
          </cell>
        </row>
        <row r="565">
          <cell r="A565" t="str">
            <v>PSO2500534</v>
          </cell>
          <cell r="B565">
            <v>4500573551</v>
          </cell>
          <cell r="C565" t="str">
            <v>P8538-E01-C1202</v>
          </cell>
          <cell r="D565" t="str">
            <v>BRAS152E</v>
          </cell>
          <cell r="E565">
            <v>5004</v>
          </cell>
          <cell r="F565" t="str">
            <v>N</v>
          </cell>
        </row>
        <row r="565">
          <cell r="L565">
            <v>45894</v>
          </cell>
          <cell r="M565">
            <v>8.216</v>
          </cell>
          <cell r="N565" t="str">
            <v>Sophie</v>
          </cell>
        </row>
        <row r="565">
          <cell r="Q565" t="str">
            <v>France </v>
          </cell>
        </row>
        <row r="566">
          <cell r="A566" t="str">
            <v>PSO2500535</v>
          </cell>
          <cell r="B566">
            <v>4500573551</v>
          </cell>
          <cell r="C566" t="str">
            <v>P8538-E01-C1202</v>
          </cell>
          <cell r="D566" t="str">
            <v>BRAS152E</v>
          </cell>
          <cell r="E566">
            <v>5004</v>
          </cell>
          <cell r="F566" t="str">
            <v>N</v>
          </cell>
        </row>
        <row r="566">
          <cell r="L566">
            <v>45901</v>
          </cell>
          <cell r="M566">
            <v>8.216</v>
          </cell>
          <cell r="N566" t="str">
            <v>Sophie</v>
          </cell>
        </row>
        <row r="566">
          <cell r="Q566" t="str">
            <v>France </v>
          </cell>
        </row>
        <row r="567">
          <cell r="A567" t="str">
            <v>PSO2500536</v>
          </cell>
          <cell r="B567">
            <v>4500573551</v>
          </cell>
          <cell r="C567" t="str">
            <v>P8531-E02-C1201</v>
          </cell>
          <cell r="D567" t="str">
            <v>BRAS220E</v>
          </cell>
          <cell r="E567">
            <v>2502</v>
          </cell>
          <cell r="F567" t="str">
            <v>N</v>
          </cell>
        </row>
        <row r="567">
          <cell r="L567">
            <v>45859</v>
          </cell>
          <cell r="M567">
            <v>11.523</v>
          </cell>
          <cell r="N567" t="str">
            <v>Sophie</v>
          </cell>
        </row>
        <row r="567">
          <cell r="Q567" t="str">
            <v>France </v>
          </cell>
        </row>
        <row r="568">
          <cell r="A568" t="str">
            <v>PSO2500537</v>
          </cell>
          <cell r="B568">
            <v>4500573551</v>
          </cell>
          <cell r="C568" t="str">
            <v>P8531-E01-C1201</v>
          </cell>
          <cell r="D568" t="str">
            <v>BRAS420E</v>
          </cell>
          <cell r="E568">
            <v>2700</v>
          </cell>
          <cell r="F568" t="str">
            <v>N</v>
          </cell>
        </row>
        <row r="568">
          <cell r="L568">
            <v>45965</v>
          </cell>
          <cell r="M568">
            <v>12.433</v>
          </cell>
          <cell r="N568" t="str">
            <v>Sophie</v>
          </cell>
        </row>
        <row r="568">
          <cell r="Q568" t="str">
            <v>France </v>
          </cell>
        </row>
        <row r="569">
          <cell r="A569" t="str">
            <v>PSO2500538</v>
          </cell>
          <cell r="B569">
            <v>4500573551</v>
          </cell>
          <cell r="C569" t="str">
            <v>P8030-E01-C1201</v>
          </cell>
          <cell r="D569" t="str">
            <v>BRHD150E</v>
          </cell>
          <cell r="E569">
            <v>5004</v>
          </cell>
          <cell r="F569" t="str">
            <v>N</v>
          </cell>
        </row>
        <row r="569">
          <cell r="L569">
            <v>45901</v>
          </cell>
          <cell r="M569">
            <v>6.75</v>
          </cell>
          <cell r="N569" t="str">
            <v>Sophie</v>
          </cell>
        </row>
        <row r="569">
          <cell r="Q569" t="str">
            <v>France </v>
          </cell>
        </row>
        <row r="570">
          <cell r="A570" t="str">
            <v>PSO2500539</v>
          </cell>
          <cell r="B570">
            <v>4500573551</v>
          </cell>
          <cell r="C570" t="str">
            <v>P8030-E01-C1202</v>
          </cell>
          <cell r="D570" t="str">
            <v>BRHD155E</v>
          </cell>
          <cell r="E570">
            <v>4002</v>
          </cell>
          <cell r="F570" t="str">
            <v>N</v>
          </cell>
        </row>
        <row r="570">
          <cell r="L570">
            <v>45901</v>
          </cell>
          <cell r="M570">
            <v>7.3</v>
          </cell>
          <cell r="N570" t="str">
            <v>Sophie</v>
          </cell>
        </row>
        <row r="570">
          <cell r="Q570" t="str">
            <v>France </v>
          </cell>
        </row>
        <row r="571">
          <cell r="A571" t="str">
            <v>PSO2500540</v>
          </cell>
          <cell r="B571">
            <v>4500573551</v>
          </cell>
          <cell r="C571" t="str">
            <v>P8016-E04-C1201</v>
          </cell>
          <cell r="D571" t="str">
            <v>BRHD200E</v>
          </cell>
          <cell r="E571">
            <v>2502</v>
          </cell>
          <cell r="F571" t="str">
            <v>N</v>
          </cell>
        </row>
        <row r="571">
          <cell r="L571">
            <v>45826</v>
          </cell>
          <cell r="M571">
            <v>8.78</v>
          </cell>
          <cell r="N571" t="str">
            <v>Sophie</v>
          </cell>
        </row>
        <row r="571">
          <cell r="Q571" t="str">
            <v>France </v>
          </cell>
        </row>
        <row r="572">
          <cell r="A572" t="str">
            <v>PSO2500541</v>
          </cell>
          <cell r="B572">
            <v>4500573551</v>
          </cell>
          <cell r="C572" t="str">
            <v>P8016-E02-C1201</v>
          </cell>
          <cell r="D572" t="str">
            <v>BRHD225E</v>
          </cell>
          <cell r="E572">
            <v>2502</v>
          </cell>
          <cell r="F572" t="str">
            <v>N</v>
          </cell>
        </row>
        <row r="572">
          <cell r="L572">
            <v>45793</v>
          </cell>
          <cell r="M572">
            <v>10.218</v>
          </cell>
          <cell r="N572" t="str">
            <v>Sophie</v>
          </cell>
        </row>
        <row r="572">
          <cell r="Q572" t="str">
            <v>France </v>
          </cell>
        </row>
        <row r="573">
          <cell r="A573" t="str">
            <v>PSO2500542</v>
          </cell>
          <cell r="B573">
            <v>4500573551</v>
          </cell>
          <cell r="C573" t="str">
            <v>P8018-E01-C1201</v>
          </cell>
          <cell r="D573" t="str">
            <v>BRHD425E</v>
          </cell>
          <cell r="E573">
            <v>2502</v>
          </cell>
          <cell r="F573" t="str">
            <v>N</v>
          </cell>
        </row>
        <row r="573">
          <cell r="L573">
            <v>45816</v>
          </cell>
          <cell r="M573">
            <v>17.771</v>
          </cell>
          <cell r="N573" t="str">
            <v>Sophie</v>
          </cell>
        </row>
        <row r="573">
          <cell r="Q573" t="str">
            <v>France </v>
          </cell>
        </row>
        <row r="574">
          <cell r="A574" t="str">
            <v>PSO2500543</v>
          </cell>
          <cell r="B574">
            <v>4500573551</v>
          </cell>
          <cell r="C574" t="str">
            <v>P8018-E02-C1201</v>
          </cell>
          <cell r="D574" t="str">
            <v>BRHD435E</v>
          </cell>
          <cell r="E574">
            <v>2502</v>
          </cell>
          <cell r="F574" t="str">
            <v>N</v>
          </cell>
        </row>
        <row r="574">
          <cell r="L574">
            <v>45816</v>
          </cell>
          <cell r="M574">
            <v>18.305</v>
          </cell>
          <cell r="N574" t="str">
            <v>Sophie</v>
          </cell>
        </row>
        <row r="574">
          <cell r="Q574" t="str">
            <v>France </v>
          </cell>
        </row>
        <row r="575">
          <cell r="A575" t="str">
            <v>PSO2500544</v>
          </cell>
          <cell r="B575">
            <v>4500573514</v>
          </cell>
          <cell r="C575" t="str">
            <v>D8019-E00-C1208</v>
          </cell>
          <cell r="D575" t="str">
            <v>ACAS6550DIF</v>
          </cell>
          <cell r="E575">
            <v>5016</v>
          </cell>
          <cell r="F575" t="str">
            <v>N</v>
          </cell>
        </row>
        <row r="575">
          <cell r="L575">
            <v>45761</v>
          </cell>
          <cell r="M575">
            <v>2.45</v>
          </cell>
          <cell r="N575" t="str">
            <v>Sophie</v>
          </cell>
        </row>
        <row r="575">
          <cell r="Q575" t="str">
            <v>France </v>
          </cell>
        </row>
        <row r="576">
          <cell r="A576" t="str">
            <v>PSO2500545</v>
          </cell>
          <cell r="B576">
            <v>4500573514</v>
          </cell>
          <cell r="C576" t="str">
            <v>D8019-E00-C1207</v>
          </cell>
          <cell r="D576" t="str">
            <v>ACAS6550PAD</v>
          </cell>
          <cell r="E576">
            <v>10008</v>
          </cell>
          <cell r="F576" t="str">
            <v>N</v>
          </cell>
        </row>
        <row r="576">
          <cell r="L576">
            <v>45768</v>
          </cell>
          <cell r="M576">
            <v>1.9</v>
          </cell>
          <cell r="N576" t="str">
            <v>Sophie</v>
          </cell>
        </row>
        <row r="576">
          <cell r="Q576" t="str">
            <v>France </v>
          </cell>
        </row>
        <row r="577">
          <cell r="A577" t="str">
            <v>PSO2500546</v>
          </cell>
          <cell r="B577">
            <v>4500573514</v>
          </cell>
          <cell r="C577" t="str">
            <v>D8019-E00-C1211</v>
          </cell>
          <cell r="D577" t="str">
            <v>ACAS6550PIK</v>
          </cell>
          <cell r="E577">
            <v>2520</v>
          </cell>
          <cell r="F577" t="str">
            <v>N</v>
          </cell>
        </row>
        <row r="577">
          <cell r="L577">
            <v>45768</v>
          </cell>
          <cell r="M577">
            <v>1.97</v>
          </cell>
          <cell r="N577" t="str">
            <v>Sophie</v>
          </cell>
        </row>
        <row r="577">
          <cell r="Q577" t="str">
            <v>France </v>
          </cell>
        </row>
        <row r="578">
          <cell r="A578" t="str">
            <v>PSO2500547</v>
          </cell>
          <cell r="B578">
            <v>4500573514</v>
          </cell>
          <cell r="C578" t="str">
            <v>P8515-E01-C1202</v>
          </cell>
          <cell r="D578" t="str">
            <v>AS136E</v>
          </cell>
          <cell r="E578">
            <v>2820</v>
          </cell>
          <cell r="F578" t="str">
            <v>Y BY SP</v>
          </cell>
        </row>
        <row r="578">
          <cell r="J578" t="str">
            <v>Glove-2136U-SP</v>
          </cell>
          <cell r="K578">
            <v>0.548</v>
          </cell>
          <cell r="L578">
            <v>45783</v>
          </cell>
          <cell r="M578">
            <v>13.08</v>
          </cell>
          <cell r="N578" t="str">
            <v>Sophie</v>
          </cell>
        </row>
        <row r="578">
          <cell r="P578" t="str">
            <v>Draw 180pcs to 4500574484/PSO2500647</v>
          </cell>
          <cell r="Q578" t="str">
            <v>France </v>
          </cell>
        </row>
        <row r="579">
          <cell r="A579" t="str">
            <v>PSO2500548</v>
          </cell>
          <cell r="B579">
            <v>4500573514</v>
          </cell>
          <cell r="C579" t="str">
            <v>P8510-E02-C1202</v>
          </cell>
          <cell r="D579" t="str">
            <v>AS952E</v>
          </cell>
          <cell r="E579">
            <v>10602</v>
          </cell>
          <cell r="F579" t="str">
            <v>N</v>
          </cell>
        </row>
        <row r="579">
          <cell r="L579">
            <v>45783</v>
          </cell>
          <cell r="M579">
            <v>16.039</v>
          </cell>
          <cell r="N579" t="str">
            <v>Sophie</v>
          </cell>
        </row>
        <row r="579">
          <cell r="Q579" t="str">
            <v>France </v>
          </cell>
        </row>
        <row r="580">
          <cell r="A580" t="str">
            <v>PSO2500549</v>
          </cell>
          <cell r="B580">
            <v>4500573514</v>
          </cell>
          <cell r="C580" t="str">
            <v>P8532-E01-C1201</v>
          </cell>
          <cell r="D580" t="str">
            <v>AS95E</v>
          </cell>
          <cell r="E580">
            <v>5004</v>
          </cell>
          <cell r="F580" t="str">
            <v>Y BY SP</v>
          </cell>
        </row>
        <row r="580">
          <cell r="J580" t="str">
            <v>GLOVE-AS95-SP</v>
          </cell>
          <cell r="K580">
            <v>0.625</v>
          </cell>
          <cell r="L580">
            <v>45783</v>
          </cell>
          <cell r="M580">
            <v>15.079</v>
          </cell>
          <cell r="N580" t="str">
            <v>Sophie</v>
          </cell>
        </row>
        <row r="580">
          <cell r="Q580" t="str">
            <v>France </v>
          </cell>
        </row>
        <row r="581">
          <cell r="A581" t="str">
            <v>PSO2500550</v>
          </cell>
          <cell r="B581">
            <v>4500573653</v>
          </cell>
          <cell r="C581" t="str">
            <v>D8019-E00-C1208</v>
          </cell>
          <cell r="D581" t="str">
            <v>ACAS6550DIF</v>
          </cell>
          <cell r="E581">
            <v>2520</v>
          </cell>
          <cell r="F581" t="str">
            <v>N</v>
          </cell>
        </row>
        <row r="581">
          <cell r="L581">
            <v>45816</v>
          </cell>
          <cell r="M581">
            <v>2.47</v>
          </cell>
          <cell r="N581" t="str">
            <v>Sophie</v>
          </cell>
        </row>
        <row r="581">
          <cell r="P581" t="str">
            <v>from this order,case pack change to 12pcs/ctn.</v>
          </cell>
          <cell r="Q581" t="str">
            <v>France </v>
          </cell>
        </row>
        <row r="582">
          <cell r="A582" t="str">
            <v>PSO2500551</v>
          </cell>
          <cell r="B582">
            <v>4500573653</v>
          </cell>
          <cell r="C582" t="str">
            <v>D8019-E00-C1207</v>
          </cell>
          <cell r="D582" t="str">
            <v>ACAS6550PAD</v>
          </cell>
          <cell r="E582">
            <v>2520</v>
          </cell>
          <cell r="F582" t="str">
            <v>N</v>
          </cell>
        </row>
        <row r="582">
          <cell r="L582">
            <v>45816</v>
          </cell>
          <cell r="M582">
            <v>1.92</v>
          </cell>
          <cell r="N582" t="str">
            <v>Sophie</v>
          </cell>
        </row>
        <row r="582">
          <cell r="Q582" t="str">
            <v>France </v>
          </cell>
        </row>
        <row r="583">
          <cell r="A583" t="str">
            <v>PSO2500552</v>
          </cell>
          <cell r="B583">
            <v>4500573653</v>
          </cell>
          <cell r="C583" t="str">
            <v>D8019-E00-C1211</v>
          </cell>
          <cell r="D583" t="str">
            <v>ACAS6550PIK</v>
          </cell>
          <cell r="E583">
            <v>2520</v>
          </cell>
          <cell r="F583" t="str">
            <v>N</v>
          </cell>
        </row>
        <row r="583">
          <cell r="L583">
            <v>45816</v>
          </cell>
          <cell r="M583">
            <v>1.97</v>
          </cell>
          <cell r="N583" t="str">
            <v>Sophie</v>
          </cell>
        </row>
        <row r="583">
          <cell r="Q583" t="str">
            <v>France </v>
          </cell>
        </row>
        <row r="584">
          <cell r="A584" t="str">
            <v>PSO2500553</v>
          </cell>
          <cell r="B584">
            <v>4500573653</v>
          </cell>
          <cell r="C584" t="str">
            <v>P8019-E02-C1202</v>
          </cell>
          <cell r="D584" t="str">
            <v>AS6550E(球頭,改轉速,加網)</v>
          </cell>
          <cell r="E584">
            <v>4000</v>
          </cell>
          <cell r="F584" t="str">
            <v>N</v>
          </cell>
        </row>
        <row r="584">
          <cell r="L584">
            <v>45831</v>
          </cell>
          <cell r="M584">
            <v>24.955</v>
          </cell>
          <cell r="N584" t="str">
            <v>Sophie</v>
          </cell>
        </row>
        <row r="584">
          <cell r="P584" t="str">
            <v>PO price is US$24.918.DN charge US$400                         transfer 120pcs to PSO2500649;
transfer 756pcs to 4500574502/PSO2500700 in CHE version;504pcs taken for Dubai</v>
          </cell>
          <cell r="Q584" t="str">
            <v>France </v>
          </cell>
        </row>
        <row r="585">
          <cell r="A585" t="str">
            <v>PSO2500553</v>
          </cell>
          <cell r="B585">
            <v>4500573653</v>
          </cell>
          <cell r="C585" t="str">
            <v>P8019-E02-C1202</v>
          </cell>
          <cell r="D585" t="str">
            <v>AS6550E(球頭,改轉速,加網)</v>
          </cell>
          <cell r="E585">
            <v>4228</v>
          </cell>
          <cell r="F585" t="str">
            <v>N</v>
          </cell>
        </row>
        <row r="585">
          <cell r="L585">
            <v>45831</v>
          </cell>
          <cell r="M585">
            <v>24.955</v>
          </cell>
          <cell r="N585" t="str">
            <v>Sophie</v>
          </cell>
        </row>
        <row r="585">
          <cell r="P585" t="str">
            <v>PO price is US$24.918.DN charge US$156.436                                  transfer 120pcs to PSO2500649;
transfer 756pcs to 4500574502/PSO2500700 in CHE version;504pcs taken for Dubai</v>
          </cell>
          <cell r="Q585" t="str">
            <v>France </v>
          </cell>
        </row>
        <row r="586">
          <cell r="A586" t="str">
            <v>PSO2500553</v>
          </cell>
          <cell r="B586">
            <v>4500573653</v>
          </cell>
          <cell r="C586" t="str">
            <v>P8019-E02-C1202</v>
          </cell>
          <cell r="D586" t="str">
            <v>AS6550E(球頭,改轉速,加網)</v>
          </cell>
          <cell r="E586">
            <v>400</v>
          </cell>
          <cell r="F586" t="str">
            <v>N</v>
          </cell>
        </row>
        <row r="586">
          <cell r="L586">
            <v>45862</v>
          </cell>
          <cell r="M586">
            <v>24.955</v>
          </cell>
          <cell r="N586" t="str">
            <v>Sophie</v>
          </cell>
        </row>
        <row r="586">
          <cell r="P586" t="str">
            <v>PO price is US$24.918.DN charge US$14.80   transfer 120pcs to PSO2500649;
transfer 756pcs to 4500574502/PSO2500700 in CHE version;504pcs taken for Dubai</v>
          </cell>
          <cell r="Q586" t="str">
            <v>France </v>
          </cell>
        </row>
        <row r="587">
          <cell r="A587" t="str">
            <v>PSO2500554</v>
          </cell>
          <cell r="B587">
            <v>4500573653</v>
          </cell>
          <cell r="C587" t="str">
            <v>P8510-E02-C1202</v>
          </cell>
          <cell r="D587" t="str">
            <v>AS952E</v>
          </cell>
          <cell r="E587">
            <v>3546</v>
          </cell>
          <cell r="F587" t="str">
            <v>N</v>
          </cell>
        </row>
        <row r="587">
          <cell r="L587">
            <v>45816</v>
          </cell>
          <cell r="M587">
            <v>16.076</v>
          </cell>
          <cell r="N587" t="str">
            <v>Sophie</v>
          </cell>
        </row>
        <row r="587">
          <cell r="Q587" t="str">
            <v>France </v>
          </cell>
        </row>
        <row r="588">
          <cell r="A588" t="str">
            <v>PSO2500554</v>
          </cell>
          <cell r="B588">
            <v>4500573653</v>
          </cell>
          <cell r="C588" t="str">
            <v>P8510-E02-C1202</v>
          </cell>
          <cell r="D588" t="str">
            <v>AS952E</v>
          </cell>
          <cell r="E588">
            <v>3600</v>
          </cell>
          <cell r="F588" t="str">
            <v>N</v>
          </cell>
        </row>
        <row r="588">
          <cell r="L588">
            <v>45816</v>
          </cell>
          <cell r="M588">
            <v>16.076</v>
          </cell>
          <cell r="N588" t="str">
            <v>Sophie</v>
          </cell>
        </row>
        <row r="588">
          <cell r="Q588" t="str">
            <v>France </v>
          </cell>
        </row>
        <row r="589">
          <cell r="A589" t="str">
            <v>PSO2500555</v>
          </cell>
          <cell r="B589">
            <v>4500573653</v>
          </cell>
          <cell r="C589" t="str">
            <v>P8022-E01-C1201</v>
          </cell>
          <cell r="D589" t="str">
            <v>D6555DE</v>
          </cell>
          <cell r="E589">
            <v>1668</v>
          </cell>
          <cell r="F589" t="str">
            <v>N</v>
          </cell>
        </row>
        <row r="589">
          <cell r="L589">
            <v>45838</v>
          </cell>
          <cell r="M589">
            <v>25.543</v>
          </cell>
          <cell r="N589" t="str">
            <v>Sophie</v>
          </cell>
        </row>
        <row r="589">
          <cell r="P589" t="str">
            <v>transfer 60pcs to PSO2500650;
transfer 756pcs to PSO2500704 in CHE version</v>
          </cell>
          <cell r="Q589" t="str">
            <v>France </v>
          </cell>
        </row>
        <row r="590">
          <cell r="A590" t="str">
            <v>PSO2500555</v>
          </cell>
          <cell r="B590">
            <v>4500573653</v>
          </cell>
          <cell r="C590" t="str">
            <v>P8022-E01-C1201</v>
          </cell>
          <cell r="D590" t="str">
            <v>D6555DE</v>
          </cell>
          <cell r="E590">
            <v>20</v>
          </cell>
          <cell r="F590" t="str">
            <v>N</v>
          </cell>
        </row>
        <row r="590">
          <cell r="L590">
            <v>45838</v>
          </cell>
          <cell r="M590">
            <v>25.543</v>
          </cell>
          <cell r="N590" t="str">
            <v>Sophie</v>
          </cell>
        </row>
        <row r="590">
          <cell r="P590" t="str">
            <v>transfer 60pcs to PSO2500650;
transfer 756pcs to PSO2500704 in CHE version</v>
          </cell>
          <cell r="Q590" t="str">
            <v>France </v>
          </cell>
        </row>
        <row r="591">
          <cell r="A591" t="str">
            <v>PSO2500556</v>
          </cell>
          <cell r="B591">
            <v>4500573653</v>
          </cell>
          <cell r="C591" t="str">
            <v>P2573-E01-C1204</v>
          </cell>
          <cell r="D591" t="str">
            <v>MT726E</v>
          </cell>
          <cell r="E591">
            <v>7200</v>
          </cell>
          <cell r="F591" t="str">
            <v>Y BY SP</v>
          </cell>
        </row>
        <row r="591">
          <cell r="J591" t="str">
            <v>PU-7255U (JETBLOOM)</v>
          </cell>
          <cell r="K591">
            <v>0.265</v>
          </cell>
          <cell r="L591">
            <v>45818</v>
          </cell>
          <cell r="M591">
            <v>9.712</v>
          </cell>
          <cell r="N591" t="str">
            <v>Sophie</v>
          </cell>
        </row>
        <row r="591">
          <cell r="Q591" t="str">
            <v>France </v>
          </cell>
        </row>
        <row r="592">
          <cell r="A592" t="str">
            <v>PSO2500557</v>
          </cell>
          <cell r="B592">
            <v>4500573654</v>
          </cell>
          <cell r="C592" t="str">
            <v>P8515-E01-C1201</v>
          </cell>
          <cell r="D592" t="str">
            <v>AS126E</v>
          </cell>
          <cell r="E592">
            <v>10008</v>
          </cell>
          <cell r="F592" t="str">
            <v>N</v>
          </cell>
        </row>
        <row r="592">
          <cell r="L592">
            <v>45831</v>
          </cell>
          <cell r="M592">
            <v>10.567</v>
          </cell>
          <cell r="N592" t="str">
            <v>Sophie</v>
          </cell>
        </row>
        <row r="592">
          <cell r="P592" t="str">
            <v>PO price is US$10.53.                   DN charge US$370.296.</v>
          </cell>
          <cell r="Q592" t="str">
            <v>France </v>
          </cell>
        </row>
        <row r="593">
          <cell r="A593" t="str">
            <v>PSO2500558</v>
          </cell>
          <cell r="B593">
            <v>4500573654</v>
          </cell>
          <cell r="C593" t="str">
            <v>P8515-E01-C1202</v>
          </cell>
          <cell r="D593" t="str">
            <v>AS136E</v>
          </cell>
          <cell r="E593">
            <v>4800</v>
          </cell>
          <cell r="F593" t="str">
            <v>Y BY SP</v>
          </cell>
        </row>
        <row r="593">
          <cell r="J593" t="str">
            <v>Glove-2136U-SP</v>
          </cell>
          <cell r="K593">
            <v>0.548</v>
          </cell>
          <cell r="L593">
            <v>45842</v>
          </cell>
          <cell r="M593">
            <v>13.117</v>
          </cell>
          <cell r="N593" t="str">
            <v>Sophie</v>
          </cell>
        </row>
        <row r="593">
          <cell r="P593" t="str">
            <v>PO price is US$13.08.                    DN charge US$177.60</v>
          </cell>
          <cell r="Q593" t="str">
            <v>France </v>
          </cell>
        </row>
        <row r="594">
          <cell r="A594" t="str">
            <v>PSO2500558</v>
          </cell>
          <cell r="B594">
            <v>4500573654</v>
          </cell>
          <cell r="C594" t="str">
            <v>P8515-E01-C1202</v>
          </cell>
          <cell r="D594" t="str">
            <v>AS136E</v>
          </cell>
          <cell r="E594">
            <v>1200</v>
          </cell>
          <cell r="F594" t="str">
            <v>Y BY SP</v>
          </cell>
        </row>
        <row r="594">
          <cell r="K594">
            <v>0.548</v>
          </cell>
          <cell r="L594">
            <v>45854</v>
          </cell>
          <cell r="M594">
            <v>13.117</v>
          </cell>
          <cell r="N594" t="str">
            <v>Sophie</v>
          </cell>
        </row>
        <row r="594">
          <cell r="Q594" t="str">
            <v>France </v>
          </cell>
        </row>
        <row r="595">
          <cell r="A595" t="str">
            <v>PSO2500558</v>
          </cell>
          <cell r="B595">
            <v>4500573654</v>
          </cell>
          <cell r="C595" t="str">
            <v>P8515-E01-C1202</v>
          </cell>
          <cell r="D595" t="str">
            <v>AS136E</v>
          </cell>
          <cell r="E595">
            <v>6000</v>
          </cell>
          <cell r="F595" t="str">
            <v>Y BY SP</v>
          </cell>
        </row>
        <row r="595">
          <cell r="K595">
            <v>0.548</v>
          </cell>
          <cell r="L595">
            <v>45932</v>
          </cell>
          <cell r="M595">
            <v>13.117</v>
          </cell>
          <cell r="N595" t="str">
            <v>Sophie</v>
          </cell>
        </row>
        <row r="595">
          <cell r="Q595" t="str">
            <v>France </v>
          </cell>
        </row>
        <row r="596">
          <cell r="A596" t="str">
            <v>PSO2500559</v>
          </cell>
          <cell r="B596">
            <v>4500573654</v>
          </cell>
          <cell r="C596" t="str">
            <v>P8536-E01-C1202</v>
          </cell>
          <cell r="D596" t="str">
            <v>AS6400E</v>
          </cell>
          <cell r="E596">
            <v>5004</v>
          </cell>
          <cell r="F596" t="str">
            <v>Y</v>
          </cell>
        </row>
        <row r="596">
          <cell r="J596" t="str">
            <v>Heat glove-US$0.625           Heat matt-US$0.550</v>
          </cell>
        </row>
        <row r="596">
          <cell r="L596">
            <v>45925</v>
          </cell>
          <cell r="M596">
            <v>21.043</v>
          </cell>
          <cell r="N596" t="str">
            <v>Sophie</v>
          </cell>
        </row>
        <row r="596">
          <cell r="Q596" t="str">
            <v>France </v>
          </cell>
        </row>
        <row r="597">
          <cell r="A597" t="str">
            <v>PSO2500560</v>
          </cell>
          <cell r="B597">
            <v>4500573654</v>
          </cell>
          <cell r="C597" t="str">
            <v>P8510-E02-C1202</v>
          </cell>
          <cell r="D597" t="str">
            <v>AS952E</v>
          </cell>
          <cell r="E597">
            <v>3000</v>
          </cell>
          <cell r="F597" t="str">
            <v>N</v>
          </cell>
        </row>
        <row r="597">
          <cell r="L597">
            <v>45831</v>
          </cell>
          <cell r="M597">
            <v>16.076</v>
          </cell>
          <cell r="N597" t="str">
            <v>Sophie</v>
          </cell>
        </row>
        <row r="597">
          <cell r="Q597" t="str">
            <v>France </v>
          </cell>
        </row>
        <row r="598">
          <cell r="A598" t="str">
            <v>PSO2500560</v>
          </cell>
          <cell r="B598">
            <v>4500573654</v>
          </cell>
          <cell r="C598" t="str">
            <v>P8510-E02-C1202</v>
          </cell>
          <cell r="D598" t="str">
            <v>AS952E</v>
          </cell>
          <cell r="E598">
            <v>6798</v>
          </cell>
          <cell r="F598" t="str">
            <v>N</v>
          </cell>
        </row>
        <row r="598">
          <cell r="L598">
            <v>45831</v>
          </cell>
          <cell r="M598">
            <v>16.076</v>
          </cell>
          <cell r="N598" t="str">
            <v>Sophie</v>
          </cell>
        </row>
        <row r="598">
          <cell r="P598" t="str">
            <v>PO price is US$16.039.             DN charge US$251.526</v>
          </cell>
          <cell r="Q598" t="str">
            <v>France </v>
          </cell>
        </row>
        <row r="599">
          <cell r="A599" t="str">
            <v>PSO2500561</v>
          </cell>
          <cell r="B599">
            <v>4500573654</v>
          </cell>
          <cell r="C599" t="str">
            <v>P8532-E01-C1201</v>
          </cell>
          <cell r="D599" t="str">
            <v>AS95E</v>
          </cell>
          <cell r="E599">
            <v>1284</v>
          </cell>
          <cell r="F599" t="str">
            <v>Y BY SP</v>
          </cell>
        </row>
        <row r="599">
          <cell r="J599" t="str">
            <v>GLOVE-AS95-SP</v>
          </cell>
          <cell r="K599">
            <v>0.625</v>
          </cell>
          <cell r="L599">
            <v>45859</v>
          </cell>
          <cell r="M599">
            <v>15.133</v>
          </cell>
          <cell r="N599" t="str">
            <v>Sophie</v>
          </cell>
        </row>
        <row r="599">
          <cell r="P599" t="str">
            <v>756pcs AS95CHE put on PSO2501294</v>
          </cell>
          <cell r="Q599" t="str">
            <v>France </v>
          </cell>
        </row>
        <row r="600">
          <cell r="A600" t="str">
            <v>PSO2500561</v>
          </cell>
          <cell r="B600">
            <v>4500573654</v>
          </cell>
          <cell r="C600" t="str">
            <v>P8532-E01-C1201</v>
          </cell>
          <cell r="D600" t="str">
            <v>AS95E</v>
          </cell>
          <cell r="E600">
            <v>3600</v>
          </cell>
          <cell r="F600" t="str">
            <v>Y BY SP</v>
          </cell>
        </row>
        <row r="600">
          <cell r="K600">
            <v>0.625</v>
          </cell>
          <cell r="L600">
            <v>45864</v>
          </cell>
          <cell r="M600">
            <v>15.133</v>
          </cell>
          <cell r="N600" t="str">
            <v>Sophie</v>
          </cell>
        </row>
        <row r="600">
          <cell r="P600" t="str">
            <v>756pcs AS95CHE put on PSO2501294</v>
          </cell>
          <cell r="Q600" t="str">
            <v>France </v>
          </cell>
        </row>
        <row r="601">
          <cell r="A601" t="str">
            <v>PSO2500562</v>
          </cell>
          <cell r="B601">
            <v>4500573654</v>
          </cell>
          <cell r="C601" t="str">
            <v>P8873-E03-C1206</v>
          </cell>
          <cell r="D601" t="str">
            <v>AS962E</v>
          </cell>
          <cell r="E601">
            <v>10008</v>
          </cell>
          <cell r="F601" t="str">
            <v>N</v>
          </cell>
        </row>
        <row r="601">
          <cell r="L601">
            <v>45824</v>
          </cell>
          <cell r="M601">
            <v>14.882</v>
          </cell>
          <cell r="N601" t="str">
            <v>Sophie</v>
          </cell>
        </row>
        <row r="601">
          <cell r="P601" t="str">
            <v>PO price is US$14.845.             DN charge US$370.296.</v>
          </cell>
          <cell r="Q601" t="str">
            <v>France </v>
          </cell>
        </row>
        <row r="602">
          <cell r="A602" t="str">
            <v>PSO2500563</v>
          </cell>
          <cell r="B602">
            <v>4500573654</v>
          </cell>
          <cell r="C602" t="str">
            <v>P8873-E03-C1205</v>
          </cell>
          <cell r="D602" t="str">
            <v>AS965E</v>
          </cell>
          <cell r="E602">
            <v>6462</v>
          </cell>
          <cell r="F602" t="str">
            <v>Y BY SP</v>
          </cell>
        </row>
        <row r="602">
          <cell r="J602" t="str">
            <v>pouch</v>
          </cell>
          <cell r="K602">
            <v>1.372</v>
          </cell>
          <cell r="L602">
            <v>45831</v>
          </cell>
          <cell r="M602">
            <v>18.496</v>
          </cell>
          <cell r="N602" t="str">
            <v>Sophie</v>
          </cell>
        </row>
        <row r="602">
          <cell r="P602" t="str">
            <v>PO price is US$18.459.             DN charge US$239.094</v>
          </cell>
          <cell r="Q602" t="str">
            <v>France </v>
          </cell>
        </row>
        <row r="603">
          <cell r="A603" t="str">
            <v>PSO2500564</v>
          </cell>
          <cell r="B603">
            <v>4500573654</v>
          </cell>
          <cell r="C603" t="str">
            <v>P8510-E02-C1203</v>
          </cell>
          <cell r="D603" t="str">
            <v>AS970E</v>
          </cell>
          <cell r="E603">
            <v>3000</v>
          </cell>
          <cell r="F603" t="str">
            <v>Y BY SP</v>
          </cell>
        </row>
        <row r="603">
          <cell r="J603" t="str">
            <v>PU-AS970E-SP</v>
          </cell>
          <cell r="K603">
            <v>0.635</v>
          </cell>
          <cell r="L603">
            <v>45854</v>
          </cell>
          <cell r="M603">
            <v>18.575</v>
          </cell>
          <cell r="N603" t="str">
            <v>Sophie</v>
          </cell>
        </row>
        <row r="603">
          <cell r="Q603" t="str">
            <v>France </v>
          </cell>
        </row>
        <row r="604">
          <cell r="A604" t="str">
            <v>PSO2500565</v>
          </cell>
          <cell r="B604">
            <v>203994</v>
          </cell>
          <cell r="C604" t="str">
            <v>P8322-L02-C1201</v>
          </cell>
          <cell r="D604" t="str">
            <v>BX2000</v>
          </cell>
          <cell r="E604">
            <v>2502</v>
          </cell>
          <cell r="F604" t="str">
            <v>N</v>
          </cell>
        </row>
        <row r="604">
          <cell r="L604">
            <v>45748</v>
          </cell>
          <cell r="M604">
            <v>12.763</v>
          </cell>
          <cell r="N604" t="str">
            <v>Alice</v>
          </cell>
        </row>
        <row r="604">
          <cell r="Q604" t="str">
            <v>USA </v>
          </cell>
        </row>
        <row r="605">
          <cell r="A605" t="str">
            <v>PSO2500566</v>
          </cell>
          <cell r="B605">
            <v>4500573752</v>
          </cell>
          <cell r="C605" t="str">
            <v>P8381-L01-C1204</v>
          </cell>
          <cell r="D605" t="str">
            <v>209TGN</v>
          </cell>
          <cell r="E605">
            <v>5000</v>
          </cell>
          <cell r="F605" t="str">
            <v>N</v>
          </cell>
        </row>
        <row r="605">
          <cell r="L605">
            <v>45831</v>
          </cell>
          <cell r="M605">
            <v>8.211</v>
          </cell>
          <cell r="N605" t="str">
            <v>Joy</v>
          </cell>
        </row>
        <row r="605">
          <cell r="P605" t="str">
            <v>TRANSFER TO FOB CAMBODIA PO#4500576012-40,then transfer back</v>
          </cell>
          <cell r="Q605" t="str">
            <v>USA </v>
          </cell>
        </row>
        <row r="606">
          <cell r="A606" t="str">
            <v>PSO2500567</v>
          </cell>
          <cell r="B606">
            <v>4500573752</v>
          </cell>
          <cell r="C606" t="str">
            <v>P8390-L01-C1201</v>
          </cell>
          <cell r="D606">
            <v>753</v>
          </cell>
          <cell r="E606">
            <v>3000</v>
          </cell>
          <cell r="F606" t="str">
            <v>N</v>
          </cell>
        </row>
        <row r="606">
          <cell r="L606">
            <v>45797</v>
          </cell>
          <cell r="M606">
            <v>10.509</v>
          </cell>
          <cell r="N606" t="str">
            <v>Joy</v>
          </cell>
        </row>
        <row r="606">
          <cell r="P606" t="str">
            <v>TRANSFER TO FOB CAMBODIA PO#4500576012-20,then transfer back</v>
          </cell>
          <cell r="Q606" t="str">
            <v>USA </v>
          </cell>
        </row>
        <row r="607">
          <cell r="A607" t="str">
            <v>PSO2500568</v>
          </cell>
          <cell r="B607">
            <v>4500573797</v>
          </cell>
          <cell r="C607" t="str">
            <v>P8530-L01-C1213</v>
          </cell>
          <cell r="D607" t="str">
            <v>BNTDHBCR275UX</v>
          </cell>
          <cell r="E607">
            <v>12</v>
          </cell>
          <cell r="F607" t="str">
            <v>Y</v>
          </cell>
        </row>
        <row r="607">
          <cell r="J607" t="str">
            <v>Comb-BNTDHBMB275
Clip-BNTDHBMB275 US$0.4 X 4 pcs</v>
          </cell>
          <cell r="K607" t="str">
            <v>0.35
1.60</v>
          </cell>
          <cell r="L607">
            <v>45796</v>
          </cell>
          <cell r="M607">
            <v>14.117</v>
          </cell>
          <cell r="N607" t="str">
            <v>Alice</v>
          </cell>
        </row>
        <row r="607">
          <cell r="Q607" t="str">
            <v>Costa Rica </v>
          </cell>
        </row>
        <row r="608">
          <cell r="A608" t="str">
            <v>PSO2500569</v>
          </cell>
          <cell r="B608">
            <v>4500572021</v>
          </cell>
          <cell r="C608" t="str">
            <v>P8518-E01-C1203</v>
          </cell>
          <cell r="D608" t="str">
            <v>AS773CHE</v>
          </cell>
          <cell r="E608">
            <v>504</v>
          </cell>
          <cell r="F608" t="str">
            <v>N</v>
          </cell>
        </row>
        <row r="608">
          <cell r="L608">
            <v>45768</v>
          </cell>
          <cell r="M608">
            <v>15.435</v>
          </cell>
          <cell r="N608" t="str">
            <v>Sophie</v>
          </cell>
        </row>
        <row r="608">
          <cell r="P608" t="str">
            <v>504pcs transfer from PSO2500260 in CHE version</v>
          </cell>
          <cell r="Q608" t="str">
            <v>France </v>
          </cell>
        </row>
        <row r="609">
          <cell r="A609" t="str">
            <v>PSO2500570</v>
          </cell>
          <cell r="B609">
            <v>4500572021</v>
          </cell>
          <cell r="C609" t="str">
            <v>P8528-E01-C1203</v>
          </cell>
          <cell r="D609" t="str">
            <v>AS774CHE</v>
          </cell>
          <cell r="E609">
            <v>504</v>
          </cell>
          <cell r="F609" t="str">
            <v>N</v>
          </cell>
        </row>
        <row r="609">
          <cell r="L609">
            <v>45761</v>
          </cell>
          <cell r="M609">
            <v>15.7</v>
          </cell>
          <cell r="N609" t="str">
            <v>Sophie</v>
          </cell>
        </row>
        <row r="609">
          <cell r="P609" t="str">
            <v>504pcs transfer from PSO2500261 in CHE version</v>
          </cell>
          <cell r="Q609" t="str">
            <v>France </v>
          </cell>
        </row>
        <row r="610">
          <cell r="A610" t="str">
            <v>PSO2500571</v>
          </cell>
          <cell r="B610">
            <v>4500571061</v>
          </cell>
          <cell r="C610" t="str">
            <v>P8515-E01-C1202</v>
          </cell>
          <cell r="D610" t="str">
            <v>AS136E</v>
          </cell>
          <cell r="E610">
            <v>1500</v>
          </cell>
          <cell r="F610" t="str">
            <v>Y BY SP</v>
          </cell>
        </row>
        <row r="610">
          <cell r="J610" t="str">
            <v>Glove-2136U-SP</v>
          </cell>
          <cell r="K610">
            <v>0.548</v>
          </cell>
          <cell r="L610">
            <v>45783</v>
          </cell>
          <cell r="M610">
            <v>13.08</v>
          </cell>
          <cell r="N610" t="str">
            <v>Sophie</v>
          </cell>
        </row>
        <row r="610">
          <cell r="Q610" t="str">
            <v>France </v>
          </cell>
        </row>
        <row r="611">
          <cell r="A611" t="str">
            <v>PSO2500572</v>
          </cell>
          <cell r="B611">
            <v>8480960</v>
          </cell>
          <cell r="C611" t="str">
            <v>416-11000705R</v>
          </cell>
          <cell r="D611" t="str">
            <v>STR11-10</v>
          </cell>
          <cell r="E611">
            <v>5000</v>
          </cell>
          <cell r="F611" t="str">
            <v>N</v>
          </cell>
        </row>
        <row r="611">
          <cell r="L611">
            <v>45740</v>
          </cell>
          <cell r="M611" t="str">
            <v>RMB4.95</v>
          </cell>
          <cell r="N611" t="str">
            <v>Amy</v>
          </cell>
        </row>
        <row r="611">
          <cell r="Q611" t="str">
            <v>China DG-sunluen</v>
          </cell>
        </row>
        <row r="612">
          <cell r="A612" t="str">
            <v>PSO2500573</v>
          </cell>
          <cell r="B612">
            <v>4500573891</v>
          </cell>
          <cell r="C612" t="str">
            <v>P8535-L01-C1201</v>
          </cell>
          <cell r="D612" t="str">
            <v>BC610</v>
          </cell>
          <cell r="E612">
            <v>6000</v>
          </cell>
          <cell r="F612" t="str">
            <v>N</v>
          </cell>
        </row>
        <row r="612">
          <cell r="L612">
            <v>45877</v>
          </cell>
          <cell r="M612">
            <v>11.88</v>
          </cell>
          <cell r="N612" t="str">
            <v>Joy</v>
          </cell>
        </row>
        <row r="612">
          <cell r="P612" t="str">
            <v>CANCELLED ORDER AND TRANSFER TO FOB CAMBODIA PO#4500576017-41</v>
          </cell>
          <cell r="Q612" t="str">
            <v>USA </v>
          </cell>
        </row>
        <row r="613">
          <cell r="A613" t="str">
            <v>PSO2500574</v>
          </cell>
          <cell r="B613">
            <v>45882</v>
          </cell>
          <cell r="C613" t="str">
            <v>P8535-C01-C1201</v>
          </cell>
          <cell r="D613" t="str">
            <v>BC610C</v>
          </cell>
          <cell r="E613">
            <v>2525</v>
          </cell>
          <cell r="F613" t="str">
            <v>N</v>
          </cell>
        </row>
        <row r="613">
          <cell r="L613">
            <v>45884</v>
          </cell>
          <cell r="M613">
            <v>9.406</v>
          </cell>
          <cell r="N613" t="str">
            <v>Joy</v>
          </cell>
        </row>
        <row r="613">
          <cell r="Q613" t="str">
            <v>Canada </v>
          </cell>
        </row>
        <row r="614">
          <cell r="A614" t="str">
            <v>PSO2500575</v>
          </cell>
          <cell r="B614">
            <v>4500573901</v>
          </cell>
          <cell r="C614" t="str">
            <v>P5031-L01-C1201</v>
          </cell>
          <cell r="D614" t="str">
            <v>CPM-150</v>
          </cell>
          <cell r="E614">
            <v>1500</v>
          </cell>
          <cell r="F614" t="str">
            <v>N</v>
          </cell>
        </row>
        <row r="614">
          <cell r="L614">
            <v>45818</v>
          </cell>
        </row>
        <row r="614">
          <cell r="N614" t="str">
            <v>Alice</v>
          </cell>
        </row>
        <row r="614">
          <cell r="P614" t="str">
            <v>change to new PO#4500574538</v>
          </cell>
          <cell r="Q614" t="str">
            <v>USA </v>
          </cell>
        </row>
        <row r="615">
          <cell r="A615" t="str">
            <v>PSO2500576</v>
          </cell>
          <cell r="B615">
            <v>4500573901</v>
          </cell>
          <cell r="C615" t="str">
            <v>P5031-L01-C1201</v>
          </cell>
          <cell r="D615" t="str">
            <v>CPM-150</v>
          </cell>
          <cell r="E615">
            <v>1000</v>
          </cell>
          <cell r="F615" t="str">
            <v>N</v>
          </cell>
        </row>
        <row r="615">
          <cell r="L615">
            <v>45848</v>
          </cell>
        </row>
        <row r="615">
          <cell r="N615" t="str">
            <v>Alice</v>
          </cell>
        </row>
        <row r="615">
          <cell r="P615" t="str">
            <v>change to new PO#4500574538</v>
          </cell>
          <cell r="Q615" t="str">
            <v>USA </v>
          </cell>
        </row>
        <row r="616">
          <cell r="A616" t="str">
            <v>PSO2500577</v>
          </cell>
          <cell r="B616">
            <v>4500573901</v>
          </cell>
          <cell r="C616" t="str">
            <v>P5031-L01-C1202</v>
          </cell>
          <cell r="D616" t="str">
            <v>CPM-150W</v>
          </cell>
          <cell r="E616">
            <v>1500</v>
          </cell>
          <cell r="F616" t="str">
            <v>N</v>
          </cell>
        </row>
        <row r="616">
          <cell r="L616">
            <v>45818</v>
          </cell>
        </row>
        <row r="616">
          <cell r="N616" t="str">
            <v>Alice</v>
          </cell>
        </row>
        <row r="616">
          <cell r="P616" t="str">
            <v>change to new PO#4500574538</v>
          </cell>
          <cell r="Q616" t="str">
            <v>USA </v>
          </cell>
        </row>
        <row r="617">
          <cell r="A617" t="str">
            <v>PSO2500578</v>
          </cell>
          <cell r="B617">
            <v>4500573901</v>
          </cell>
          <cell r="C617" t="str">
            <v>P5031-L01-C1202</v>
          </cell>
          <cell r="D617" t="str">
            <v>CPM-150W</v>
          </cell>
          <cell r="E617">
            <v>1000</v>
          </cell>
          <cell r="F617" t="str">
            <v>N</v>
          </cell>
        </row>
        <row r="617">
          <cell r="L617">
            <v>45848</v>
          </cell>
        </row>
        <row r="617">
          <cell r="N617" t="str">
            <v>Alice</v>
          </cell>
        </row>
        <row r="617">
          <cell r="P617" t="str">
            <v>change to new PO#4500574538</v>
          </cell>
          <cell r="Q617" t="str">
            <v>USA </v>
          </cell>
        </row>
        <row r="618">
          <cell r="A618" t="str">
            <v>PSO2500579</v>
          </cell>
          <cell r="B618">
            <v>204043</v>
          </cell>
          <cell r="C618" t="str">
            <v>P8005-L01-C1201</v>
          </cell>
          <cell r="D618" t="str">
            <v>BNT9100</v>
          </cell>
          <cell r="E618">
            <v>3000</v>
          </cell>
          <cell r="F618" t="str">
            <v>N</v>
          </cell>
        </row>
        <row r="618">
          <cell r="L618">
            <v>45838</v>
          </cell>
          <cell r="M618">
            <v>24.683</v>
          </cell>
          <cell r="N618" t="str">
            <v>Alice</v>
          </cell>
        </row>
        <row r="618">
          <cell r="Q618" t="str">
            <v>USA </v>
          </cell>
        </row>
        <row r="619">
          <cell r="A619" t="str">
            <v>PSO2500580</v>
          </cell>
          <cell r="B619">
            <v>4500573814</v>
          </cell>
          <cell r="C619" t="str">
            <v>P8291-L05-C1249</v>
          </cell>
          <cell r="D619" t="str">
            <v>BNTPP72UX(BNT5548UX-PP72)</v>
          </cell>
          <cell r="E619">
            <v>144</v>
          </cell>
          <cell r="F619" t="str">
            <v>N</v>
          </cell>
        </row>
        <row r="619">
          <cell r="L619">
            <v>45777</v>
          </cell>
          <cell r="M619">
            <v>9.758</v>
          </cell>
          <cell r="N619" t="str">
            <v>Alice</v>
          </cell>
        </row>
        <row r="619">
          <cell r="Q619" t="str">
            <v>China MILL PLAN(EL SALVADOR)</v>
          </cell>
        </row>
        <row r="620">
          <cell r="A620" t="str">
            <v>PSO2500581</v>
          </cell>
          <cell r="B620">
            <v>4500573815</v>
          </cell>
          <cell r="C620" t="str">
            <v>P8291-L05-C1249</v>
          </cell>
          <cell r="D620" t="str">
            <v>BNTPP72UX(BNT5548UX-PP72)</v>
          </cell>
          <cell r="E620">
            <v>144</v>
          </cell>
          <cell r="F620" t="str">
            <v>N</v>
          </cell>
        </row>
        <row r="620">
          <cell r="L620">
            <v>45777</v>
          </cell>
          <cell r="M620">
            <v>9.758</v>
          </cell>
          <cell r="N620" t="str">
            <v>Alice</v>
          </cell>
        </row>
        <row r="620">
          <cell r="Q620" t="str">
            <v>China MILL PLAN(HONDURAS)</v>
          </cell>
        </row>
        <row r="621">
          <cell r="A621" t="str">
            <v>PSO2500582</v>
          </cell>
          <cell r="B621">
            <v>4500573758</v>
          </cell>
          <cell r="C621" t="str">
            <v>P8291-L05-C1249</v>
          </cell>
          <cell r="D621" t="str">
            <v>BNTPP72UX(BNT5548UX-PP72)</v>
          </cell>
          <cell r="E621">
            <v>144</v>
          </cell>
          <cell r="F621" t="str">
            <v>N</v>
          </cell>
        </row>
        <row r="621">
          <cell r="L621">
            <v>45777</v>
          </cell>
          <cell r="M621">
            <v>9.758</v>
          </cell>
          <cell r="N621" t="str">
            <v>Alice</v>
          </cell>
        </row>
        <row r="621">
          <cell r="Q621" t="str">
            <v>China MILL PLAN(NICARAGUA)</v>
          </cell>
        </row>
        <row r="622">
          <cell r="A622" t="str">
            <v>PSO2500583</v>
          </cell>
          <cell r="B622">
            <v>4500573758</v>
          </cell>
          <cell r="C622" t="str">
            <v>P8291-L05-C1249</v>
          </cell>
          <cell r="D622" t="str">
            <v>BNTPP72UX(BNT5548UX-PP72)</v>
          </cell>
          <cell r="E622">
            <v>144</v>
          </cell>
          <cell r="F622" t="str">
            <v>N</v>
          </cell>
        </row>
        <row r="622">
          <cell r="L622">
            <v>45843</v>
          </cell>
          <cell r="M622">
            <v>9.758</v>
          </cell>
          <cell r="N622" t="str">
            <v>Alice</v>
          </cell>
        </row>
        <row r="622">
          <cell r="Q622" t="str">
            <v>China MILL PLAN(NICARAGUA)</v>
          </cell>
        </row>
        <row r="623">
          <cell r="A623" t="str">
            <v>PSO2500584</v>
          </cell>
          <cell r="B623">
            <v>4500573759</v>
          </cell>
          <cell r="C623" t="str">
            <v>P8291-L05-C1249</v>
          </cell>
          <cell r="D623" t="str">
            <v>BNTPP72UX(BNT5548UX-PP72)</v>
          </cell>
          <cell r="E623">
            <v>504</v>
          </cell>
          <cell r="F623" t="str">
            <v>N</v>
          </cell>
        </row>
        <row r="623">
          <cell r="L623">
            <v>45777</v>
          </cell>
          <cell r="M623">
            <v>9.758</v>
          </cell>
          <cell r="N623" t="str">
            <v>Alice</v>
          </cell>
        </row>
        <row r="623">
          <cell r="Q623" t="str">
            <v>China MILL PLAN(COSTA RICA)</v>
          </cell>
        </row>
        <row r="624">
          <cell r="A624" t="str">
            <v>PSO2500585</v>
          </cell>
          <cell r="B624">
            <v>45942</v>
          </cell>
          <cell r="C624" t="str">
            <v>P5031-C01-C1201</v>
          </cell>
          <cell r="D624" t="str">
            <v>CPM-150C</v>
          </cell>
          <cell r="E624">
            <v>2880</v>
          </cell>
          <cell r="F624" t="str">
            <v>N</v>
          </cell>
        </row>
        <row r="624">
          <cell r="L624">
            <v>45787</v>
          </cell>
          <cell r="M624">
            <v>11.92</v>
          </cell>
          <cell r="N624" t="str">
            <v>Alice</v>
          </cell>
        </row>
        <row r="624">
          <cell r="Q624" t="str">
            <v>Canada </v>
          </cell>
        </row>
        <row r="625">
          <cell r="A625" t="str">
            <v>PSO2500586</v>
          </cell>
          <cell r="B625" t="str">
            <v>IP-0007</v>
          </cell>
          <cell r="C625" t="str">
            <v>P3863-L01-C1201</v>
          </cell>
          <cell r="D625" t="str">
            <v>#0892</v>
          </cell>
          <cell r="E625">
            <v>5520</v>
          </cell>
          <cell r="F625" t="str">
            <v>N</v>
          </cell>
        </row>
        <row r="625">
          <cell r="L625">
            <v>45820</v>
          </cell>
          <cell r="M625">
            <v>4.21</v>
          </cell>
          <cell r="N625" t="str">
            <v>Kit</v>
          </cell>
        </row>
        <row r="625">
          <cell r="Q625" t="str">
            <v>USA </v>
          </cell>
        </row>
        <row r="626">
          <cell r="A626" t="str">
            <v>PSO2500587</v>
          </cell>
          <cell r="B626" t="str">
            <v>IP-0007</v>
          </cell>
          <cell r="C626" t="str">
            <v>P3855-C01-C1201</v>
          </cell>
          <cell r="D626" t="str">
            <v>SSW10C(70-0120.2)</v>
          </cell>
          <cell r="E626">
            <v>2502</v>
          </cell>
          <cell r="F626" t="str">
            <v>N</v>
          </cell>
        </row>
        <row r="626">
          <cell r="L626">
            <v>45820</v>
          </cell>
          <cell r="M626">
            <v>6.98</v>
          </cell>
          <cell r="N626" t="str">
            <v>Kit</v>
          </cell>
        </row>
        <row r="626">
          <cell r="Q626" t="str">
            <v>USA </v>
          </cell>
        </row>
        <row r="627">
          <cell r="A627" t="str">
            <v>PSO2500588</v>
          </cell>
          <cell r="B627" t="str">
            <v>IP-0008</v>
          </cell>
          <cell r="C627" t="str">
            <v>P3862-L01-C1201</v>
          </cell>
          <cell r="D627" t="str">
            <v>#70-0151(P-155A-1) </v>
          </cell>
          <cell r="E627">
            <v>4722</v>
          </cell>
          <cell r="F627" t="str">
            <v>N</v>
          </cell>
        </row>
        <row r="627">
          <cell r="L627">
            <v>45820</v>
          </cell>
          <cell r="M627">
            <v>6.46</v>
          </cell>
          <cell r="N627" t="str">
            <v>Kit</v>
          </cell>
        </row>
        <row r="627">
          <cell r="Q627" t="str">
            <v>USA </v>
          </cell>
        </row>
        <row r="628">
          <cell r="A628" t="str">
            <v>PSO2500589</v>
          </cell>
          <cell r="B628" t="str">
            <v>IP-0008</v>
          </cell>
          <cell r="C628" t="str">
            <v>P3862-L01-C1205</v>
          </cell>
          <cell r="D628" t="str">
            <v>#70-0366 (P-155A-5) </v>
          </cell>
          <cell r="E628">
            <v>3000</v>
          </cell>
          <cell r="F628" t="str">
            <v>N</v>
          </cell>
        </row>
        <row r="628">
          <cell r="L628">
            <v>45820</v>
          </cell>
          <cell r="M628">
            <v>6.11</v>
          </cell>
          <cell r="N628" t="str">
            <v>Kit</v>
          </cell>
        </row>
        <row r="628">
          <cell r="Q628" t="str">
            <v>USA </v>
          </cell>
        </row>
        <row r="629">
          <cell r="A629" t="str">
            <v>PSO2500590</v>
          </cell>
          <cell r="B629" t="str">
            <v>IP-0009</v>
          </cell>
          <cell r="C629" t="str">
            <v>P3858-C01-C1201</v>
          </cell>
          <cell r="D629" t="str">
            <v>SSW12C(814116)</v>
          </cell>
          <cell r="E629">
            <v>3054</v>
          </cell>
          <cell r="F629" t="str">
            <v>N</v>
          </cell>
        </row>
        <row r="629">
          <cell r="L629">
            <v>45785</v>
          </cell>
          <cell r="M629">
            <v>7.35</v>
          </cell>
          <cell r="N629" t="str">
            <v>Kit</v>
          </cell>
        </row>
        <row r="629">
          <cell r="Q629" t="str">
            <v>USA </v>
          </cell>
        </row>
        <row r="630">
          <cell r="A630" t="str">
            <v>PSO2500591</v>
          </cell>
          <cell r="B630">
            <v>4500573816</v>
          </cell>
          <cell r="C630" t="str">
            <v>P8291-V05-C1204</v>
          </cell>
          <cell r="D630" t="str">
            <v>BNTPP72UZ(BNT5548UZ-PP72)</v>
          </cell>
          <cell r="E630">
            <v>360</v>
          </cell>
          <cell r="F630" t="str">
            <v>N</v>
          </cell>
        </row>
        <row r="630">
          <cell r="L630">
            <v>45782</v>
          </cell>
          <cell r="M630">
            <v>10.37</v>
          </cell>
          <cell r="N630" t="str">
            <v>Alice</v>
          </cell>
        </row>
        <row r="630">
          <cell r="Q630" t="str">
            <v>China MILL PLAN(PARAGUAY)</v>
          </cell>
        </row>
        <row r="631">
          <cell r="A631" t="str">
            <v>PSO2500592</v>
          </cell>
          <cell r="B631">
            <v>4500571972</v>
          </cell>
          <cell r="C631" t="str">
            <v>SP8888-spare parts </v>
          </cell>
          <cell r="D631" t="str">
            <v>2764U - GB </v>
          </cell>
          <cell r="E631">
            <v>10</v>
          </cell>
          <cell r="F631" t="str">
            <v>N</v>
          </cell>
        </row>
        <row r="631">
          <cell r="L631">
            <v>45755</v>
          </cell>
          <cell r="M631" t="str">
            <v>F.O.C </v>
          </cell>
          <cell r="N631" t="str">
            <v>Kit</v>
          </cell>
        </row>
        <row r="631">
          <cell r="P631" t="str">
            <v>GB - 302-88880070R</v>
          </cell>
          <cell r="Q631" t="str">
            <v>Malaysia </v>
          </cell>
        </row>
        <row r="632">
          <cell r="A632" t="str">
            <v>PSO2500593</v>
          </cell>
          <cell r="B632">
            <v>4500571972</v>
          </cell>
          <cell r="C632" t="str">
            <v>SP8888-spare parts </v>
          </cell>
          <cell r="D632" t="str">
            <v>2764U - GB </v>
          </cell>
          <cell r="E632">
            <v>10</v>
          </cell>
          <cell r="F632" t="str">
            <v>N</v>
          </cell>
        </row>
        <row r="632">
          <cell r="K632" t="str">
            <v>Cancelled </v>
          </cell>
          <cell r="L632">
            <v>45755</v>
          </cell>
          <cell r="M632" t="str">
            <v>CANCEELED</v>
          </cell>
          <cell r="N632" t="str">
            <v>Kit</v>
          </cell>
        </row>
        <row r="632">
          <cell r="P632" t="str">
            <v>GB - 302-88880070R</v>
          </cell>
        </row>
        <row r="633">
          <cell r="A633" t="str">
            <v>PSO2500594</v>
          </cell>
          <cell r="B633" t="str">
            <v>701356(buffer)</v>
          </cell>
          <cell r="C633" t="str">
            <v>P8533-L02-C1201</v>
          </cell>
          <cell r="D633" t="str">
            <v>P1200DAL</v>
          </cell>
          <cell r="E633">
            <v>246</v>
          </cell>
          <cell r="F633" t="str">
            <v>N</v>
          </cell>
        </row>
        <row r="633">
          <cell r="L633">
            <v>45804</v>
          </cell>
          <cell r="M633">
            <v>15.375</v>
          </cell>
          <cell r="N633" t="str">
            <v>Joy</v>
          </cell>
        </row>
        <row r="633">
          <cell r="Q633" t="str">
            <v>USA </v>
          </cell>
        </row>
        <row r="634">
          <cell r="A634" t="str">
            <v>PSO2500595</v>
          </cell>
          <cell r="B634" t="str">
            <v>701356(buffer)</v>
          </cell>
          <cell r="C634" t="str">
            <v>P8875-L03-C1204</v>
          </cell>
          <cell r="D634" t="str">
            <v>BC116RAL</v>
          </cell>
          <cell r="E634">
            <v>501</v>
          </cell>
          <cell r="F634" t="str">
            <v>N</v>
          </cell>
        </row>
        <row r="634">
          <cell r="L634">
            <v>45804</v>
          </cell>
          <cell r="M634">
            <v>13.01</v>
          </cell>
          <cell r="N634" t="str">
            <v>Joy</v>
          </cell>
        </row>
        <row r="634">
          <cell r="Q634" t="str">
            <v>USA </v>
          </cell>
        </row>
        <row r="635">
          <cell r="A635" t="str">
            <v>PSO2500596</v>
          </cell>
          <cell r="B635">
            <v>4500573656</v>
          </cell>
          <cell r="C635" t="str">
            <v>P8019-E02-C1212</v>
          </cell>
          <cell r="D635" t="str">
            <v>AS6557E(球頭,改轉速,加網)</v>
          </cell>
          <cell r="E635">
            <v>2000</v>
          </cell>
          <cell r="F635" t="str">
            <v>N</v>
          </cell>
        </row>
        <row r="635">
          <cell r="L635">
            <v>45831</v>
          </cell>
          <cell r="M635">
            <v>24.706</v>
          </cell>
          <cell r="N635" t="str">
            <v>Sophie</v>
          </cell>
        </row>
        <row r="635">
          <cell r="Q635" t="str">
            <v>France </v>
          </cell>
        </row>
        <row r="636">
          <cell r="A636" t="str">
            <v>PSO2500596</v>
          </cell>
          <cell r="B636">
            <v>4500573656</v>
          </cell>
          <cell r="C636" t="str">
            <v>P8019-E02-C1212</v>
          </cell>
          <cell r="D636" t="str">
            <v>AS6557E(球頭,改轉速,加網)</v>
          </cell>
          <cell r="E636">
            <v>2504</v>
          </cell>
          <cell r="F636" t="str">
            <v>N</v>
          </cell>
        </row>
        <row r="636">
          <cell r="L636">
            <v>45831</v>
          </cell>
          <cell r="M636">
            <v>24.706</v>
          </cell>
          <cell r="N636" t="str">
            <v>Sophie</v>
          </cell>
        </row>
        <row r="636">
          <cell r="Q636" t="str">
            <v>France </v>
          </cell>
        </row>
        <row r="637">
          <cell r="A637" t="str">
            <v>PSO2500596</v>
          </cell>
          <cell r="B637">
            <v>4500573656</v>
          </cell>
          <cell r="C637" t="str">
            <v>P8019-E02-C1212</v>
          </cell>
          <cell r="D637" t="str">
            <v>AS6557E(球頭,改轉速,加網)</v>
          </cell>
          <cell r="E637">
            <v>500</v>
          </cell>
          <cell r="F637" t="str">
            <v>N</v>
          </cell>
        </row>
        <row r="637">
          <cell r="L637">
            <v>45846</v>
          </cell>
          <cell r="M637">
            <v>24.706</v>
          </cell>
          <cell r="N637" t="str">
            <v>Sophie</v>
          </cell>
        </row>
        <row r="637">
          <cell r="Q637" t="str">
            <v>France </v>
          </cell>
        </row>
        <row r="638">
          <cell r="A638" t="str">
            <v>PSO2500597</v>
          </cell>
          <cell r="B638">
            <v>4500573656</v>
          </cell>
          <cell r="C638" t="str">
            <v>P8019-E02-C1212</v>
          </cell>
          <cell r="D638" t="str">
            <v>AS6557E(球頭,改轉速,加網)</v>
          </cell>
          <cell r="E638">
            <v>30</v>
          </cell>
          <cell r="F638" t="str">
            <v>N</v>
          </cell>
        </row>
        <row r="638">
          <cell r="L638">
            <v>45831</v>
          </cell>
          <cell r="M638" t="str">
            <v>FOC</v>
          </cell>
          <cell r="N638" t="str">
            <v>Sophie</v>
          </cell>
        </row>
        <row r="638">
          <cell r="Q638" t="str">
            <v>France </v>
          </cell>
        </row>
        <row r="639">
          <cell r="A639" t="str">
            <v>PSO2500598</v>
          </cell>
          <cell r="B639">
            <v>4500573760</v>
          </cell>
          <cell r="C639" t="str">
            <v>P8521-L01-C1253</v>
          </cell>
          <cell r="D639" t="str">
            <v>BNTPBKPP44UX(BNTHBPBK250UX-PP44)</v>
          </cell>
          <cell r="E639">
            <v>144</v>
          </cell>
          <cell r="F639" t="str">
            <v>N</v>
          </cell>
        </row>
        <row r="639">
          <cell r="L639">
            <v>45755</v>
          </cell>
          <cell r="M639">
            <v>9.487</v>
          </cell>
          <cell r="N639" t="str">
            <v>Alice</v>
          </cell>
        </row>
        <row r="639">
          <cell r="Q639" t="str">
            <v>China MILL PLAN(HONDURAS)</v>
          </cell>
        </row>
        <row r="640">
          <cell r="A640" t="str">
            <v>PSO2500599</v>
          </cell>
          <cell r="B640">
            <v>4500573812</v>
          </cell>
          <cell r="C640" t="str">
            <v>P8521-L01-C1253</v>
          </cell>
          <cell r="D640" t="str">
            <v>BNTPBKPP44UX(BNTHBPBK250UX-PP44)</v>
          </cell>
          <cell r="E640">
            <v>324</v>
          </cell>
          <cell r="F640" t="str">
            <v>N</v>
          </cell>
        </row>
        <row r="640">
          <cell r="L640">
            <v>45772</v>
          </cell>
          <cell r="M640">
            <v>9.487</v>
          </cell>
          <cell r="N640" t="str">
            <v>Alice</v>
          </cell>
        </row>
        <row r="640">
          <cell r="Q640" t="str">
            <v>China MILL PLAN(EL SALVADOR)</v>
          </cell>
        </row>
        <row r="641">
          <cell r="A641" t="str">
            <v>PSO2500600</v>
          </cell>
          <cell r="B641">
            <v>4500573817</v>
          </cell>
          <cell r="C641" t="str">
            <v>P8291-V06-C1201</v>
          </cell>
          <cell r="D641" t="str">
            <v>BNTPP72AR(BNT5548AR-PP72)</v>
          </cell>
          <cell r="E641">
            <v>1254</v>
          </cell>
          <cell r="F641" t="str">
            <v>N</v>
          </cell>
        </row>
        <row r="641">
          <cell r="L641">
            <v>45823</v>
          </cell>
          <cell r="M641">
            <v>10.38</v>
          </cell>
          <cell r="N641" t="str">
            <v>Alice</v>
          </cell>
        </row>
        <row r="641">
          <cell r="Q641" t="str">
            <v>China MILL PLAN(ARGENTINA)</v>
          </cell>
        </row>
        <row r="642">
          <cell r="A642" t="str">
            <v>PSO2500601</v>
          </cell>
          <cell r="B642">
            <v>4500573818</v>
          </cell>
          <cell r="C642" t="str">
            <v>P8521-V01-C1223</v>
          </cell>
          <cell r="D642" t="str">
            <v>BNTPBKPP44UZ(BNTHBPBK250UZ-PP44)</v>
          </cell>
          <cell r="E642">
            <v>360</v>
          </cell>
          <cell r="F642" t="str">
            <v>N</v>
          </cell>
        </row>
        <row r="642">
          <cell r="L642">
            <v>45772</v>
          </cell>
          <cell r="M642">
            <v>9.836</v>
          </cell>
          <cell r="N642" t="str">
            <v>Alice</v>
          </cell>
        </row>
        <row r="642">
          <cell r="Q642" t="str">
            <v>China MILL PLAN(PARAGUAY)</v>
          </cell>
        </row>
        <row r="643">
          <cell r="A643" t="str">
            <v>PSO2500602</v>
          </cell>
          <cell r="B643">
            <v>45947</v>
          </cell>
          <cell r="C643" t="str">
            <v>P8316-C01-C1203</v>
          </cell>
          <cell r="D643" t="str">
            <v>247BWC(Waring)</v>
          </cell>
          <cell r="E643">
            <v>2500</v>
          </cell>
          <cell r="F643" t="str">
            <v>N</v>
          </cell>
        </row>
        <row r="643">
          <cell r="L643">
            <v>45786</v>
          </cell>
          <cell r="M643">
            <v>4.705</v>
          </cell>
          <cell r="N643" t="str">
            <v>Joy</v>
          </cell>
        </row>
        <row r="643">
          <cell r="Q643" t="str">
            <v>Canada </v>
          </cell>
        </row>
        <row r="644">
          <cell r="A644" t="str">
            <v>PSO2500603</v>
          </cell>
          <cell r="B644">
            <v>4500574268</v>
          </cell>
          <cell r="C644" t="str">
            <v>P8521-L01-C1210</v>
          </cell>
          <cell r="D644" t="str">
            <v>BNTHB250UX</v>
          </cell>
          <cell r="E644">
            <v>288</v>
          </cell>
          <cell r="F644" t="str">
            <v>N</v>
          </cell>
        </row>
        <row r="644">
          <cell r="L644">
            <v>45792</v>
          </cell>
          <cell r="M644" t="str">
            <v>US$9.72 </v>
          </cell>
          <cell r="N644" t="str">
            <v>Alice</v>
          </cell>
        </row>
        <row r="644">
          <cell r="Q644" t="str">
            <v>Nicaragua </v>
          </cell>
        </row>
        <row r="645">
          <cell r="A645" t="str">
            <v>PSO2500604</v>
          </cell>
          <cell r="B645">
            <v>4500574265</v>
          </cell>
          <cell r="C645" t="str">
            <v>P8530-V03-C1205</v>
          </cell>
          <cell r="D645" t="str">
            <v>BNTDHBCR275UZ</v>
          </cell>
          <cell r="E645">
            <v>504</v>
          </cell>
          <cell r="F645" t="str">
            <v>Y</v>
          </cell>
        </row>
        <row r="645">
          <cell r="J645" t="str">
            <v>Comb-BNTDHBMB275
Clip-BNTDHBMB275 US$0.4 X 4 pcs</v>
          </cell>
          <cell r="K645" t="str">
            <v>0.35
1.60</v>
          </cell>
          <cell r="L645">
            <v>45796</v>
          </cell>
          <cell r="M645">
            <v>15.195</v>
          </cell>
          <cell r="N645" t="str">
            <v>Alice</v>
          </cell>
        </row>
        <row r="645">
          <cell r="Q645" t="str">
            <v>Chile </v>
          </cell>
        </row>
        <row r="646">
          <cell r="A646" t="str">
            <v>PSO2500605</v>
          </cell>
          <cell r="B646">
            <v>4500574255</v>
          </cell>
          <cell r="C646" t="str">
            <v>P8522-L02-C1212</v>
          </cell>
          <cell r="D646" t="str">
            <v>BNTHB350PR</v>
          </cell>
          <cell r="E646">
            <v>288</v>
          </cell>
          <cell r="F646" t="str">
            <v>N</v>
          </cell>
        </row>
        <row r="646">
          <cell r="L646">
            <v>45792</v>
          </cell>
          <cell r="M646">
            <v>12.061</v>
          </cell>
          <cell r="N646" t="str">
            <v>Alice</v>
          </cell>
        </row>
        <row r="646">
          <cell r="Q646" t="str">
            <v>Puerto Rico </v>
          </cell>
        </row>
        <row r="647">
          <cell r="A647" t="str">
            <v>PSO2500606</v>
          </cell>
          <cell r="B647">
            <v>4500574152</v>
          </cell>
          <cell r="C647" t="str">
            <v>P8892-E01-C1201</v>
          </cell>
          <cell r="D647" t="str">
            <v>2885U</v>
          </cell>
          <cell r="E647">
            <v>504</v>
          </cell>
          <cell r="F647" t="str">
            <v>N</v>
          </cell>
        </row>
        <row r="647">
          <cell r="L647">
            <v>45777</v>
          </cell>
          <cell r="M647" t="str">
            <v>FOBHKUS$13.797 </v>
          </cell>
          <cell r="N647" t="str">
            <v>Kit</v>
          </cell>
        </row>
        <row r="647">
          <cell r="Q647" t="str">
            <v>Indonesia </v>
          </cell>
        </row>
        <row r="648">
          <cell r="A648" t="str">
            <v>PSO2500607</v>
          </cell>
          <cell r="B648">
            <v>4500574152</v>
          </cell>
          <cell r="C648" t="str">
            <v>P8892-E01-C1201</v>
          </cell>
          <cell r="D648" t="str">
            <v>2885U</v>
          </cell>
          <cell r="E648">
            <v>504</v>
          </cell>
          <cell r="F648" t="str">
            <v>N</v>
          </cell>
        </row>
        <row r="648">
          <cell r="L648">
            <v>45777</v>
          </cell>
          <cell r="M648" t="str">
            <v>FOBHKUS$13.797 </v>
          </cell>
          <cell r="N648" t="str">
            <v>Kit</v>
          </cell>
        </row>
        <row r="648">
          <cell r="Q648" t="str">
            <v>Malaysia </v>
          </cell>
        </row>
        <row r="649">
          <cell r="A649" t="str">
            <v>PSO2500608</v>
          </cell>
          <cell r="B649">
            <v>4500574152</v>
          </cell>
          <cell r="C649" t="str">
            <v>SP8892 - spare parts </v>
          </cell>
          <cell r="D649" t="str">
            <v>2885U-GB</v>
          </cell>
          <cell r="E649">
            <v>10</v>
          </cell>
          <cell r="F649" t="str">
            <v>N</v>
          </cell>
        </row>
        <row r="649">
          <cell r="L649">
            <v>45777</v>
          </cell>
          <cell r="M649" t="str">
            <v>F.O.C </v>
          </cell>
          <cell r="N649" t="str">
            <v>Kit</v>
          </cell>
        </row>
        <row r="649">
          <cell r="P649" t="str">
            <v>GB - 302-88920021R</v>
          </cell>
          <cell r="Q649" t="str">
            <v>Malaysia </v>
          </cell>
        </row>
        <row r="650">
          <cell r="A650" t="str">
            <v>PSO2500609</v>
          </cell>
          <cell r="B650">
            <v>4500574275</v>
          </cell>
          <cell r="C650" t="str">
            <v>P8291-L05-C1250</v>
          </cell>
          <cell r="D650" t="str">
            <v>BNT5548PR-PP72</v>
          </cell>
          <cell r="E650">
            <v>144</v>
          </cell>
          <cell r="F650" t="str">
            <v>N</v>
          </cell>
        </row>
        <row r="650">
          <cell r="L650">
            <v>45777</v>
          </cell>
          <cell r="M650">
            <v>11.72</v>
          </cell>
          <cell r="N650" t="str">
            <v>Alice</v>
          </cell>
        </row>
        <row r="650">
          <cell r="Q650" t="str">
            <v>China MILL PLAN(TBC)</v>
          </cell>
        </row>
        <row r="651">
          <cell r="A651" t="str">
            <v>PSO2500610</v>
          </cell>
          <cell r="B651">
            <v>4500574246</v>
          </cell>
          <cell r="C651" t="str">
            <v>820-85150030R</v>
          </cell>
          <cell r="D651" t="str">
            <v>AS261E(11802610)</v>
          </cell>
          <cell r="E651">
            <v>100</v>
          </cell>
          <cell r="F651" t="str">
            <v>N</v>
          </cell>
        </row>
        <row r="651">
          <cell r="L651">
            <v>45817</v>
          </cell>
          <cell r="M651">
            <v>2.58</v>
          </cell>
          <cell r="N651" t="str">
            <v>Sophie</v>
          </cell>
        </row>
        <row r="651">
          <cell r="P651" t="str">
            <v>820-85150030R 50MM ALUMINIUM BRUSH of AS261E</v>
          </cell>
          <cell r="Q651" t="str">
            <v>France </v>
          </cell>
        </row>
        <row r="652">
          <cell r="A652" t="str">
            <v>PSO2500611</v>
          </cell>
          <cell r="B652">
            <v>4500574246</v>
          </cell>
          <cell r="C652" t="str">
            <v>820-85150001R</v>
          </cell>
          <cell r="D652" t="str">
            <v>AS261E(21802611)</v>
          </cell>
          <cell r="E652">
            <v>100</v>
          </cell>
          <cell r="F652" t="str">
            <v>N</v>
          </cell>
        </row>
        <row r="652">
          <cell r="L652">
            <v>45817</v>
          </cell>
          <cell r="M652">
            <v>1</v>
          </cell>
          <cell r="N652" t="str">
            <v>Sophie</v>
          </cell>
        </row>
        <row r="652">
          <cell r="P652" t="str">
            <v>820-85150001R DRYING NOZZLE of AS261E</v>
          </cell>
          <cell r="Q652" t="str">
            <v>France </v>
          </cell>
        </row>
        <row r="653">
          <cell r="A653" t="str">
            <v>PSO2500612</v>
          </cell>
          <cell r="B653">
            <v>4500574246</v>
          </cell>
          <cell r="C653" t="str">
            <v>820-85150023R</v>
          </cell>
          <cell r="D653" t="str">
            <v>AS261E(11802611)</v>
          </cell>
          <cell r="E653">
            <v>100</v>
          </cell>
          <cell r="F653" t="str">
            <v>N</v>
          </cell>
        </row>
        <row r="653">
          <cell r="L653">
            <v>45817</v>
          </cell>
          <cell r="M653">
            <v>1.56</v>
          </cell>
          <cell r="N653" t="str">
            <v>Sophie</v>
          </cell>
        </row>
        <row r="653">
          <cell r="P653" t="str">
            <v>820-85150023R PADDLE BRUSH of AS261E</v>
          </cell>
          <cell r="Q653" t="str">
            <v>France </v>
          </cell>
        </row>
        <row r="654">
          <cell r="A654" t="str">
            <v>PSO2500613</v>
          </cell>
          <cell r="B654">
            <v>4500574278</v>
          </cell>
          <cell r="C654" t="str">
            <v>P8521-V01-C1223</v>
          </cell>
          <cell r="D654" t="str">
            <v>BNTPBKPP44UZ(BNTHBPBK250UZ-PP44)</v>
          </cell>
          <cell r="E654">
            <v>600</v>
          </cell>
          <cell r="F654" t="str">
            <v>N</v>
          </cell>
        </row>
        <row r="654">
          <cell r="L654">
            <v>45772</v>
          </cell>
          <cell r="M654">
            <v>9.836</v>
          </cell>
          <cell r="N654" t="str">
            <v>Alice</v>
          </cell>
        </row>
        <row r="654">
          <cell r="Q654" t="str">
            <v>China MILL PLAN(TBC)</v>
          </cell>
        </row>
        <row r="655">
          <cell r="A655" t="str">
            <v>PSO2500614</v>
          </cell>
          <cell r="B655">
            <v>4500573957</v>
          </cell>
          <cell r="C655" t="str">
            <v>P8291-L05-C1249</v>
          </cell>
          <cell r="D655" t="str">
            <v>BNTPP72UX(BNT5548UX-PP72)</v>
          </cell>
          <cell r="E655">
            <v>12</v>
          </cell>
          <cell r="F655" t="str">
            <v>N</v>
          </cell>
        </row>
        <row r="655">
          <cell r="L655">
            <v>45777</v>
          </cell>
          <cell r="M655">
            <v>9.758</v>
          </cell>
          <cell r="N655" t="str">
            <v>Alice</v>
          </cell>
        </row>
        <row r="655">
          <cell r="Q655" t="str">
            <v>China MILL PLAN(COSTA RICA)</v>
          </cell>
        </row>
        <row r="656">
          <cell r="A656" t="str">
            <v>PSO2500615</v>
          </cell>
          <cell r="B656">
            <v>4500573957</v>
          </cell>
          <cell r="C656" t="str">
            <v>P8521-L01-C1253</v>
          </cell>
          <cell r="D656" t="str">
            <v>BNTPBKPP44UX(BNTHBPBK250UX-PP44)</v>
          </cell>
          <cell r="E656">
            <v>12</v>
          </cell>
          <cell r="F656" t="str">
            <v>N</v>
          </cell>
        </row>
        <row r="656">
          <cell r="L656">
            <v>45777</v>
          </cell>
          <cell r="M656">
            <v>9.487</v>
          </cell>
          <cell r="N656" t="str">
            <v>Alice</v>
          </cell>
        </row>
        <row r="656">
          <cell r="Q656" t="str">
            <v>China MILL PLAN(COSTA RICA)</v>
          </cell>
        </row>
        <row r="657">
          <cell r="A657" t="str">
            <v>PSO2500616</v>
          </cell>
          <cell r="B657">
            <v>4500574259</v>
          </cell>
          <cell r="C657" t="str">
            <v>P8530-L01-C1214</v>
          </cell>
          <cell r="D657" t="str">
            <v>BNTDHBCR275PR</v>
          </cell>
          <cell r="E657">
            <v>144</v>
          </cell>
          <cell r="F657" t="str">
            <v>Y</v>
          </cell>
        </row>
        <row r="657">
          <cell r="J657" t="str">
            <v>Comb-BNTDHBMB275
Clip-BNTDHBMB275 US$0.4 X 4 pcs</v>
          </cell>
          <cell r="K657" t="str">
            <v>0.35
1.60</v>
          </cell>
          <cell r="L657">
            <v>45796</v>
          </cell>
          <cell r="M657">
            <v>16.338</v>
          </cell>
          <cell r="N657" t="str">
            <v>Alice</v>
          </cell>
        </row>
        <row r="657">
          <cell r="Q657" t="str">
            <v>Puerto Rico </v>
          </cell>
        </row>
        <row r="658">
          <cell r="A658" t="str">
            <v>PSO2500617</v>
          </cell>
          <cell r="B658">
            <v>4500574277</v>
          </cell>
          <cell r="C658" t="str">
            <v>P8521-L01-C1254</v>
          </cell>
          <cell r="D658" t="str">
            <v>BNTHBBK250PR-PP44</v>
          </cell>
          <cell r="E658">
            <v>144</v>
          </cell>
          <cell r="F658" t="str">
            <v>N</v>
          </cell>
        </row>
        <row r="658">
          <cell r="L658">
            <v>45777</v>
          </cell>
          <cell r="M658">
            <v>11.353</v>
          </cell>
          <cell r="N658" t="str">
            <v>Alice</v>
          </cell>
        </row>
        <row r="658">
          <cell r="Q658" t="str">
            <v>China MILL PLAN(TBC)</v>
          </cell>
        </row>
        <row r="659">
          <cell r="A659" t="str">
            <v>PSO2500618</v>
          </cell>
          <cell r="B659">
            <v>4500571124</v>
          </cell>
          <cell r="C659" t="str">
            <v>P8022-S01-C1201</v>
          </cell>
          <cell r="D659" t="str">
            <v>D6555DSDE</v>
          </cell>
          <cell r="E659">
            <v>1248</v>
          </cell>
          <cell r="F659" t="str">
            <v>N</v>
          </cell>
        </row>
        <row r="659">
          <cell r="L659">
            <v>45796</v>
          </cell>
          <cell r="M659">
            <v>25.746</v>
          </cell>
          <cell r="N659" t="str">
            <v>Sophie</v>
          </cell>
        </row>
        <row r="659">
          <cell r="Q659" t="str">
            <v>AAW-Dubai</v>
          </cell>
        </row>
        <row r="660">
          <cell r="A660" t="str">
            <v>PSO2500619</v>
          </cell>
          <cell r="B660">
            <v>4500574340</v>
          </cell>
          <cell r="C660" t="str">
            <v>P8530-L01-C1213</v>
          </cell>
          <cell r="D660" t="str">
            <v>BNTDHBCR275UX</v>
          </cell>
          <cell r="E660">
            <v>384</v>
          </cell>
          <cell r="F660" t="str">
            <v>Y</v>
          </cell>
        </row>
        <row r="660">
          <cell r="J660" t="str">
            <v>Comb-BNTDHBMB275
Clip-BNTDHBMB275 US$0.4 X 4 pcs</v>
          </cell>
          <cell r="K660" t="str">
            <v>0.35
1.60</v>
          </cell>
          <cell r="L660">
            <v>45796</v>
          </cell>
          <cell r="M660">
            <v>14.117</v>
          </cell>
          <cell r="N660" t="str">
            <v>Alice</v>
          </cell>
        </row>
        <row r="660">
          <cell r="Q660" t="str">
            <v>Guatemala </v>
          </cell>
        </row>
        <row r="661">
          <cell r="A661" t="str">
            <v>PSO2500620</v>
          </cell>
          <cell r="B661" t="str">
            <v>D100011176</v>
          </cell>
          <cell r="C661" t="str">
            <v>416-11000705R</v>
          </cell>
          <cell r="D661" t="str">
            <v>STR11-10</v>
          </cell>
          <cell r="E661">
            <v>40000</v>
          </cell>
          <cell r="F661" t="str">
            <v>N</v>
          </cell>
        </row>
        <row r="661">
          <cell r="L661">
            <v>45748</v>
          </cell>
          <cell r="M661">
            <v>0.6</v>
          </cell>
          <cell r="N661" t="str">
            <v>Amy</v>
          </cell>
        </row>
        <row r="661">
          <cell r="Q661" t="str">
            <v>China 新基德</v>
          </cell>
        </row>
        <row r="662">
          <cell r="A662" t="str">
            <v>PSO2500621</v>
          </cell>
          <cell r="B662">
            <v>4500574375</v>
          </cell>
          <cell r="C662" t="str">
            <v>P3841-L02-C1202</v>
          </cell>
          <cell r="D662" t="str">
            <v>PB8NRF</v>
          </cell>
          <cell r="E662">
            <v>2484</v>
          </cell>
          <cell r="F662" t="str">
            <v>N</v>
          </cell>
        </row>
        <row r="662">
          <cell r="L662">
            <v>45831</v>
          </cell>
          <cell r="M662">
            <v>7.936</v>
          </cell>
          <cell r="N662" t="str">
            <v>Joy</v>
          </cell>
        </row>
        <row r="662">
          <cell r="P662" t="str">
            <v>TRANSFER TO FOB CAMBODIA PO#4500576018-50</v>
          </cell>
          <cell r="Q662" t="str">
            <v>USA </v>
          </cell>
        </row>
        <row r="663">
          <cell r="A663" t="str">
            <v>PSO2500622</v>
          </cell>
          <cell r="B663">
            <v>4500574350</v>
          </cell>
          <cell r="C663" t="str">
            <v>P8521-L01-C1253</v>
          </cell>
          <cell r="D663" t="str">
            <v>BNTPBKPP44UX(BNTHBPBK250UX-PP44)</v>
          </cell>
          <cell r="E663">
            <v>504</v>
          </cell>
          <cell r="F663" t="str">
            <v>N</v>
          </cell>
        </row>
        <row r="663">
          <cell r="L663">
            <v>45777</v>
          </cell>
          <cell r="M663">
            <v>9.487</v>
          </cell>
          <cell r="N663" t="str">
            <v>Alice</v>
          </cell>
        </row>
        <row r="663">
          <cell r="Q663" t="str">
            <v>China MILL PLAN(TBC)</v>
          </cell>
        </row>
        <row r="664">
          <cell r="A664" t="str">
            <v>PSO2500623</v>
          </cell>
          <cell r="B664">
            <v>4500573655</v>
          </cell>
          <cell r="C664" t="str">
            <v>P8878-E02-C1215</v>
          </cell>
          <cell r="D664" t="str">
            <v>AS85TE</v>
          </cell>
          <cell r="E664">
            <v>2502</v>
          </cell>
          <cell r="F664" t="str">
            <v>N</v>
          </cell>
        </row>
        <row r="664">
          <cell r="L664">
            <v>45783</v>
          </cell>
          <cell r="M664">
            <v>9.4</v>
          </cell>
          <cell r="N664" t="str">
            <v>Sophie</v>
          </cell>
        </row>
        <row r="664">
          <cell r="Q664" t="str">
            <v>France </v>
          </cell>
        </row>
        <row r="665">
          <cell r="A665" t="str">
            <v>PSO2500624</v>
          </cell>
          <cell r="B665">
            <v>4500574322</v>
          </cell>
          <cell r="C665" t="str">
            <v>302-80190036R</v>
          </cell>
          <cell r="D665" t="str">
            <v>ACAS6550DIF-GB(00065507)</v>
          </cell>
          <cell r="E665">
            <v>500</v>
          </cell>
          <cell r="F665" t="str">
            <v>N</v>
          </cell>
        </row>
        <row r="665">
          <cell r="L665">
            <v>45741</v>
          </cell>
          <cell r="M665">
            <v>0.33</v>
          </cell>
          <cell r="N665" t="str">
            <v>Sophie</v>
          </cell>
        </row>
        <row r="665">
          <cell r="P665" t="str">
            <v>gift box of ACAS6550DIF</v>
          </cell>
          <cell r="Q665" t="str">
            <v>France </v>
          </cell>
        </row>
        <row r="666">
          <cell r="A666" t="str">
            <v>PSO2500625</v>
          </cell>
          <cell r="B666">
            <v>4500574404</v>
          </cell>
          <cell r="C666" t="str">
            <v>P8521-L01-C1208</v>
          </cell>
          <cell r="D666" t="str">
            <v>BNTHB250UX</v>
          </cell>
          <cell r="E666">
            <v>360</v>
          </cell>
          <cell r="F666" t="str">
            <v>N</v>
          </cell>
        </row>
        <row r="666">
          <cell r="L666">
            <v>45793</v>
          </cell>
          <cell r="M666" t="str">
            <v>US$9.72 </v>
          </cell>
          <cell r="N666" t="str">
            <v>Alice</v>
          </cell>
        </row>
        <row r="666">
          <cell r="Q666" t="str">
            <v>Panama </v>
          </cell>
        </row>
        <row r="667">
          <cell r="A667" t="str">
            <v>PSO2500626</v>
          </cell>
          <cell r="B667">
            <v>4500574404</v>
          </cell>
          <cell r="C667" t="str">
            <v>P8522-L02-C1207</v>
          </cell>
          <cell r="D667" t="str">
            <v>BNTHB350UX</v>
          </cell>
          <cell r="E667">
            <v>204</v>
          </cell>
          <cell r="F667" t="str">
            <v>N</v>
          </cell>
        </row>
        <row r="667">
          <cell r="L667">
            <v>45793</v>
          </cell>
          <cell r="M667">
            <v>10.419</v>
          </cell>
          <cell r="N667" t="str">
            <v>Alice</v>
          </cell>
        </row>
        <row r="667">
          <cell r="Q667" t="str">
            <v>Panama </v>
          </cell>
        </row>
        <row r="668">
          <cell r="A668" t="str">
            <v>PSO2500627</v>
          </cell>
          <cell r="B668">
            <v>4500574404</v>
          </cell>
          <cell r="C668" t="str">
            <v>P8530-L01-C1206</v>
          </cell>
          <cell r="D668" t="str">
            <v>BNTDHB275UX</v>
          </cell>
          <cell r="E668">
            <v>288</v>
          </cell>
          <cell r="F668" t="str">
            <v>N</v>
          </cell>
        </row>
        <row r="668">
          <cell r="L668">
            <v>45793</v>
          </cell>
          <cell r="M668">
            <v>11.91</v>
          </cell>
          <cell r="N668" t="str">
            <v>Alice</v>
          </cell>
        </row>
        <row r="668">
          <cell r="Q668" t="str">
            <v>Panama </v>
          </cell>
        </row>
        <row r="669">
          <cell r="A669" t="str">
            <v>PSO2500628</v>
          </cell>
          <cell r="B669">
            <v>4500574405</v>
          </cell>
          <cell r="C669" t="str">
            <v>P8521-L01-C1208</v>
          </cell>
          <cell r="D669" t="str">
            <v>BNTHB250UX</v>
          </cell>
          <cell r="E669">
            <v>360</v>
          </cell>
          <cell r="F669" t="str">
            <v>N</v>
          </cell>
        </row>
        <row r="669">
          <cell r="L669">
            <v>45843</v>
          </cell>
          <cell r="M669" t="str">
            <v>US$9.72 </v>
          </cell>
          <cell r="N669" t="str">
            <v>Alice</v>
          </cell>
        </row>
        <row r="669">
          <cell r="Q669" t="str">
            <v>Panama </v>
          </cell>
        </row>
        <row r="670">
          <cell r="A670" t="str">
            <v>PSO2500629</v>
          </cell>
          <cell r="B670">
            <v>4500574405</v>
          </cell>
          <cell r="C670" t="str">
            <v>P8522-L02-C1207</v>
          </cell>
          <cell r="D670" t="str">
            <v>BNTHB350UX</v>
          </cell>
          <cell r="E670">
            <v>204</v>
          </cell>
          <cell r="F670" t="str">
            <v>N</v>
          </cell>
        </row>
        <row r="670">
          <cell r="L670">
            <v>45843</v>
          </cell>
          <cell r="M670">
            <v>10.419</v>
          </cell>
          <cell r="N670" t="str">
            <v>Alice</v>
          </cell>
        </row>
        <row r="670">
          <cell r="Q670" t="str">
            <v>Panama </v>
          </cell>
        </row>
        <row r="671">
          <cell r="A671" t="str">
            <v>PSO2500630</v>
          </cell>
          <cell r="B671" t="str">
            <v>NA</v>
          </cell>
          <cell r="C671" t="str">
            <v>308-50330014C</v>
          </cell>
        </row>
        <row r="671">
          <cell r="E671">
            <v>500</v>
          </cell>
        </row>
        <row r="671">
          <cell r="L671">
            <v>45744</v>
          </cell>
        </row>
        <row r="671">
          <cell r="N671" t="str">
            <v>Joe</v>
          </cell>
        </row>
        <row r="671">
          <cell r="Q671" t="str">
            <v>Japan </v>
          </cell>
        </row>
        <row r="672">
          <cell r="A672" t="str">
            <v>PSO2500631</v>
          </cell>
          <cell r="B672">
            <v>46029</v>
          </cell>
          <cell r="C672" t="str">
            <v>P8286-C02-C1225</v>
          </cell>
          <cell r="D672" t="str">
            <v>246NPC</v>
          </cell>
          <cell r="E672">
            <v>5004</v>
          </cell>
          <cell r="F672" t="str">
            <v>N</v>
          </cell>
        </row>
        <row r="672">
          <cell r="L672">
            <v>45799</v>
          </cell>
          <cell r="M672">
            <v>4.877</v>
          </cell>
          <cell r="N672" t="str">
            <v>Joy</v>
          </cell>
        </row>
        <row r="672">
          <cell r="Q672" t="str">
            <v>Canada </v>
          </cell>
        </row>
        <row r="673">
          <cell r="A673" t="str">
            <v>PSO2500632</v>
          </cell>
          <cell r="B673">
            <v>46029</v>
          </cell>
          <cell r="C673" t="str">
            <v>P8392-C01-C1220</v>
          </cell>
          <cell r="D673" t="str">
            <v>910NC           (PC)</v>
          </cell>
          <cell r="E673">
            <v>2500</v>
          </cell>
          <cell r="F673" t="str">
            <v>N</v>
          </cell>
        </row>
        <row r="673">
          <cell r="L673">
            <v>45799</v>
          </cell>
          <cell r="M673">
            <v>11.265</v>
          </cell>
          <cell r="N673" t="str">
            <v>Joy</v>
          </cell>
        </row>
        <row r="673">
          <cell r="Q673" t="str">
            <v>Canada </v>
          </cell>
        </row>
        <row r="674">
          <cell r="A674" t="str">
            <v>PSO2500633</v>
          </cell>
          <cell r="B674">
            <v>46029</v>
          </cell>
          <cell r="C674" t="str">
            <v>P8875-C01-C1202</v>
          </cell>
          <cell r="D674" t="str">
            <v>BC116C</v>
          </cell>
          <cell r="E674">
            <v>3000</v>
          </cell>
          <cell r="F674" t="str">
            <v>N</v>
          </cell>
        </row>
        <row r="674">
          <cell r="L674">
            <v>45799</v>
          </cell>
          <cell r="M674">
            <v>11.21</v>
          </cell>
          <cell r="N674" t="str">
            <v>Joy</v>
          </cell>
        </row>
        <row r="674">
          <cell r="Q674" t="str">
            <v>Canada </v>
          </cell>
        </row>
        <row r="675">
          <cell r="A675" t="str">
            <v>PSO2500634</v>
          </cell>
          <cell r="B675">
            <v>46029</v>
          </cell>
          <cell r="C675" t="str">
            <v>P8878-C01-C1202</v>
          </cell>
          <cell r="D675" t="str">
            <v>BC80QSDMC</v>
          </cell>
          <cell r="E675">
            <v>3000</v>
          </cell>
          <cell r="F675" t="str">
            <v>N</v>
          </cell>
        </row>
        <row r="675">
          <cell r="L675">
            <v>45799</v>
          </cell>
          <cell r="M675">
            <v>7.756</v>
          </cell>
          <cell r="N675" t="str">
            <v>Joy</v>
          </cell>
        </row>
        <row r="675">
          <cell r="Q675" t="str">
            <v>Canada </v>
          </cell>
        </row>
        <row r="676">
          <cell r="A676" t="str">
            <v>PSO2500635</v>
          </cell>
          <cell r="B676" t="str">
            <v>IP-0010(173889)</v>
          </cell>
          <cell r="C676" t="str">
            <v>P3868-L01-C1202</v>
          </cell>
          <cell r="D676" t="str">
            <v>#704370.2</v>
          </cell>
          <cell r="E676">
            <v>3024</v>
          </cell>
          <cell r="F676" t="str">
            <v>N</v>
          </cell>
        </row>
        <row r="676">
          <cell r="L676">
            <v>45789</v>
          </cell>
          <cell r="M676" t="str">
            <v>TBA</v>
          </cell>
          <cell r="N676" t="str">
            <v>Kit</v>
          </cell>
          <cell r="O676" t="str">
            <v>10 July,25 Cancelled </v>
          </cell>
          <cell r="P676" t="str">
            <v>transfer to PSO2501540</v>
          </cell>
          <cell r="Q676" t="str">
            <v>USA </v>
          </cell>
        </row>
        <row r="677">
          <cell r="A677" t="str">
            <v>PSO2500636</v>
          </cell>
          <cell r="B677" t="str">
            <v>IP-0010(173889)</v>
          </cell>
          <cell r="C677" t="str">
            <v>P3868-L01-C1202</v>
          </cell>
          <cell r="D677" t="str">
            <v>#704370.2</v>
          </cell>
          <cell r="E677">
            <v>4752</v>
          </cell>
          <cell r="F677" t="str">
            <v>N</v>
          </cell>
        </row>
        <row r="677">
          <cell r="L677">
            <v>45797</v>
          </cell>
          <cell r="M677" t="str">
            <v>TBA</v>
          </cell>
          <cell r="N677" t="str">
            <v>Kit</v>
          </cell>
          <cell r="O677" t="str">
            <v>10 July,25 Cancelled </v>
          </cell>
          <cell r="P677" t="str">
            <v>transfer to PSO2501540</v>
          </cell>
          <cell r="Q677" t="str">
            <v>USA </v>
          </cell>
        </row>
        <row r="678">
          <cell r="A678" t="str">
            <v>PSO2500637</v>
          </cell>
          <cell r="B678" t="str">
            <v>IP-0010(173889)</v>
          </cell>
          <cell r="C678" t="str">
            <v>P3858-C01-C1201</v>
          </cell>
          <cell r="D678" t="str">
            <v>SSW12C (814116) </v>
          </cell>
          <cell r="E678">
            <v>2256</v>
          </cell>
          <cell r="F678" t="str">
            <v>N</v>
          </cell>
        </row>
        <row r="678">
          <cell r="L678">
            <v>45797</v>
          </cell>
          <cell r="M678">
            <v>7.35</v>
          </cell>
          <cell r="N678" t="str">
            <v>Kit</v>
          </cell>
        </row>
        <row r="678">
          <cell r="Q678" t="str">
            <v>USA </v>
          </cell>
        </row>
        <row r="679">
          <cell r="A679" t="str">
            <v>PSO2500638</v>
          </cell>
          <cell r="B679" t="str">
            <v>IP-0010(173889)</v>
          </cell>
          <cell r="C679" t="str">
            <v>P3868-L01-C1201</v>
          </cell>
          <cell r="D679" t="str">
            <v>#90-0983</v>
          </cell>
          <cell r="E679">
            <v>2000</v>
          </cell>
          <cell r="F679" t="str">
            <v>N</v>
          </cell>
        </row>
        <row r="679">
          <cell r="L679">
            <v>45789</v>
          </cell>
          <cell r="M679" t="str">
            <v>TBA</v>
          </cell>
          <cell r="N679" t="str">
            <v>Kit</v>
          </cell>
          <cell r="O679" t="str">
            <v>10 July,25 Cancelled </v>
          </cell>
          <cell r="P679" t="str">
            <v>transfer to PSO2501539</v>
          </cell>
          <cell r="Q679" t="str">
            <v>USA </v>
          </cell>
        </row>
        <row r="680">
          <cell r="A680" t="str">
            <v>PSO2500639</v>
          </cell>
          <cell r="B680" t="str">
            <v>IP-0010(173889)</v>
          </cell>
          <cell r="C680" t="str">
            <v>P3868-L01-C1201</v>
          </cell>
          <cell r="D680" t="str">
            <v>#90-0983</v>
          </cell>
          <cell r="E680">
            <v>2824</v>
          </cell>
          <cell r="F680" t="str">
            <v>N</v>
          </cell>
        </row>
        <row r="680">
          <cell r="L680">
            <v>45797</v>
          </cell>
          <cell r="M680" t="str">
            <v>TBA</v>
          </cell>
          <cell r="N680" t="str">
            <v>Kit</v>
          </cell>
          <cell r="O680" t="str">
            <v>10 July,25 Cancelled </v>
          </cell>
          <cell r="P680" t="str">
            <v>transfer to PSO2501539</v>
          </cell>
          <cell r="Q680" t="str">
            <v>USA </v>
          </cell>
        </row>
        <row r="681">
          <cell r="A681" t="str">
            <v>PSO2500640</v>
          </cell>
          <cell r="B681">
            <v>4500574553</v>
          </cell>
          <cell r="C681" t="str">
            <v>P3861-L01-C1201</v>
          </cell>
          <cell r="D681" t="str">
            <v>FXSSM1</v>
          </cell>
          <cell r="E681">
            <v>180</v>
          </cell>
          <cell r="F681" t="str">
            <v>Y
BY SP</v>
          </cell>
        </row>
        <row r="681">
          <cell r="J681" t="str">
            <v>PU-FXSSM1 (Long Wealth)</v>
          </cell>
          <cell r="K681">
            <v>0.53</v>
          </cell>
          <cell r="L681">
            <v>45782</v>
          </cell>
          <cell r="M681">
            <v>26.094</v>
          </cell>
          <cell r="N681" t="str">
            <v>Amy</v>
          </cell>
        </row>
        <row r="681">
          <cell r="P681" t="str">
            <v>draw from PSO2402991</v>
          </cell>
          <cell r="Q681" t="str">
            <v>Ecuador </v>
          </cell>
        </row>
        <row r="682">
          <cell r="A682" t="str">
            <v>PSO2500641</v>
          </cell>
          <cell r="B682">
            <v>4500574547</v>
          </cell>
          <cell r="C682" t="str">
            <v>P8291-L05-C1249</v>
          </cell>
          <cell r="D682" t="str">
            <v>BNTPP72UX(BNT5548UX-PP72)</v>
          </cell>
          <cell r="E682">
            <v>288</v>
          </cell>
          <cell r="F682" t="str">
            <v>N</v>
          </cell>
        </row>
        <row r="682">
          <cell r="L682">
            <v>45777</v>
          </cell>
          <cell r="M682">
            <v>9.758</v>
          </cell>
          <cell r="N682" t="str">
            <v>Alice</v>
          </cell>
        </row>
        <row r="682">
          <cell r="Q682" t="str">
            <v>China MILL PLAN(TBC)</v>
          </cell>
        </row>
        <row r="683">
          <cell r="A683" t="str">
            <v>PSO2500642</v>
          </cell>
          <cell r="B683">
            <v>4500574420</v>
          </cell>
          <cell r="C683" t="str">
            <v>P8832-E02-C1214</v>
          </cell>
          <cell r="D683" t="str">
            <v>9265TU</v>
          </cell>
          <cell r="E683">
            <v>5004</v>
          </cell>
          <cell r="F683" t="str">
            <v>N</v>
          </cell>
        </row>
        <row r="683">
          <cell r="L683">
            <v>45803</v>
          </cell>
          <cell r="M683">
            <v>5.495</v>
          </cell>
          <cell r="N683" t="str">
            <v>Sophie</v>
          </cell>
        </row>
        <row r="683">
          <cell r="Q683" t="str">
            <v>UK </v>
          </cell>
        </row>
        <row r="684">
          <cell r="A684" t="str">
            <v>PSO2500643</v>
          </cell>
          <cell r="B684">
            <v>4500574609</v>
          </cell>
          <cell r="C684" t="str">
            <v>302-82910052C</v>
          </cell>
          <cell r="D684" t="str">
            <v>GB-BNT5548</v>
          </cell>
          <cell r="E684">
            <v>600</v>
          </cell>
          <cell r="F684" t="str">
            <v>N</v>
          </cell>
        </row>
        <row r="684">
          <cell r="L684">
            <v>45767</v>
          </cell>
          <cell r="M684">
            <v>0.83</v>
          </cell>
          <cell r="N684" t="str">
            <v>Alice</v>
          </cell>
        </row>
        <row r="684">
          <cell r="Q684" t="str">
            <v>Venezuela </v>
          </cell>
        </row>
        <row r="685">
          <cell r="A685" t="str">
            <v>PSO2500644</v>
          </cell>
          <cell r="B685" t="str">
            <v>IP-0005</v>
          </cell>
          <cell r="C685" t="str">
            <v>SP3862 - spare parts </v>
          </cell>
          <cell r="D685" t="str">
            <v>27-9104 (P-155A) </v>
          </cell>
          <cell r="E685">
            <v>100</v>
          </cell>
          <cell r="F685" t="str">
            <v>N</v>
          </cell>
        </row>
        <row r="685">
          <cell r="L685">
            <v>45754</v>
          </cell>
          <cell r="M685" t="str">
            <v>F.O.C</v>
          </cell>
          <cell r="N685" t="str">
            <v>Kit</v>
          </cell>
        </row>
        <row r="685">
          <cell r="P685" t="str">
            <v>Lid (蓋) 703-38620201C</v>
          </cell>
          <cell r="Q685" t="str">
            <v>USA </v>
          </cell>
        </row>
        <row r="686">
          <cell r="A686" t="str">
            <v>PSO2500645</v>
          </cell>
          <cell r="B686">
            <v>4500574566</v>
          </cell>
          <cell r="C686" t="str">
            <v>P5019-K02-C1201</v>
          </cell>
          <cell r="D686" t="str">
            <v>TOA-60KR</v>
          </cell>
          <cell r="E686">
            <v>3000</v>
          </cell>
          <cell r="F686" t="str">
            <v>N</v>
          </cell>
        </row>
        <row r="686">
          <cell r="L686">
            <v>45798</v>
          </cell>
          <cell r="M686">
            <v>54.51</v>
          </cell>
          <cell r="N686" t="str">
            <v>Kit</v>
          </cell>
        </row>
        <row r="686">
          <cell r="Q686" t="str">
            <v>Korea </v>
          </cell>
        </row>
        <row r="687">
          <cell r="A687" t="str">
            <v>PSO2500646</v>
          </cell>
          <cell r="B687">
            <v>4500574566</v>
          </cell>
          <cell r="C687" t="str">
            <v>SP5019-spare parts </v>
          </cell>
          <cell r="D687" t="str">
            <v>TOA-60KR-GB </v>
          </cell>
          <cell r="E687">
            <v>50</v>
          </cell>
          <cell r="F687" t="str">
            <v>N</v>
          </cell>
        </row>
        <row r="687">
          <cell r="L687">
            <v>45762</v>
          </cell>
          <cell r="M687">
            <v>3.05</v>
          </cell>
          <cell r="N687" t="str">
            <v>Kit</v>
          </cell>
        </row>
        <row r="687">
          <cell r="P687" t="str">
            <v>GB - 302-50190024R
內扣環- 701-50035001C, 
外扣環- 701-50035002C</v>
          </cell>
          <cell r="Q687" t="str">
            <v>Korea </v>
          </cell>
        </row>
        <row r="688">
          <cell r="A688" t="str">
            <v>PSO2500647</v>
          </cell>
          <cell r="B688">
            <v>4500574484</v>
          </cell>
          <cell r="C688" t="str">
            <v>P8515-E01-C1202</v>
          </cell>
          <cell r="D688" t="str">
            <v>AS136E</v>
          </cell>
          <cell r="E688">
            <v>180</v>
          </cell>
          <cell r="F688" t="str">
            <v>Y BY SP</v>
          </cell>
        </row>
        <row r="688">
          <cell r="J688" t="str">
            <v>Glove-2136U-SP</v>
          </cell>
          <cell r="K688">
            <v>0.548</v>
          </cell>
          <cell r="L688">
            <v>45836</v>
          </cell>
          <cell r="M688">
            <v>13.08</v>
          </cell>
          <cell r="N688" t="str">
            <v>Sophie</v>
          </cell>
        </row>
        <row r="688">
          <cell r="P688" t="str">
            <v>Transfer 180pcs from PSO2500547</v>
          </cell>
          <cell r="Q688" t="str">
            <v>Dubai </v>
          </cell>
        </row>
        <row r="689">
          <cell r="A689" t="str">
            <v>PSO2500648</v>
          </cell>
          <cell r="B689">
            <v>4500574484</v>
          </cell>
          <cell r="C689" t="str">
            <v>P8873-E03-C1205</v>
          </cell>
          <cell r="D689" t="str">
            <v>AS965E</v>
          </cell>
          <cell r="E689">
            <v>1002</v>
          </cell>
          <cell r="F689" t="str">
            <v>Y BY SP</v>
          </cell>
        </row>
        <row r="689">
          <cell r="J689" t="str">
            <v>pouch</v>
          </cell>
          <cell r="K689">
            <v>1.372</v>
          </cell>
          <cell r="L689">
            <v>45836</v>
          </cell>
          <cell r="M689">
            <v>18.496</v>
          </cell>
          <cell r="N689" t="str">
            <v>Sophie</v>
          </cell>
        </row>
        <row r="689">
          <cell r="P689" t="str">
            <v>Transfer 1002pcs from PSO2500280</v>
          </cell>
          <cell r="Q689" t="str">
            <v>Dubai </v>
          </cell>
        </row>
        <row r="690">
          <cell r="A690" t="str">
            <v>PSO2500649</v>
          </cell>
          <cell r="B690">
            <v>4500574484</v>
          </cell>
          <cell r="C690" t="str">
            <v>P8019-E02-C1202</v>
          </cell>
          <cell r="D690" t="str">
            <v>AS6550E(球頭,改轉速,加網)</v>
          </cell>
          <cell r="E690">
            <v>120</v>
          </cell>
          <cell r="F690" t="str">
            <v>N</v>
          </cell>
        </row>
        <row r="690">
          <cell r="L690">
            <v>45836</v>
          </cell>
          <cell r="M690">
            <v>24.955</v>
          </cell>
          <cell r="N690" t="str">
            <v>Sophie</v>
          </cell>
        </row>
        <row r="690">
          <cell r="P690" t="str">
            <v>transfer 120pcs from PSO2500553</v>
          </cell>
          <cell r="Q690" t="str">
            <v>Dubai </v>
          </cell>
        </row>
        <row r="691">
          <cell r="A691" t="str">
            <v>PSO2500650</v>
          </cell>
          <cell r="B691">
            <v>4500574484</v>
          </cell>
          <cell r="C691" t="str">
            <v>P8022-E01-C1201</v>
          </cell>
          <cell r="D691" t="str">
            <v>D6555DE</v>
          </cell>
          <cell r="E691">
            <v>60</v>
          </cell>
          <cell r="F691" t="str">
            <v>N</v>
          </cell>
        </row>
        <row r="691">
          <cell r="L691">
            <v>45870</v>
          </cell>
          <cell r="M691">
            <v>25.543</v>
          </cell>
          <cell r="N691" t="str">
            <v>Sophie</v>
          </cell>
        </row>
        <row r="691">
          <cell r="P691" t="str">
            <v>transfer 60pcs from PSO2500555</v>
          </cell>
          <cell r="Q691" t="str">
            <v>Dubai </v>
          </cell>
        </row>
        <row r="692">
          <cell r="A692" t="str">
            <v>PSO2500651</v>
          </cell>
          <cell r="B692">
            <v>4500574531</v>
          </cell>
          <cell r="C692" t="str">
            <v>P8535-L01-C1201</v>
          </cell>
          <cell r="D692" t="str">
            <v>BC610</v>
          </cell>
          <cell r="E692">
            <v>5000</v>
          </cell>
          <cell r="F692" t="str">
            <v>N</v>
          </cell>
        </row>
        <row r="692">
          <cell r="L692">
            <v>45879</v>
          </cell>
          <cell r="M692">
            <v>11.18</v>
          </cell>
          <cell r="N692" t="str">
            <v>Joy</v>
          </cell>
        </row>
        <row r="692">
          <cell r="P692" t="str">
            <v>CANCELLED ORDER AND TRANSFER TO FOB CAMBODIA PO#4500576017-40</v>
          </cell>
          <cell r="Q692" t="str">
            <v>USA </v>
          </cell>
        </row>
        <row r="693">
          <cell r="A693" t="str">
            <v>PSO2500652</v>
          </cell>
          <cell r="B693">
            <v>4500574531</v>
          </cell>
          <cell r="C693" t="str">
            <v>P8893-L05-C1209</v>
          </cell>
          <cell r="D693" t="str">
            <v>CD160NN</v>
          </cell>
          <cell r="E693">
            <v>9000</v>
          </cell>
          <cell r="F693" t="str">
            <v>N</v>
          </cell>
        </row>
        <row r="693">
          <cell r="L693">
            <v>45823</v>
          </cell>
          <cell r="M693">
            <v>6.899</v>
          </cell>
          <cell r="N693" t="str">
            <v>Joy</v>
          </cell>
        </row>
        <row r="693">
          <cell r="P693" t="str">
            <v>Transfer to PO#4500576017-70,Then transfer back</v>
          </cell>
          <cell r="Q693" t="str">
            <v>USA </v>
          </cell>
        </row>
        <row r="694">
          <cell r="A694" t="str">
            <v>PSO2500653</v>
          </cell>
          <cell r="B694">
            <v>4500574531</v>
          </cell>
          <cell r="C694" t="str">
            <v>P8893-L05-C1209</v>
          </cell>
          <cell r="D694" t="str">
            <v>CD160NN</v>
          </cell>
          <cell r="E694">
            <v>10002</v>
          </cell>
          <cell r="F694" t="str">
            <v>N</v>
          </cell>
        </row>
        <row r="694">
          <cell r="L694">
            <v>45835</v>
          </cell>
          <cell r="M694">
            <v>6.899</v>
          </cell>
          <cell r="N694" t="str">
            <v>Joy</v>
          </cell>
        </row>
        <row r="694">
          <cell r="P694" t="str">
            <v>Transfer to PO#4500576017-80,then transfer back</v>
          </cell>
          <cell r="Q694" t="str">
            <v>USA </v>
          </cell>
        </row>
        <row r="695">
          <cell r="A695" t="str">
            <v>PSO2500654</v>
          </cell>
          <cell r="B695">
            <v>4500571124</v>
          </cell>
          <cell r="C695" t="str">
            <v>P8360-S01-C1204</v>
          </cell>
          <cell r="D695" t="str">
            <v>D572DSDE</v>
          </cell>
          <cell r="E695">
            <v>1500</v>
          </cell>
          <cell r="F695" t="str">
            <v>N</v>
          </cell>
        </row>
        <row r="695">
          <cell r="L695">
            <v>45796</v>
          </cell>
          <cell r="M695">
            <v>8.911</v>
          </cell>
          <cell r="N695" t="str">
            <v>Sophie</v>
          </cell>
          <cell r="O695" t="str">
            <v>1500pcs transfer from PSO2500090</v>
          </cell>
        </row>
        <row r="695">
          <cell r="Q695" t="str">
            <v>Dubai </v>
          </cell>
        </row>
        <row r="696">
          <cell r="A696" t="str">
            <v>PSO2500655</v>
          </cell>
          <cell r="B696">
            <v>4500572978</v>
          </cell>
          <cell r="C696" t="str">
            <v>P8360-S01-C1203</v>
          </cell>
          <cell r="D696" t="str">
            <v>D570DSDE</v>
          </cell>
          <cell r="E696">
            <v>1998</v>
          </cell>
          <cell r="F696" t="str">
            <v>N</v>
          </cell>
        </row>
        <row r="696">
          <cell r="L696">
            <v>45772</v>
          </cell>
          <cell r="M696">
            <v>8.931</v>
          </cell>
          <cell r="N696" t="str">
            <v>Sophie</v>
          </cell>
        </row>
        <row r="696">
          <cell r="Q696" t="str">
            <v>Dubai - MFC</v>
          </cell>
        </row>
        <row r="697">
          <cell r="A697" t="str">
            <v>PSO2500656</v>
          </cell>
          <cell r="B697">
            <v>4500574194</v>
          </cell>
          <cell r="C697" t="str">
            <v>P8341-S02-C1201</v>
          </cell>
          <cell r="D697" t="str">
            <v>D212SDE</v>
          </cell>
          <cell r="E697">
            <v>1254</v>
          </cell>
          <cell r="F697" t="str">
            <v>N</v>
          </cell>
        </row>
        <row r="697">
          <cell r="L697">
            <v>45819</v>
          </cell>
          <cell r="M697">
            <v>5.912</v>
          </cell>
          <cell r="N697" t="str">
            <v>Sophie</v>
          </cell>
        </row>
        <row r="697">
          <cell r="Q697" t="str">
            <v>Saudi Arabia </v>
          </cell>
        </row>
        <row r="698">
          <cell r="A698" t="str">
            <v>PSO2500657</v>
          </cell>
          <cell r="B698">
            <v>4500574194</v>
          </cell>
          <cell r="C698" t="str">
            <v>P8873-S03-C1202</v>
          </cell>
          <cell r="D698" t="str">
            <v>AS965SDE</v>
          </cell>
          <cell r="E698">
            <v>1254</v>
          </cell>
          <cell r="F698" t="str">
            <v>Y</v>
          </cell>
        </row>
        <row r="698">
          <cell r="J698" t="str">
            <v>pouch</v>
          </cell>
          <cell r="K698">
            <v>1.4</v>
          </cell>
          <cell r="L698">
            <v>45819</v>
          </cell>
          <cell r="M698">
            <v>18.492</v>
          </cell>
          <cell r="N698" t="str">
            <v>Sophie</v>
          </cell>
        </row>
        <row r="698">
          <cell r="Q698" t="str">
            <v>Saudi Arabia </v>
          </cell>
        </row>
        <row r="699">
          <cell r="A699" t="str">
            <v>PSO2500658</v>
          </cell>
          <cell r="B699">
            <v>4500574194</v>
          </cell>
          <cell r="C699" t="str">
            <v>P8875-S03-C1202</v>
          </cell>
          <cell r="D699" t="str">
            <v>AS115SDE(low Cost)</v>
          </cell>
          <cell r="E699">
            <v>2502</v>
          </cell>
          <cell r="F699" t="str">
            <v>Y</v>
          </cell>
        </row>
        <row r="699">
          <cell r="J699" t="str">
            <v>pouch</v>
          </cell>
          <cell r="K699">
            <v>1.1</v>
          </cell>
          <cell r="L699">
            <v>45819</v>
          </cell>
          <cell r="M699">
            <v>11.893</v>
          </cell>
          <cell r="N699" t="str">
            <v>Sophie</v>
          </cell>
        </row>
        <row r="699">
          <cell r="Q699" t="str">
            <v>Saudi Arabia </v>
          </cell>
        </row>
        <row r="700">
          <cell r="A700" t="str">
            <v>PSO2500659</v>
          </cell>
          <cell r="B700">
            <v>4500574195</v>
          </cell>
          <cell r="C700" t="str">
            <v>P8341-S02-C1201</v>
          </cell>
          <cell r="D700" t="str">
            <v>D212SDE</v>
          </cell>
          <cell r="E700">
            <v>1248</v>
          </cell>
          <cell r="F700" t="str">
            <v>N</v>
          </cell>
        </row>
        <row r="700">
          <cell r="L700">
            <v>45853</v>
          </cell>
          <cell r="M700">
            <v>5.912</v>
          </cell>
          <cell r="N700" t="str">
            <v>Sophie</v>
          </cell>
        </row>
        <row r="700">
          <cell r="Q700" t="str">
            <v>Saudi Arabia </v>
          </cell>
        </row>
        <row r="701">
          <cell r="A701" t="str">
            <v>PSO2500660</v>
          </cell>
          <cell r="B701">
            <v>4500574195</v>
          </cell>
          <cell r="C701" t="str">
            <v>P8873-S03-C1202</v>
          </cell>
          <cell r="D701" t="str">
            <v>AS965SDE</v>
          </cell>
          <cell r="E701">
            <v>1248</v>
          </cell>
          <cell r="F701" t="str">
            <v>Y</v>
          </cell>
        </row>
        <row r="701">
          <cell r="J701" t="str">
            <v>pouch</v>
          </cell>
          <cell r="K701">
            <v>1.4</v>
          </cell>
          <cell r="L701">
            <v>45945</v>
          </cell>
          <cell r="M701">
            <v>18.492</v>
          </cell>
          <cell r="N701" t="str">
            <v>Sophie</v>
          </cell>
        </row>
        <row r="701">
          <cell r="Q701" t="str">
            <v>Saudi Arabia </v>
          </cell>
        </row>
        <row r="702">
          <cell r="A702" t="str">
            <v>PSO2500661</v>
          </cell>
          <cell r="B702">
            <v>4500574538</v>
          </cell>
          <cell r="C702" t="str">
            <v>P5032-L01-C1201</v>
          </cell>
          <cell r="D702" t="str">
            <v>DHR-20P1</v>
          </cell>
          <cell r="E702">
            <v>2500</v>
          </cell>
          <cell r="F702" t="str">
            <v>N</v>
          </cell>
        </row>
        <row r="702">
          <cell r="L702">
            <v>45848</v>
          </cell>
          <cell r="M702">
            <v>22.2</v>
          </cell>
          <cell r="N702" t="str">
            <v>Alice</v>
          </cell>
        </row>
        <row r="702">
          <cell r="P702" t="str">
            <v>cancel and change to Cambodia </v>
          </cell>
          <cell r="Q702" t="str">
            <v>USA </v>
          </cell>
        </row>
        <row r="703">
          <cell r="A703" t="str">
            <v>PSO2500662</v>
          </cell>
          <cell r="B703">
            <v>4500574538</v>
          </cell>
          <cell r="C703" t="str">
            <v>P5031-L01-C1201</v>
          </cell>
          <cell r="D703" t="str">
            <v>CPM-150</v>
          </cell>
          <cell r="E703">
            <v>1500</v>
          </cell>
          <cell r="F703" t="str">
            <v>N</v>
          </cell>
        </row>
        <row r="703">
          <cell r="L703">
            <v>45823</v>
          </cell>
          <cell r="M703">
            <v>11.92</v>
          </cell>
          <cell r="N703" t="str">
            <v>Alice</v>
          </cell>
        </row>
        <row r="703">
          <cell r="Q703" t="str">
            <v>USA </v>
          </cell>
        </row>
        <row r="704">
          <cell r="A704" t="str">
            <v>PSO2500663</v>
          </cell>
          <cell r="B704">
            <v>4500574538</v>
          </cell>
          <cell r="C704" t="str">
            <v>P5031-L01-C1201</v>
          </cell>
          <cell r="D704" t="str">
            <v>CPM-150</v>
          </cell>
          <cell r="E704">
            <v>3000</v>
          </cell>
          <cell r="F704" t="str">
            <v>N</v>
          </cell>
        </row>
        <row r="704">
          <cell r="L704">
            <v>45848</v>
          </cell>
          <cell r="M704">
            <v>11.92</v>
          </cell>
          <cell r="N704" t="str">
            <v>Alice</v>
          </cell>
        </row>
        <row r="704">
          <cell r="Q704" t="str">
            <v>USA </v>
          </cell>
        </row>
        <row r="705">
          <cell r="A705" t="str">
            <v>PSO2500664</v>
          </cell>
          <cell r="B705">
            <v>4500574538</v>
          </cell>
          <cell r="C705" t="str">
            <v>P5031-L01-C1202</v>
          </cell>
          <cell r="D705" t="str">
            <v>CPM-150W</v>
          </cell>
          <cell r="E705">
            <v>1500</v>
          </cell>
          <cell r="F705" t="str">
            <v>N</v>
          </cell>
        </row>
        <row r="705">
          <cell r="L705">
            <v>45823</v>
          </cell>
          <cell r="M705">
            <v>11.92</v>
          </cell>
          <cell r="N705" t="str">
            <v>Alice</v>
          </cell>
        </row>
        <row r="705">
          <cell r="Q705" t="str">
            <v>USA </v>
          </cell>
        </row>
        <row r="706">
          <cell r="A706" t="str">
            <v>PSO2500665</v>
          </cell>
          <cell r="B706">
            <v>4500574538</v>
          </cell>
          <cell r="C706" t="str">
            <v>P5031-L01-C1202</v>
          </cell>
          <cell r="D706" t="str">
            <v>CPM-150W</v>
          </cell>
          <cell r="E706">
            <v>1000</v>
          </cell>
          <cell r="F706" t="str">
            <v>N</v>
          </cell>
        </row>
        <row r="706">
          <cell r="L706">
            <v>45856</v>
          </cell>
          <cell r="M706">
            <v>11.92</v>
          </cell>
          <cell r="N706" t="str">
            <v>Alice</v>
          </cell>
        </row>
        <row r="706">
          <cell r="Q706" t="str">
            <v>USA </v>
          </cell>
        </row>
        <row r="707">
          <cell r="A707" t="str">
            <v>PSO2500666</v>
          </cell>
          <cell r="B707">
            <v>4500574751</v>
          </cell>
          <cell r="C707" t="str">
            <v>P8878-K02-C1201</v>
          </cell>
          <cell r="D707" t="str">
            <v>VSAS80PIK</v>
          </cell>
          <cell r="E707">
            <v>5004</v>
          </cell>
          <cell r="F707" t="str">
            <v>N</v>
          </cell>
        </row>
        <row r="707">
          <cell r="L707">
            <v>45793</v>
          </cell>
          <cell r="M707">
            <v>9.604</v>
          </cell>
          <cell r="N707" t="str">
            <v>Kit</v>
          </cell>
        </row>
        <row r="707">
          <cell r="Q707" t="str">
            <v>Korea </v>
          </cell>
        </row>
        <row r="708">
          <cell r="A708" t="str">
            <v>PSO2500667</v>
          </cell>
          <cell r="B708">
            <v>835576</v>
          </cell>
          <cell r="C708" t="str">
            <v>P8875-M02-C1204</v>
          </cell>
          <cell r="D708" t="str">
            <v>BC127GDESPS</v>
          </cell>
          <cell r="E708">
            <v>3720</v>
          </cell>
          <cell r="F708" t="str">
            <v>Y BY SP </v>
          </cell>
        </row>
        <row r="708">
          <cell r="H708" t="str">
            <v>普華- SP order - Brush RMB5.576 (USD0.82/PCS ) </v>
          </cell>
        </row>
        <row r="708">
          <cell r="K708" t="str">
            <v>普華- SP order - Brush RMB5.576 (USD0.82/PCS ) </v>
          </cell>
          <cell r="L708">
            <v>45873</v>
          </cell>
          <cell r="M708">
            <v>13.894</v>
          </cell>
          <cell r="N708" t="str">
            <v>Joy</v>
          </cell>
        </row>
        <row r="708">
          <cell r="Q708" t="str">
            <v>USA </v>
          </cell>
        </row>
        <row r="709">
          <cell r="A709" t="str">
            <v>PSO2500668</v>
          </cell>
          <cell r="B709">
            <v>4500574631</v>
          </cell>
          <cell r="C709" t="str">
            <v>P8530-L01-C1213</v>
          </cell>
          <cell r="D709" t="str">
            <v>BNTDHBCR275UX</v>
          </cell>
          <cell r="E709">
            <v>504</v>
          </cell>
          <cell r="F709" t="str">
            <v>Y</v>
          </cell>
        </row>
        <row r="709">
          <cell r="J709" t="str">
            <v>Comb-BNTDHBMB275
Clip-BNTDHBMB275 US$0.4 X 4 pcs</v>
          </cell>
          <cell r="K709" t="str">
            <v>0.35
1.60</v>
          </cell>
          <cell r="L709">
            <v>45818</v>
          </cell>
          <cell r="M709">
            <v>14.117</v>
          </cell>
          <cell r="N709" t="str">
            <v>Alice</v>
          </cell>
        </row>
        <row r="709">
          <cell r="Q709" t="str">
            <v>Venezuela </v>
          </cell>
        </row>
        <row r="710">
          <cell r="A710" t="str">
            <v>PSO2500669</v>
          </cell>
          <cell r="B710">
            <v>4500574632</v>
          </cell>
          <cell r="C710" t="str">
            <v>P8291-C05-C1214</v>
          </cell>
          <cell r="D710" t="str">
            <v>BNT5547NC</v>
          </cell>
          <cell r="E710">
            <v>1302</v>
          </cell>
          <cell r="F710" t="str">
            <v>N</v>
          </cell>
        </row>
        <row r="710">
          <cell r="L710">
            <v>45818</v>
          </cell>
          <cell r="M710">
            <v>9.813</v>
          </cell>
          <cell r="N710" t="str">
            <v>Alice</v>
          </cell>
        </row>
        <row r="710">
          <cell r="Q710" t="str">
            <v>Canada </v>
          </cell>
        </row>
        <row r="711">
          <cell r="A711" t="str">
            <v>PSO2500670</v>
          </cell>
          <cell r="B711">
            <v>4500574632</v>
          </cell>
          <cell r="C711" t="str">
            <v>P8291-C05-C1214</v>
          </cell>
          <cell r="D711" t="str">
            <v>BNT5547NC</v>
          </cell>
          <cell r="E711">
            <v>1200</v>
          </cell>
          <cell r="F711" t="str">
            <v>N</v>
          </cell>
        </row>
        <row r="711">
          <cell r="L711">
            <v>46032</v>
          </cell>
          <cell r="M711">
            <v>9.813</v>
          </cell>
          <cell r="N711" t="str">
            <v>Alice</v>
          </cell>
        </row>
        <row r="711">
          <cell r="Q711" t="str">
            <v>Canada </v>
          </cell>
        </row>
        <row r="712">
          <cell r="A712" t="str">
            <v>PSO2500671</v>
          </cell>
          <cell r="B712">
            <v>4600348659</v>
          </cell>
          <cell r="C712" t="str">
            <v>P8875-M00-C1204</v>
          </cell>
          <cell r="D712" t="str">
            <v>BC127GDESPS-DUM</v>
          </cell>
          <cell r="E712">
            <v>55</v>
          </cell>
          <cell r="F712" t="str">
            <v>Y BY SP </v>
          </cell>
        </row>
        <row r="712">
          <cell r="H712" t="str">
            <v>普華- SP order - Brush RMB5.576 (USD0.82/PCS ) </v>
          </cell>
        </row>
        <row r="712">
          <cell r="K712" t="str">
            <v>普華- SP order - Brush RMB5.576 (USD0.82/PCS ) </v>
          </cell>
          <cell r="L712">
            <v>45807</v>
          </cell>
          <cell r="M712">
            <v>3.573</v>
          </cell>
          <cell r="N712" t="str">
            <v>Joy</v>
          </cell>
        </row>
        <row r="712">
          <cell r="Q712" t="str">
            <v>USA </v>
          </cell>
        </row>
        <row r="713">
          <cell r="A713" t="str">
            <v>PSO2500672</v>
          </cell>
          <cell r="B713">
            <v>4500574955</v>
          </cell>
          <cell r="C713" t="str">
            <v>P2335-L02-C1201</v>
          </cell>
          <cell r="D713" t="str">
            <v>GMT100A</v>
          </cell>
          <cell r="E713">
            <v>6552</v>
          </cell>
          <cell r="F713" t="str">
            <v>N</v>
          </cell>
        </row>
        <row r="713">
          <cell r="L713">
            <v>45840</v>
          </cell>
          <cell r="M713">
            <v>2.645</v>
          </cell>
          <cell r="N713" t="str">
            <v>Joy</v>
          </cell>
        </row>
        <row r="713">
          <cell r="P713" t="str">
            <v>TRANSFER TO FOB CAMBODIA PO#4500575639-10,then transfer back</v>
          </cell>
          <cell r="Q713" t="str">
            <v>USA </v>
          </cell>
        </row>
        <row r="714">
          <cell r="A714" t="str">
            <v>PSO2500673</v>
          </cell>
          <cell r="B714">
            <v>4500574865</v>
          </cell>
          <cell r="C714" t="str">
            <v>P8316-L03-C1202</v>
          </cell>
          <cell r="D714" t="str">
            <v>047BW</v>
          </cell>
          <cell r="E714">
            <v>3000</v>
          </cell>
          <cell r="F714" t="str">
            <v>N</v>
          </cell>
        </row>
        <row r="714">
          <cell r="L714">
            <v>45850</v>
          </cell>
          <cell r="M714">
            <v>5.859</v>
          </cell>
          <cell r="N714" t="str">
            <v>Joy</v>
          </cell>
        </row>
        <row r="714">
          <cell r="Q714" t="str">
            <v>USA </v>
          </cell>
        </row>
        <row r="715">
          <cell r="A715" t="str">
            <v>PSO2500674</v>
          </cell>
          <cell r="B715">
            <v>4500574865</v>
          </cell>
          <cell r="C715" t="str">
            <v>P8271-L01-C1205</v>
          </cell>
          <cell r="D715" t="str">
            <v>169BIW</v>
          </cell>
          <cell r="E715">
            <v>10000</v>
          </cell>
          <cell r="F715" t="str">
            <v>N</v>
          </cell>
        </row>
        <row r="715">
          <cell r="L715">
            <v>45849</v>
          </cell>
          <cell r="M715">
            <v>8.235</v>
          </cell>
          <cell r="N715" t="str">
            <v>Joy</v>
          </cell>
        </row>
        <row r="715">
          <cell r="Q715" t="str">
            <v>USA </v>
          </cell>
        </row>
        <row r="716">
          <cell r="A716" t="str">
            <v>PSO2500675</v>
          </cell>
          <cell r="B716">
            <v>46091</v>
          </cell>
          <cell r="C716" t="str">
            <v>P8002-C01-C1202</v>
          </cell>
          <cell r="D716" t="str">
            <v>330C</v>
          </cell>
          <cell r="E716">
            <v>5000</v>
          </cell>
          <cell r="F716" t="str">
            <v>N</v>
          </cell>
        </row>
        <row r="716">
          <cell r="L716">
            <v>45807</v>
          </cell>
          <cell r="M716">
            <v>6.788</v>
          </cell>
          <cell r="N716" t="str">
            <v>Joy</v>
          </cell>
        </row>
        <row r="716">
          <cell r="Q716" t="str">
            <v>Canada </v>
          </cell>
        </row>
        <row r="717">
          <cell r="A717" t="str">
            <v>PSO2500676</v>
          </cell>
          <cell r="B717">
            <v>4500574823</v>
          </cell>
          <cell r="C717" t="str">
            <v>P3841-L02-C1202</v>
          </cell>
          <cell r="D717" t="str">
            <v>PB8NRF</v>
          </cell>
          <cell r="E717">
            <v>2484</v>
          </cell>
          <cell r="F717" t="str">
            <v>N</v>
          </cell>
        </row>
        <row r="717">
          <cell r="L717">
            <v>45828</v>
          </cell>
          <cell r="M717">
            <v>7.936</v>
          </cell>
          <cell r="N717" t="str">
            <v>Joy</v>
          </cell>
        </row>
        <row r="717">
          <cell r="P717" t="str">
            <v>TRANSFER TO FOB CAMBODIA PO#4500576018-30,then transfer back</v>
          </cell>
          <cell r="Q717" t="str">
            <v>USA </v>
          </cell>
        </row>
        <row r="718">
          <cell r="A718" t="str">
            <v>PSO2500677</v>
          </cell>
          <cell r="B718">
            <v>4500574823</v>
          </cell>
          <cell r="C718" t="str">
            <v>D3841-L00-C1201</v>
          </cell>
          <cell r="D718" t="str">
            <v>RP-PB8NR</v>
          </cell>
          <cell r="E718">
            <v>5040</v>
          </cell>
          <cell r="F718" t="str">
            <v>N</v>
          </cell>
        </row>
        <row r="718">
          <cell r="L718">
            <v>45814</v>
          </cell>
          <cell r="M718">
            <v>2.673</v>
          </cell>
          <cell r="N718" t="str">
            <v>Joy</v>
          </cell>
        </row>
        <row r="718">
          <cell r="P718" t="str">
            <v>TRANSFER TO FOB CAMBODIA PO#4500576018-40,then transfer back</v>
          </cell>
          <cell r="Q718" t="str">
            <v>USA </v>
          </cell>
        </row>
        <row r="719">
          <cell r="A719" t="str">
            <v>PSO2500678</v>
          </cell>
          <cell r="B719">
            <v>4500574592</v>
          </cell>
          <cell r="C719" t="str">
            <v>P8873-E03-C1209</v>
          </cell>
          <cell r="D719" t="str">
            <v>AS967ROE</v>
          </cell>
          <cell r="E719">
            <v>2802</v>
          </cell>
        </row>
        <row r="719">
          <cell r="L719">
            <v>45870</v>
          </cell>
          <cell r="M719" t="str">
            <v>CANCEELED</v>
          </cell>
          <cell r="N719" t="str">
            <v>Sophie</v>
          </cell>
        </row>
        <row r="719">
          <cell r="P719" t="str">
            <v>PO is cancelled on Jul-26th,2025</v>
          </cell>
          <cell r="Q719" t="str">
            <v>Dubai </v>
          </cell>
        </row>
        <row r="720">
          <cell r="A720" t="str">
            <v>PSO2500679</v>
          </cell>
          <cell r="B720">
            <v>4500574973</v>
          </cell>
          <cell r="C720" t="str">
            <v>P8006-L01-C1208</v>
          </cell>
          <cell r="D720" t="str">
            <v>565DCNR</v>
          </cell>
          <cell r="E720">
            <v>12000</v>
          </cell>
          <cell r="F720" t="str">
            <v>N</v>
          </cell>
        </row>
        <row r="720">
          <cell r="L720">
            <v>45849</v>
          </cell>
          <cell r="M720">
            <v>7.98</v>
          </cell>
          <cell r="N720" t="str">
            <v>Joy</v>
          </cell>
        </row>
        <row r="720">
          <cell r="P720" t="str">
            <v>CANCELLED ORDER AND TRANSFER TO FOB CAMBODIA PO#4500576016-10</v>
          </cell>
          <cell r="Q720" t="str">
            <v>USA </v>
          </cell>
        </row>
        <row r="721">
          <cell r="A721" t="str">
            <v>PSO2500680</v>
          </cell>
          <cell r="B721">
            <v>4500574973</v>
          </cell>
          <cell r="C721" t="str">
            <v>P8285-L01-C1210</v>
          </cell>
          <cell r="D721" t="str">
            <v>263SR</v>
          </cell>
          <cell r="E721">
            <v>3000</v>
          </cell>
          <cell r="F721" t="str">
            <v>N</v>
          </cell>
        </row>
        <row r="721">
          <cell r="L721">
            <v>45863</v>
          </cell>
          <cell r="M721">
            <v>7.288</v>
          </cell>
          <cell r="N721" t="str">
            <v>Joy</v>
          </cell>
        </row>
        <row r="721">
          <cell r="P721" t="str">
            <v>CANCELLED ORDER AND TRANSFER TO FOB CAMBODIA PO#4500576016-20</v>
          </cell>
          <cell r="Q721" t="str">
            <v>USA </v>
          </cell>
        </row>
        <row r="722">
          <cell r="A722" t="str">
            <v>PSO2500681</v>
          </cell>
          <cell r="B722">
            <v>4500574973</v>
          </cell>
          <cell r="C722" t="str">
            <v>P8309-L01-C1204</v>
          </cell>
          <cell r="D722" t="str">
            <v>HH320RNX</v>
          </cell>
          <cell r="E722">
            <v>3000</v>
          </cell>
          <cell r="F722" t="str">
            <v>N</v>
          </cell>
        </row>
        <row r="722">
          <cell r="L722">
            <v>45858</v>
          </cell>
          <cell r="M722">
            <v>13.661</v>
          </cell>
          <cell r="N722" t="str">
            <v>Joy</v>
          </cell>
        </row>
        <row r="722">
          <cell r="P722" t="str">
            <v>CANCELLED ORDER AND TRANSFER TO FOB CAMBODIA PO#4500576016-40</v>
          </cell>
          <cell r="Q722" t="str">
            <v>USA </v>
          </cell>
        </row>
        <row r="723">
          <cell r="A723" t="str">
            <v>PSO2500682</v>
          </cell>
          <cell r="B723">
            <v>4500574815</v>
          </cell>
          <cell r="C723" t="str">
            <v>P8530-V03-C1205</v>
          </cell>
          <cell r="D723" t="str">
            <v>BNTDHBCR275UZ</v>
          </cell>
          <cell r="E723">
            <v>504</v>
          </cell>
          <cell r="F723" t="str">
            <v>Y</v>
          </cell>
        </row>
        <row r="723">
          <cell r="J723" t="str">
            <v>Comb-BNTDHBMB275
Clip-BNTDHBMB275 US$0.4 X 4 pcs</v>
          </cell>
          <cell r="K723" t="str">
            <v>0.35
1.60</v>
          </cell>
          <cell r="L723">
            <v>45823</v>
          </cell>
          <cell r="M723">
            <v>15.195</v>
          </cell>
          <cell r="N723" t="str">
            <v>Alice</v>
          </cell>
        </row>
        <row r="723">
          <cell r="Q723" t="str">
            <v>Bolivia </v>
          </cell>
        </row>
        <row r="724">
          <cell r="A724" t="str">
            <v>PSO2500683</v>
          </cell>
          <cell r="B724">
            <v>4500574988</v>
          </cell>
          <cell r="C724" t="str">
            <v>P8523-V01-C1202</v>
          </cell>
          <cell r="D724" t="str">
            <v>BNTHB150UZ</v>
          </cell>
          <cell r="E724">
            <v>144</v>
          </cell>
          <cell r="F724" t="str">
            <v>N</v>
          </cell>
        </row>
        <row r="724">
          <cell r="L724">
            <v>45797</v>
          </cell>
          <cell r="M724">
            <v>8.828</v>
          </cell>
          <cell r="N724" t="str">
            <v>Alice</v>
          </cell>
        </row>
        <row r="724">
          <cell r="Q724" t="str">
            <v>Bolivia </v>
          </cell>
        </row>
        <row r="725">
          <cell r="A725" t="str">
            <v>PSO2500684</v>
          </cell>
          <cell r="B725">
            <v>4500574988</v>
          </cell>
          <cell r="C725" t="str">
            <v>P8521-V01-C1202</v>
          </cell>
          <cell r="D725" t="str">
            <v>BNTHB250UZ</v>
          </cell>
          <cell r="E725">
            <v>612</v>
          </cell>
          <cell r="F725" t="str">
            <v>N</v>
          </cell>
        </row>
        <row r="725">
          <cell r="L725">
            <v>45797</v>
          </cell>
          <cell r="M725">
            <v>10.481</v>
          </cell>
          <cell r="N725" t="str">
            <v>Alice</v>
          </cell>
        </row>
        <row r="725">
          <cell r="Q725" t="str">
            <v>Bolivia </v>
          </cell>
        </row>
        <row r="726">
          <cell r="A726" t="str">
            <v>PSO2500685</v>
          </cell>
          <cell r="B726">
            <v>4500574988</v>
          </cell>
          <cell r="C726" t="str">
            <v>P8526-V01-C1202</v>
          </cell>
          <cell r="D726" t="str">
            <v>BNTHB300TUZ</v>
          </cell>
          <cell r="E726">
            <v>180</v>
          </cell>
          <cell r="F726" t="str">
            <v>N</v>
          </cell>
        </row>
        <row r="726">
          <cell r="L726">
            <v>45797</v>
          </cell>
          <cell r="M726">
            <v>12.368</v>
          </cell>
          <cell r="N726" t="str">
            <v>Alice</v>
          </cell>
        </row>
        <row r="726">
          <cell r="Q726" t="str">
            <v>Bolivia </v>
          </cell>
        </row>
        <row r="727">
          <cell r="A727" t="str">
            <v>PSO2500686</v>
          </cell>
          <cell r="B727">
            <v>4500574988</v>
          </cell>
          <cell r="C727" t="str">
            <v>P8521-V01-C1216</v>
          </cell>
          <cell r="D727" t="str">
            <v>BNTHBPBK250UZ</v>
          </cell>
          <cell r="E727">
            <v>600</v>
          </cell>
          <cell r="F727" t="str">
            <v>N</v>
          </cell>
        </row>
        <row r="727">
          <cell r="L727">
            <v>45797</v>
          </cell>
          <cell r="M727">
            <v>10.167</v>
          </cell>
          <cell r="N727" t="str">
            <v>Alice</v>
          </cell>
        </row>
        <row r="727">
          <cell r="Q727" t="str">
            <v>Bolivia </v>
          </cell>
        </row>
        <row r="728">
          <cell r="A728" t="str">
            <v>PSO2500687</v>
          </cell>
          <cell r="B728">
            <v>4500574988</v>
          </cell>
          <cell r="C728" t="str">
            <v>738-85210112C</v>
          </cell>
          <cell r="D728" t="str">
            <v>HB250UZ-HSNG</v>
          </cell>
          <cell r="E728">
            <v>40</v>
          </cell>
          <cell r="F728" t="str">
            <v>N</v>
          </cell>
        </row>
        <row r="728">
          <cell r="L728">
            <v>45797</v>
          </cell>
          <cell r="M728">
            <v>0.98</v>
          </cell>
          <cell r="N728" t="str">
            <v>Alice</v>
          </cell>
        </row>
        <row r="728">
          <cell r="P728" t="str">
            <v>TOP HANDLE AND BOT HANDLE</v>
          </cell>
          <cell r="Q728" t="str">
            <v>Bolivia </v>
          </cell>
        </row>
        <row r="729">
          <cell r="A729" t="str">
            <v>PSO2500688</v>
          </cell>
          <cell r="B729">
            <v>4500574988</v>
          </cell>
          <cell r="C729" t="str">
            <v>731-85210201C</v>
          </cell>
          <cell r="D729" t="str">
            <v>HB250UX-P5</v>
          </cell>
          <cell r="E729">
            <v>40</v>
          </cell>
          <cell r="F729" t="str">
            <v>N</v>
          </cell>
        </row>
        <row r="729">
          <cell r="L729">
            <v>45797</v>
          </cell>
          <cell r="M729">
            <v>0.42</v>
          </cell>
          <cell r="N729" t="str">
            <v>Alice</v>
          </cell>
        </row>
        <row r="729">
          <cell r="Q729" t="str">
            <v>Bolivia </v>
          </cell>
        </row>
        <row r="730">
          <cell r="A730" t="str">
            <v>PSO2500689</v>
          </cell>
          <cell r="B730">
            <v>4500574988</v>
          </cell>
          <cell r="C730" t="str">
            <v>701-85190502C</v>
          </cell>
          <cell r="D730" t="str">
            <v>HB250UX-P7</v>
          </cell>
          <cell r="E730">
            <v>40</v>
          </cell>
          <cell r="F730" t="str">
            <v>N</v>
          </cell>
        </row>
        <row r="730">
          <cell r="L730">
            <v>45797</v>
          </cell>
          <cell r="M730">
            <v>0.08</v>
          </cell>
          <cell r="N730" t="str">
            <v>Alice</v>
          </cell>
        </row>
        <row r="730">
          <cell r="Q730" t="str">
            <v>Bolivia </v>
          </cell>
        </row>
        <row r="731">
          <cell r="A731" t="str">
            <v>PSO2500690</v>
          </cell>
          <cell r="B731">
            <v>4500574988</v>
          </cell>
          <cell r="C731" t="str">
            <v>744-85190502C</v>
          </cell>
          <cell r="D731" t="str">
            <v>HB250UX-P6</v>
          </cell>
          <cell r="E731">
            <v>40</v>
          </cell>
          <cell r="F731" t="str">
            <v>N</v>
          </cell>
        </row>
        <row r="731">
          <cell r="L731">
            <v>45797</v>
          </cell>
          <cell r="M731">
            <v>0.08</v>
          </cell>
          <cell r="N731" t="str">
            <v>Alice</v>
          </cell>
        </row>
        <row r="731">
          <cell r="Q731" t="str">
            <v>Bolivia </v>
          </cell>
        </row>
        <row r="732">
          <cell r="A732" t="str">
            <v>PSO2500691</v>
          </cell>
          <cell r="B732">
            <v>4500574988</v>
          </cell>
          <cell r="C732" t="str">
            <v>731-85210401C</v>
          </cell>
          <cell r="D732" t="str">
            <v>HB250UX-P3</v>
          </cell>
          <cell r="E732">
            <v>40</v>
          </cell>
          <cell r="F732" t="str">
            <v>N</v>
          </cell>
        </row>
        <row r="732">
          <cell r="L732">
            <v>45797</v>
          </cell>
          <cell r="M732">
            <v>0.12</v>
          </cell>
          <cell r="N732" t="str">
            <v>Alice</v>
          </cell>
        </row>
        <row r="732">
          <cell r="Q732" t="str">
            <v>Bolivia </v>
          </cell>
        </row>
        <row r="733">
          <cell r="A733" t="str">
            <v>PSO2500692</v>
          </cell>
          <cell r="B733">
            <v>4500574839</v>
          </cell>
          <cell r="C733" t="str">
            <v>P8521-V01-C1223</v>
          </cell>
          <cell r="D733" t="str">
            <v>BNTPBKPP44UZ(BNTHBPBK250UZ-PP44)</v>
          </cell>
          <cell r="E733">
            <v>360</v>
          </cell>
          <cell r="F733" t="str">
            <v>N</v>
          </cell>
        </row>
        <row r="733">
          <cell r="L733">
            <v>45811</v>
          </cell>
          <cell r="M733">
            <v>9.836</v>
          </cell>
          <cell r="N733" t="str">
            <v>Alice</v>
          </cell>
        </row>
        <row r="733">
          <cell r="Q733" t="str">
            <v>China MILL PLAN(BOLIVIA)</v>
          </cell>
        </row>
        <row r="734">
          <cell r="A734" t="str">
            <v>PSO2500693</v>
          </cell>
          <cell r="B734">
            <v>4500574839</v>
          </cell>
          <cell r="C734" t="str">
            <v>P8521-V01-C1220</v>
          </cell>
          <cell r="D734" t="str">
            <v>BNTHBLV250UZ-PP44</v>
          </cell>
          <cell r="E734">
            <v>240</v>
          </cell>
          <cell r="F734" t="str">
            <v>N</v>
          </cell>
        </row>
        <row r="734">
          <cell r="L734">
            <v>45811</v>
          </cell>
          <cell r="M734">
            <v>9.726</v>
          </cell>
          <cell r="N734" t="str">
            <v>Alice</v>
          </cell>
        </row>
        <row r="734">
          <cell r="Q734" t="str">
            <v>China MILL PLAN(BOLIVIA)</v>
          </cell>
        </row>
        <row r="735">
          <cell r="A735" t="str">
            <v>PSO2500694</v>
          </cell>
          <cell r="B735">
            <v>4500574723</v>
          </cell>
          <cell r="C735" t="str">
            <v>P8018-E01-C1202</v>
          </cell>
          <cell r="D735" t="str">
            <v>BRHD425CHE</v>
          </cell>
          <cell r="E735">
            <v>240</v>
          </cell>
          <cell r="F735" t="str">
            <v>N</v>
          </cell>
        </row>
        <row r="735">
          <cell r="L735">
            <v>45839</v>
          </cell>
          <cell r="M735">
            <v>17.853</v>
          </cell>
          <cell r="N735" t="str">
            <v>Sophie</v>
          </cell>
        </row>
        <row r="735">
          <cell r="P735" t="str">
            <v>The PO price is US$17.836.DN charge US$4.08</v>
          </cell>
          <cell r="Q735" t="str">
            <v>Switzerland </v>
          </cell>
        </row>
        <row r="736">
          <cell r="A736" t="str">
            <v>PSO2500695</v>
          </cell>
          <cell r="B736">
            <v>4500574723</v>
          </cell>
          <cell r="C736" t="str">
            <v>P8018-E02-C1202</v>
          </cell>
          <cell r="D736" t="str">
            <v>BRHD435CHE</v>
          </cell>
          <cell r="E736">
            <v>1002</v>
          </cell>
          <cell r="F736" t="str">
            <v>N</v>
          </cell>
        </row>
        <row r="736">
          <cell r="L736">
            <v>45839</v>
          </cell>
          <cell r="M736">
            <v>18.387</v>
          </cell>
          <cell r="N736" t="str">
            <v>Sophie</v>
          </cell>
        </row>
        <row r="736">
          <cell r="P736" t="str">
            <v>The PO price is US$18.370.DN charge US$17.034</v>
          </cell>
          <cell r="Q736" t="str">
            <v>Switzerland </v>
          </cell>
        </row>
        <row r="737">
          <cell r="A737" t="str">
            <v>PSO2500696</v>
          </cell>
          <cell r="B737">
            <v>46100</v>
          </cell>
          <cell r="C737" t="str">
            <v>P8532-C01-C1201</v>
          </cell>
          <cell r="D737" t="str">
            <v>BC95C</v>
          </cell>
          <cell r="E737">
            <v>2500</v>
          </cell>
          <cell r="F737" t="str">
            <v>N</v>
          </cell>
        </row>
        <row r="737">
          <cell r="L737">
            <v>45812</v>
          </cell>
          <cell r="M737">
            <v>14.408</v>
          </cell>
          <cell r="N737" t="str">
            <v>Joy</v>
          </cell>
        </row>
        <row r="737">
          <cell r="Q737" t="str">
            <v>Canada </v>
          </cell>
        </row>
        <row r="738">
          <cell r="A738" t="str">
            <v>PSO2500697</v>
          </cell>
          <cell r="B738">
            <v>4500574369</v>
          </cell>
          <cell r="C738" t="str">
            <v>P8028-M01-C1201</v>
          </cell>
          <cell r="D738" t="str">
            <v>756FRES</v>
          </cell>
          <cell r="E738">
            <v>2500</v>
          </cell>
          <cell r="F738" t="str">
            <v>N</v>
          </cell>
        </row>
        <row r="738">
          <cell r="L738">
            <v>45838</v>
          </cell>
          <cell r="M738">
            <v>9.226</v>
          </cell>
          <cell r="N738" t="str">
            <v>Keith </v>
          </cell>
        </row>
        <row r="738">
          <cell r="Q738" t="str">
            <v>Mexico </v>
          </cell>
        </row>
        <row r="739">
          <cell r="A739" t="str">
            <v>PSO2500698</v>
          </cell>
          <cell r="B739">
            <v>4500574369</v>
          </cell>
          <cell r="C739" t="str">
            <v>P8535-M01-C1201</v>
          </cell>
          <cell r="D739" t="str">
            <v>BC610FRES</v>
          </cell>
          <cell r="E739">
            <v>2500</v>
          </cell>
          <cell r="F739" t="str">
            <v>N</v>
          </cell>
        </row>
        <row r="739">
          <cell r="L739">
            <v>45910</v>
          </cell>
          <cell r="M739">
            <v>9.493</v>
          </cell>
          <cell r="N739" t="str">
            <v>Keith </v>
          </cell>
        </row>
        <row r="739">
          <cell r="Q739" t="str">
            <v>Mexico </v>
          </cell>
        </row>
        <row r="740">
          <cell r="A740" t="str">
            <v>PSO2500699</v>
          </cell>
          <cell r="B740">
            <v>4500574502</v>
          </cell>
          <cell r="C740" t="str">
            <v>P8515-E01-C1204</v>
          </cell>
          <cell r="D740" t="str">
            <v>AS126CHE</v>
          </cell>
          <cell r="E740">
            <v>1002</v>
          </cell>
          <cell r="F740" t="str">
            <v>N</v>
          </cell>
        </row>
        <row r="740">
          <cell r="L740">
            <v>45839</v>
          </cell>
          <cell r="M740">
            <v>10.637</v>
          </cell>
          <cell r="N740" t="str">
            <v>Sophie</v>
          </cell>
        </row>
        <row r="740">
          <cell r="P740" t="str">
            <v>Transfer 1002pcs from PSO2500273/PO4500574502 in CHE version. PO price is US$10.60.DN charge US$37.074</v>
          </cell>
          <cell r="Q740" t="str">
            <v>Switzerland </v>
          </cell>
        </row>
        <row r="741">
          <cell r="A741" t="str">
            <v>PSO2500700</v>
          </cell>
          <cell r="B741">
            <v>4500574502</v>
          </cell>
          <cell r="C741" t="str">
            <v>P8019-E02-C1204</v>
          </cell>
          <cell r="D741" t="str">
            <v>AS6550CHE球頭線尾套</v>
          </cell>
          <cell r="E741">
            <v>756</v>
          </cell>
          <cell r="F741" t="str">
            <v>N</v>
          </cell>
        </row>
        <row r="741">
          <cell r="L741">
            <v>45839</v>
          </cell>
          <cell r="M741">
            <v>24.983</v>
          </cell>
          <cell r="N741" t="str">
            <v>Sophie</v>
          </cell>
        </row>
        <row r="741">
          <cell r="P741" t="str">
            <v>transfer 756pcs from PSO2500553 in CHE version. PO price is US$24.983.DN charge US$27.972</v>
          </cell>
          <cell r="Q741" t="str">
            <v>Switzerland </v>
          </cell>
        </row>
        <row r="742">
          <cell r="A742" t="str">
            <v>PSO2500701</v>
          </cell>
          <cell r="B742">
            <v>4500574502</v>
          </cell>
          <cell r="C742" t="str">
            <v>P8510-E02-C1205</v>
          </cell>
          <cell r="D742" t="str">
            <v>AS952CHE</v>
          </cell>
          <cell r="E742">
            <v>756</v>
          </cell>
          <cell r="F742" t="str">
            <v>N</v>
          </cell>
        </row>
        <row r="742">
          <cell r="L742">
            <v>45839</v>
          </cell>
          <cell r="M742">
            <v>16.138</v>
          </cell>
          <cell r="N742" t="str">
            <v>Sophie</v>
          </cell>
        </row>
        <row r="742">
          <cell r="P742" t="str">
            <v>756pcs taken from po#4500573653/pso2500554 to change into CHE version. PO price is US$16.101.DN charge US$27.972</v>
          </cell>
          <cell r="Q742" t="str">
            <v>Switzerland </v>
          </cell>
        </row>
        <row r="743">
          <cell r="A743" t="str">
            <v>PSO2500702</v>
          </cell>
          <cell r="B743">
            <v>4500574502</v>
          </cell>
          <cell r="C743" t="str">
            <v>P2573-E01-C1205</v>
          </cell>
          <cell r="D743" t="str">
            <v>MT727E</v>
          </cell>
          <cell r="E743">
            <v>504</v>
          </cell>
          <cell r="F743" t="str">
            <v>Y
BY SP</v>
          </cell>
        </row>
        <row r="743">
          <cell r="J743" t="str">
            <v>PU-7255U (JETBLOOM)</v>
          </cell>
          <cell r="K743">
            <v>0.265</v>
          </cell>
          <cell r="L743">
            <v>45839</v>
          </cell>
          <cell r="M743">
            <v>9.9</v>
          </cell>
          <cell r="N743" t="str">
            <v>Sophie</v>
          </cell>
        </row>
        <row r="743">
          <cell r="P743" t="str">
            <v>504pcs taken from po#4500572021 PO price is US$9.850.DN charge US$25.2</v>
          </cell>
          <cell r="Q743" t="str">
            <v>Switzerland </v>
          </cell>
        </row>
        <row r="744">
          <cell r="A744" t="str">
            <v>PSO2500703</v>
          </cell>
          <cell r="B744">
            <v>4500574502</v>
          </cell>
          <cell r="C744" t="str">
            <v>P8356-E01-C1207</v>
          </cell>
          <cell r="D744" t="str">
            <v>D374DCHE</v>
          </cell>
          <cell r="E744">
            <v>1002</v>
          </cell>
          <cell r="F744" t="str">
            <v>N</v>
          </cell>
        </row>
        <row r="744">
          <cell r="L744">
            <v>45839</v>
          </cell>
          <cell r="M744">
            <v>10.495</v>
          </cell>
          <cell r="N744" t="str">
            <v>Sophie</v>
          </cell>
        </row>
        <row r="744">
          <cell r="P744" t="str">
            <v>Transfer 1002pcs from 4500572981/PSO2500465 in CHE version</v>
          </cell>
          <cell r="Q744" t="str">
            <v>Switzerland </v>
          </cell>
        </row>
        <row r="745">
          <cell r="A745" t="str">
            <v>PSO2500704</v>
          </cell>
          <cell r="B745">
            <v>4500574502</v>
          </cell>
          <cell r="C745" t="str">
            <v>P8022-E01-C1203</v>
          </cell>
          <cell r="D745" t="str">
            <v>D6555DCHE</v>
          </cell>
          <cell r="E745">
            <v>756</v>
          </cell>
          <cell r="F745" t="str">
            <v>N</v>
          </cell>
        </row>
        <row r="745">
          <cell r="L745">
            <v>45870</v>
          </cell>
          <cell r="M745">
            <v>25.791</v>
          </cell>
          <cell r="N745" t="str">
            <v>Sophie</v>
          </cell>
        </row>
        <row r="745">
          <cell r="P745" t="str">
            <v>transfer 756pcs from PSO2500555 in CHE version</v>
          </cell>
          <cell r="Q745" t="str">
            <v>Switzerland </v>
          </cell>
        </row>
        <row r="746">
          <cell r="A746" t="str">
            <v>PSO2500705</v>
          </cell>
          <cell r="B746">
            <v>204126</v>
          </cell>
          <cell r="C746" t="str">
            <v>P3861-L01-C1203</v>
          </cell>
          <cell r="D746" t="str">
            <v>FXSSMG</v>
          </cell>
          <cell r="E746">
            <v>1098</v>
          </cell>
          <cell r="F746" t="str">
            <v>Y</v>
          </cell>
        </row>
        <row r="746">
          <cell r="J746" t="str">
            <v>PU-FXSSM1 (Long Wealth)</v>
          </cell>
          <cell r="K746">
            <v>0.53</v>
          </cell>
          <cell r="L746">
            <v>45838</v>
          </cell>
        </row>
        <row r="746">
          <cell r="N746" t="str">
            <v>Alice</v>
          </cell>
        </row>
        <row r="746">
          <cell r="Q746" t="str">
            <v>USA </v>
          </cell>
        </row>
        <row r="747">
          <cell r="A747" t="str">
            <v>PSO2500706</v>
          </cell>
          <cell r="B747">
            <v>4500574522</v>
          </cell>
          <cell r="C747" t="str">
            <v>P8341-S02-C1201</v>
          </cell>
          <cell r="D747" t="str">
            <v>D212SDE</v>
          </cell>
          <cell r="E747">
            <v>2502</v>
          </cell>
          <cell r="F747" t="str">
            <v>N</v>
          </cell>
        </row>
        <row r="747">
          <cell r="L747">
            <v>45799</v>
          </cell>
          <cell r="M747">
            <v>5.892</v>
          </cell>
          <cell r="N747" t="str">
            <v>Sophie</v>
          </cell>
        </row>
        <row r="747">
          <cell r="Q747" t="str">
            <v>Dubai </v>
          </cell>
        </row>
        <row r="748">
          <cell r="A748" t="str">
            <v>PSO2500707</v>
          </cell>
          <cell r="B748">
            <v>4500574523</v>
          </cell>
          <cell r="C748" t="str">
            <v>P8341-S02-C1201</v>
          </cell>
          <cell r="D748" t="str">
            <v>D212SDE</v>
          </cell>
          <cell r="E748">
            <v>504</v>
          </cell>
          <cell r="F748" t="str">
            <v>N</v>
          </cell>
        </row>
        <row r="748">
          <cell r="L748">
            <v>45830</v>
          </cell>
          <cell r="M748">
            <v>5.912</v>
          </cell>
          <cell r="N748" t="str">
            <v>Sophie</v>
          </cell>
        </row>
        <row r="748">
          <cell r="Q748" t="str">
            <v>Kuwait </v>
          </cell>
        </row>
        <row r="749">
          <cell r="A749" t="str">
            <v>PSO2500708</v>
          </cell>
          <cell r="B749">
            <v>46092</v>
          </cell>
          <cell r="C749" t="str">
            <v>P8286-C02-C1225</v>
          </cell>
          <cell r="D749" t="str">
            <v>246NPC</v>
          </cell>
          <cell r="E749">
            <v>7500</v>
          </cell>
          <cell r="F749" t="str">
            <v>N</v>
          </cell>
        </row>
        <row r="749">
          <cell r="L749">
            <v>45810</v>
          </cell>
          <cell r="M749">
            <v>4.877</v>
          </cell>
          <cell r="N749" t="str">
            <v>Joy</v>
          </cell>
        </row>
        <row r="749">
          <cell r="Q749" t="str">
            <v>Canada </v>
          </cell>
        </row>
        <row r="750">
          <cell r="A750" t="str">
            <v>PSO2500709</v>
          </cell>
          <cell r="B750">
            <v>46092</v>
          </cell>
          <cell r="C750" t="str">
            <v>P8399-C01-C1201</v>
          </cell>
          <cell r="D750" t="str">
            <v>NPTCCD01C</v>
          </cell>
          <cell r="E750">
            <v>2500</v>
          </cell>
          <cell r="F750" t="str">
            <v>N</v>
          </cell>
        </row>
        <row r="750">
          <cell r="L750">
            <v>45810</v>
          </cell>
          <cell r="M750">
            <v>8.174</v>
          </cell>
          <cell r="N750" t="str">
            <v>Joy</v>
          </cell>
        </row>
        <row r="750">
          <cell r="Q750" t="str">
            <v>Canada </v>
          </cell>
        </row>
        <row r="751">
          <cell r="A751" t="str">
            <v>PSO2500710</v>
          </cell>
          <cell r="B751">
            <v>4500575044</v>
          </cell>
          <cell r="C751" t="str">
            <v>P8330-V01-C1201</v>
          </cell>
          <cell r="D751" t="str">
            <v>VS5126H </v>
          </cell>
          <cell r="E751">
            <v>1002</v>
          </cell>
          <cell r="F751" t="str">
            <v>N</v>
          </cell>
        </row>
        <row r="751">
          <cell r="L751">
            <v>45807</v>
          </cell>
          <cell r="M751" t="str">
            <v>FOB HKUS$11.784</v>
          </cell>
          <cell r="N751" t="str">
            <v>Kit</v>
          </cell>
        </row>
        <row r="751">
          <cell r="Q751" t="str">
            <v>Hongkong </v>
          </cell>
        </row>
        <row r="752">
          <cell r="A752" t="str">
            <v>PSO2500711</v>
          </cell>
          <cell r="B752">
            <v>4500571679</v>
          </cell>
          <cell r="C752" t="str">
            <v>P2550-L01-C1206</v>
          </cell>
          <cell r="D752" t="str">
            <v>LWD5RN</v>
          </cell>
          <cell r="E752">
            <v>1000</v>
          </cell>
          <cell r="F752" t="str">
            <v>N</v>
          </cell>
        </row>
        <row r="752">
          <cell r="L752">
            <v>45831</v>
          </cell>
          <cell r="M752">
            <v>2.746</v>
          </cell>
          <cell r="N752" t="str">
            <v>Joy</v>
          </cell>
        </row>
        <row r="752">
          <cell r="P752" t="str">
            <v>TRANSFER TO FOB CAMBODIA PO#4500575639-50,then transfer back</v>
          </cell>
          <cell r="Q752" t="str">
            <v>USA </v>
          </cell>
        </row>
        <row r="753">
          <cell r="A753" t="str">
            <v>PSO2500712</v>
          </cell>
          <cell r="B753" t="str">
            <v>NA (replacement) </v>
          </cell>
          <cell r="C753" t="str">
            <v>P8019-J01-C1201</v>
          </cell>
          <cell r="D753" t="str">
            <v>VSD-1280/KJ</v>
          </cell>
          <cell r="E753">
            <v>100</v>
          </cell>
          <cell r="F753" t="str">
            <v>N</v>
          </cell>
        </row>
        <row r="753">
          <cell r="L753">
            <v>45775</v>
          </cell>
          <cell r="M753" t="str">
            <v>F.O.C. </v>
          </cell>
          <cell r="N753" t="str">
            <v>Kit</v>
          </cell>
          <cell r="O753" t="str">
            <v>6/24 Cancelled </v>
          </cell>
        </row>
        <row r="753">
          <cell r="Q753" t="str">
            <v>Japan </v>
          </cell>
        </row>
        <row r="754">
          <cell r="A754" t="str">
            <v>PSO2500713</v>
          </cell>
          <cell r="B754">
            <v>4500574494</v>
          </cell>
          <cell r="C754" t="str">
            <v>P8896-E02-C1201</v>
          </cell>
          <cell r="D754" t="str">
            <v>BAB2676TTE</v>
          </cell>
          <cell r="E754">
            <v>4200</v>
          </cell>
          <cell r="F754" t="str">
            <v>N</v>
          </cell>
        </row>
        <row r="754">
          <cell r="L754">
            <v>45811</v>
          </cell>
          <cell r="M754">
            <v>8.559</v>
          </cell>
          <cell r="N754" t="str">
            <v>Alice</v>
          </cell>
        </row>
        <row r="754">
          <cell r="Q754" t="str">
            <v>France </v>
          </cell>
        </row>
        <row r="755">
          <cell r="A755" t="str">
            <v>PSO2500714</v>
          </cell>
          <cell r="B755">
            <v>4500575001</v>
          </cell>
          <cell r="C755" t="str">
            <v>P8891-E03-C1201</v>
          </cell>
          <cell r="D755" t="str">
            <v>BAB2770E</v>
          </cell>
          <cell r="E755">
            <v>2502</v>
          </cell>
          <cell r="F755" t="str">
            <v>N</v>
          </cell>
        </row>
        <row r="755">
          <cell r="L755">
            <v>45813</v>
          </cell>
          <cell r="M755">
            <v>15.403</v>
          </cell>
          <cell r="N755" t="str">
            <v>Alice</v>
          </cell>
        </row>
        <row r="755">
          <cell r="Q755" t="str">
            <v>France </v>
          </cell>
        </row>
        <row r="756">
          <cell r="A756" t="str">
            <v>PSO2500715</v>
          </cell>
          <cell r="B756">
            <v>4500575001</v>
          </cell>
          <cell r="C756" t="str">
            <v>P8891-E03-C1201</v>
          </cell>
          <cell r="D756" t="str">
            <v>BAB2770E</v>
          </cell>
          <cell r="E756">
            <v>5400</v>
          </cell>
          <cell r="F756" t="str">
            <v>N</v>
          </cell>
        </row>
        <row r="756">
          <cell r="L756">
            <v>45839</v>
          </cell>
          <cell r="M756">
            <v>15.403</v>
          </cell>
          <cell r="N756" t="str">
            <v>Alice</v>
          </cell>
        </row>
        <row r="756">
          <cell r="Q756" t="str">
            <v>France </v>
          </cell>
        </row>
        <row r="757">
          <cell r="A757" t="str">
            <v>PSO2500716</v>
          </cell>
          <cell r="B757">
            <v>4500575001</v>
          </cell>
          <cell r="C757" t="str">
            <v>P8895-E01-C1201</v>
          </cell>
          <cell r="D757" t="str">
            <v>BAB2620E</v>
          </cell>
          <cell r="E757">
            <v>5400</v>
          </cell>
          <cell r="F757" t="str">
            <v>N</v>
          </cell>
        </row>
        <row r="757">
          <cell r="L757">
            <v>45831</v>
          </cell>
          <cell r="M757">
            <v>7.457</v>
          </cell>
          <cell r="N757" t="str">
            <v>Alice</v>
          </cell>
        </row>
        <row r="757">
          <cell r="Q757" t="str">
            <v>France </v>
          </cell>
        </row>
        <row r="758">
          <cell r="A758" t="str">
            <v>PSO2500717</v>
          </cell>
          <cell r="B758">
            <v>4500575001</v>
          </cell>
          <cell r="C758" t="str">
            <v>P8896-E01-C1201</v>
          </cell>
          <cell r="D758" t="str">
            <v>BAB2675TTE</v>
          </cell>
          <cell r="E758">
            <v>2508</v>
          </cell>
          <cell r="F758" t="str">
            <v>N</v>
          </cell>
        </row>
        <row r="758">
          <cell r="L758">
            <v>45824</v>
          </cell>
          <cell r="M758">
            <v>8.449</v>
          </cell>
          <cell r="N758" t="str">
            <v>Alice</v>
          </cell>
        </row>
        <row r="758">
          <cell r="Q758" t="str">
            <v>France </v>
          </cell>
        </row>
        <row r="759">
          <cell r="A759" t="str">
            <v>PSO2500718</v>
          </cell>
          <cell r="B759">
            <v>4500575001</v>
          </cell>
          <cell r="C759" t="str">
            <v>P8896-E02-C1201</v>
          </cell>
          <cell r="D759" t="str">
            <v>BAB2676TTE</v>
          </cell>
          <cell r="E759">
            <v>4500</v>
          </cell>
          <cell r="F759" t="str">
            <v>N</v>
          </cell>
        </row>
        <row r="759">
          <cell r="L759">
            <v>45846</v>
          </cell>
          <cell r="M759">
            <v>8.559</v>
          </cell>
          <cell r="N759" t="str">
            <v>Alice</v>
          </cell>
        </row>
        <row r="759">
          <cell r="Q759" t="str">
            <v>France </v>
          </cell>
        </row>
        <row r="760">
          <cell r="A760" t="str">
            <v>PSO2500719</v>
          </cell>
          <cell r="B760">
            <v>46103</v>
          </cell>
          <cell r="C760" t="str">
            <v>P8271-C02-C1210</v>
          </cell>
          <cell r="D760" t="str">
            <v>169LAVQSDMC</v>
          </cell>
          <cell r="E760">
            <v>3000</v>
          </cell>
          <cell r="F760" t="str">
            <v>N</v>
          </cell>
        </row>
        <row r="760">
          <cell r="L760">
            <v>45810</v>
          </cell>
          <cell r="M760">
            <v>6.553</v>
          </cell>
          <cell r="N760" t="str">
            <v>Joy</v>
          </cell>
        </row>
        <row r="760">
          <cell r="Q760" t="str">
            <v>Canada </v>
          </cell>
        </row>
        <row r="761">
          <cell r="A761" t="str">
            <v>PSO2500720</v>
          </cell>
          <cell r="B761">
            <v>4500574847</v>
          </cell>
          <cell r="C761" t="str">
            <v>P8008-E01-C1201</v>
          </cell>
          <cell r="D761" t="str">
            <v>KHTDC000</v>
          </cell>
          <cell r="E761">
            <v>35750</v>
          </cell>
          <cell r="F761" t="str">
            <v>N</v>
          </cell>
        </row>
        <row r="761">
          <cell r="L761">
            <v>45793</v>
          </cell>
          <cell r="M761">
            <v>4.1</v>
          </cell>
          <cell r="N761" t="str">
            <v>Sophie</v>
          </cell>
        </row>
        <row r="761">
          <cell r="Q761" t="str">
            <v>Italy </v>
          </cell>
        </row>
        <row r="762">
          <cell r="A762" t="str">
            <v>PSO2500721</v>
          </cell>
          <cell r="B762">
            <v>4500574847</v>
          </cell>
          <cell r="C762" t="str">
            <v>D8008-E00-C1201</v>
          </cell>
          <cell r="D762" t="str">
            <v>NHTDC000(BLACK NOZZLE)</v>
          </cell>
          <cell r="E762">
            <v>35750</v>
          </cell>
          <cell r="F762" t="str">
            <v>N</v>
          </cell>
        </row>
        <row r="762">
          <cell r="M762">
            <v>0.12</v>
          </cell>
          <cell r="N762" t="str">
            <v>Sophie</v>
          </cell>
        </row>
        <row r="762">
          <cell r="Q762" t="str">
            <v>Italy </v>
          </cell>
        </row>
        <row r="763">
          <cell r="A763" t="str">
            <v>PSO2500722</v>
          </cell>
          <cell r="B763">
            <v>4500574538</v>
          </cell>
          <cell r="C763" t="str">
            <v>P5031-L01-C1202</v>
          </cell>
          <cell r="D763" t="str">
            <v>CPM-150W</v>
          </cell>
          <cell r="E763">
            <v>2000</v>
          </cell>
          <cell r="F763" t="str">
            <v>N</v>
          </cell>
        </row>
        <row r="763">
          <cell r="L763">
            <v>45856</v>
          </cell>
          <cell r="M763">
            <v>11.92</v>
          </cell>
          <cell r="N763" t="str">
            <v>Alice</v>
          </cell>
        </row>
        <row r="763">
          <cell r="P763" t="str">
            <v>cancel and change to Cambodia </v>
          </cell>
          <cell r="Q763" t="str">
            <v>USA </v>
          </cell>
        </row>
        <row r="764">
          <cell r="A764" t="str">
            <v>PSO2500723</v>
          </cell>
          <cell r="B764">
            <v>4500575162</v>
          </cell>
          <cell r="C764" t="str">
            <v>SP8228 </v>
          </cell>
          <cell r="D764" t="str">
            <v>BABBK5586ES-MTR </v>
          </cell>
          <cell r="E764">
            <v>100</v>
          </cell>
          <cell r="F764" t="str">
            <v>N</v>
          </cell>
        </row>
        <row r="764">
          <cell r="L764">
            <v>45806</v>
          </cell>
          <cell r="M764">
            <v>1.56</v>
          </cell>
          <cell r="N764" t="str">
            <v>Alice</v>
          </cell>
        </row>
        <row r="764">
          <cell r="P764" t="str">
            <v>Motor - 803-82280008X</v>
          </cell>
          <cell r="Q764" t="str">
            <v>Mexico </v>
          </cell>
        </row>
        <row r="765">
          <cell r="A765" t="str">
            <v>PSO2500724</v>
          </cell>
          <cell r="B765">
            <v>4500575162</v>
          </cell>
          <cell r="C765" t="str">
            <v>SP8893-spare parts </v>
          </cell>
          <cell r="D765" t="str">
            <v>CD160CES-MOTOR </v>
          </cell>
          <cell r="E765">
            <v>100</v>
          </cell>
          <cell r="F765" t="str">
            <v>N</v>
          </cell>
        </row>
        <row r="765">
          <cell r="L765">
            <v>45806</v>
          </cell>
          <cell r="M765">
            <v>1.2</v>
          </cell>
          <cell r="N765" t="str">
            <v>Alice</v>
          </cell>
        </row>
        <row r="765">
          <cell r="P765" t="str">
            <v>Motor - 803-88930006R</v>
          </cell>
          <cell r="Q765" t="str">
            <v>Mexico </v>
          </cell>
        </row>
        <row r="766">
          <cell r="A766" t="str">
            <v>PSO2500725</v>
          </cell>
          <cell r="B766">
            <v>4500574153</v>
          </cell>
          <cell r="C766" t="str">
            <v>P8019-E03-C1213</v>
          </cell>
          <cell r="D766" t="str">
            <v>AS6554E(球頭,改轉速,加網)(新線架+新PCB組合)</v>
          </cell>
          <cell r="E766">
            <v>4004</v>
          </cell>
          <cell r="F766" t="str">
            <v>Y</v>
          </cell>
        </row>
        <row r="766">
          <cell r="J766" t="str">
            <v>Pouch/Gift case KNX-1790A3 based on 25k.</v>
          </cell>
          <cell r="K766">
            <v>5.01</v>
          </cell>
          <cell r="L766">
            <v>45871</v>
          </cell>
          <cell r="M766">
            <v>31.309</v>
          </cell>
          <cell r="N766" t="str">
            <v>Joe</v>
          </cell>
        </row>
        <row r="766">
          <cell r="Q766" t="str">
            <v>France </v>
          </cell>
        </row>
        <row r="767">
          <cell r="A767" t="str">
            <v>PSO2500725</v>
          </cell>
          <cell r="B767">
            <v>4500574153</v>
          </cell>
          <cell r="C767" t="str">
            <v>P8019-E03-C1213</v>
          </cell>
          <cell r="D767" t="str">
            <v>AS6554E(球頭,改轉速,加網)(新線架+新PCB組合)</v>
          </cell>
          <cell r="E767">
            <v>1000</v>
          </cell>
          <cell r="F767" t="str">
            <v>Y</v>
          </cell>
        </row>
        <row r="767">
          <cell r="J767" t="str">
            <v>Pouch/Gift case KNX-1790A3 based on 25k.</v>
          </cell>
          <cell r="K767">
            <v>5.01</v>
          </cell>
          <cell r="L767">
            <v>45879</v>
          </cell>
          <cell r="M767">
            <v>31.309</v>
          </cell>
          <cell r="N767" t="str">
            <v>Joe</v>
          </cell>
        </row>
        <row r="767">
          <cell r="Q767" t="str">
            <v>France </v>
          </cell>
        </row>
        <row r="768">
          <cell r="A768" t="str">
            <v>PSO2500726</v>
          </cell>
          <cell r="B768">
            <v>4500574153</v>
          </cell>
          <cell r="C768" t="str">
            <v>P8019-E03-C1213</v>
          </cell>
          <cell r="D768" t="str">
            <v>AS6554E(球頭,改轉速,加網)(新線架+新PCB組合)</v>
          </cell>
          <cell r="E768">
            <v>28</v>
          </cell>
          <cell r="F768" t="str">
            <v>Y</v>
          </cell>
        </row>
        <row r="768">
          <cell r="J768" t="str">
            <v>Pouch/Gift case KNX-1790A3 based on 25k.</v>
          </cell>
          <cell r="K768">
            <v>5.01</v>
          </cell>
          <cell r="L768">
            <v>45879</v>
          </cell>
          <cell r="M768">
            <v>0</v>
          </cell>
          <cell r="N768" t="str">
            <v>Joe</v>
          </cell>
        </row>
        <row r="768">
          <cell r="P768" t="str">
            <v>Samples F.O.C</v>
          </cell>
          <cell r="Q768" t="str">
            <v>France </v>
          </cell>
        </row>
        <row r="769">
          <cell r="A769" t="str">
            <v>PSO2500727</v>
          </cell>
          <cell r="B769">
            <v>46059</v>
          </cell>
          <cell r="C769" t="str">
            <v>D8019-C00-C1201</v>
          </cell>
          <cell r="D769" t="str">
            <v>CPOMP-998CTXC-CUSH</v>
          </cell>
          <cell r="E769">
            <v>500</v>
          </cell>
          <cell r="F769" t="str">
            <v>N</v>
          </cell>
        </row>
        <row r="769">
          <cell r="L769">
            <v>45754</v>
          </cell>
          <cell r="M769">
            <v>1.653</v>
          </cell>
          <cell r="N769" t="str">
            <v>Joy</v>
          </cell>
        </row>
        <row r="769">
          <cell r="Q769" t="str">
            <v>Canada </v>
          </cell>
        </row>
        <row r="770">
          <cell r="A770" t="str">
            <v>PSO2500728</v>
          </cell>
          <cell r="B770">
            <v>46059</v>
          </cell>
          <cell r="C770" t="str">
            <v>D8019-C00-C1202</v>
          </cell>
          <cell r="D770" t="str">
            <v>CPOMP-998CTXC-FLYA</v>
          </cell>
          <cell r="E770">
            <v>500</v>
          </cell>
          <cell r="F770" t="str">
            <v>N</v>
          </cell>
        </row>
        <row r="770">
          <cell r="L770">
            <v>45754</v>
          </cell>
          <cell r="M770">
            <v>1.518</v>
          </cell>
          <cell r="N770" t="str">
            <v>Joy</v>
          </cell>
        </row>
        <row r="770">
          <cell r="Q770" t="str">
            <v>Canada </v>
          </cell>
        </row>
        <row r="771">
          <cell r="A771" t="str">
            <v>PSO2500729</v>
          </cell>
          <cell r="B771">
            <v>46059</v>
          </cell>
          <cell r="C771" t="str">
            <v>305-80190004R</v>
          </cell>
          <cell r="D771" t="str">
            <v>CPOMP-998CTXC-BAG</v>
          </cell>
          <cell r="E771">
            <v>500</v>
          </cell>
          <cell r="F771" t="str">
            <v>N</v>
          </cell>
        </row>
        <row r="771">
          <cell r="L771">
            <v>45754</v>
          </cell>
          <cell r="M771">
            <v>2.08</v>
          </cell>
          <cell r="N771" t="str">
            <v>Joy</v>
          </cell>
        </row>
        <row r="771">
          <cell r="Q771" t="str">
            <v>Canada </v>
          </cell>
        </row>
        <row r="772">
          <cell r="A772" t="str">
            <v>PSO2500730</v>
          </cell>
          <cell r="B772">
            <v>4500574369</v>
          </cell>
          <cell r="C772" t="str">
            <v>P8028-M01-C1201</v>
          </cell>
          <cell r="D772" t="str">
            <v>756FRES</v>
          </cell>
          <cell r="E772">
            <v>6</v>
          </cell>
          <cell r="F772" t="str">
            <v>N</v>
          </cell>
        </row>
        <row r="772">
          <cell r="L772">
            <v>45838</v>
          </cell>
          <cell r="M772" t="str">
            <v>F.O.C </v>
          </cell>
          <cell r="N772" t="str">
            <v>Kit</v>
          </cell>
        </row>
        <row r="772">
          <cell r="Q772" t="str">
            <v>Mexico </v>
          </cell>
        </row>
        <row r="773">
          <cell r="A773" t="str">
            <v>PSO2500731</v>
          </cell>
          <cell r="B773">
            <v>4500574369</v>
          </cell>
          <cell r="C773" t="str">
            <v>P8535-M01-C1201</v>
          </cell>
          <cell r="D773" t="str">
            <v>BC610FRES</v>
          </cell>
          <cell r="E773">
            <v>6</v>
          </cell>
          <cell r="F773" t="str">
            <v>N</v>
          </cell>
        </row>
        <row r="773">
          <cell r="L773">
            <v>45910</v>
          </cell>
          <cell r="M773" t="str">
            <v>F.O.C</v>
          </cell>
          <cell r="N773" t="str">
            <v>Kit</v>
          </cell>
        </row>
        <row r="773">
          <cell r="Q773" t="str">
            <v>Mexico </v>
          </cell>
        </row>
        <row r="774">
          <cell r="A774" t="str">
            <v>PSO2500732</v>
          </cell>
          <cell r="B774">
            <v>4500575176</v>
          </cell>
          <cell r="C774" t="str">
            <v>P8521-V01-C1205</v>
          </cell>
          <cell r="D774" t="str">
            <v>BNTHB250PE</v>
          </cell>
          <cell r="E774">
            <v>504</v>
          </cell>
          <cell r="F774" t="str">
            <v>N</v>
          </cell>
        </row>
        <row r="774">
          <cell r="L774">
            <v>45804</v>
          </cell>
          <cell r="M774">
            <v>10.167</v>
          </cell>
          <cell r="N774" t="str">
            <v>Alice</v>
          </cell>
        </row>
        <row r="774">
          <cell r="Q774" t="str">
            <v>Peru </v>
          </cell>
        </row>
        <row r="775">
          <cell r="A775" t="str">
            <v>PSO2500733</v>
          </cell>
          <cell r="B775">
            <v>4500575176</v>
          </cell>
          <cell r="C775" t="str">
            <v>P8526-V01-C1205</v>
          </cell>
          <cell r="D775" t="str">
            <v>BNTHB300TPE</v>
          </cell>
          <cell r="E775">
            <v>504</v>
          </cell>
          <cell r="F775" t="str">
            <v>N</v>
          </cell>
        </row>
        <row r="775">
          <cell r="L775">
            <v>45804</v>
          </cell>
          <cell r="M775">
            <v>12.751</v>
          </cell>
          <cell r="N775" t="str">
            <v>Alice</v>
          </cell>
        </row>
        <row r="775">
          <cell r="Q775" t="str">
            <v>Peru </v>
          </cell>
        </row>
        <row r="776">
          <cell r="A776" t="str">
            <v>PSO2500734</v>
          </cell>
          <cell r="B776">
            <v>4500575186</v>
          </cell>
          <cell r="C776" t="str">
            <v>P8530-V03-C1201</v>
          </cell>
          <cell r="D776" t="str">
            <v>BNTDHB275UZ(EMC)</v>
          </cell>
          <cell r="E776">
            <v>1302</v>
          </cell>
          <cell r="F776" t="str">
            <v>N</v>
          </cell>
        </row>
        <row r="776">
          <cell r="L776">
            <v>45843</v>
          </cell>
          <cell r="M776">
            <v>12.631</v>
          </cell>
          <cell r="N776" t="str">
            <v>Alice</v>
          </cell>
        </row>
        <row r="776">
          <cell r="Q776" t="str">
            <v>Chile </v>
          </cell>
        </row>
        <row r="777">
          <cell r="A777" t="str">
            <v>PSO2500735</v>
          </cell>
          <cell r="B777">
            <v>4500575186</v>
          </cell>
          <cell r="C777" t="str">
            <v>P8530-V03-C1205</v>
          </cell>
          <cell r="D777" t="str">
            <v>BNTDHBCR275UZ</v>
          </cell>
          <cell r="E777">
            <v>702</v>
          </cell>
          <cell r="F777" t="str">
            <v>N</v>
          </cell>
        </row>
        <row r="777">
          <cell r="K777" t="str">
            <v>0.35
1.60</v>
          </cell>
          <cell r="L777">
            <v>45843</v>
          </cell>
          <cell r="M777">
            <v>15.195</v>
          </cell>
          <cell r="N777" t="str">
            <v>Alice</v>
          </cell>
        </row>
        <row r="777">
          <cell r="Q777" t="str">
            <v>Chile </v>
          </cell>
        </row>
        <row r="778">
          <cell r="A778" t="str">
            <v>PSO2500736</v>
          </cell>
          <cell r="B778">
            <v>4500575187</v>
          </cell>
          <cell r="C778" t="str">
            <v>P8530-V03-C1201</v>
          </cell>
          <cell r="D778" t="str">
            <v>BNTDHB275UZ(EMC)</v>
          </cell>
          <cell r="E778">
            <v>1200</v>
          </cell>
          <cell r="F778" t="str">
            <v>N</v>
          </cell>
        </row>
        <row r="778">
          <cell r="L778">
            <v>45874</v>
          </cell>
          <cell r="M778">
            <v>12.631</v>
          </cell>
          <cell r="N778" t="str">
            <v>Alice</v>
          </cell>
        </row>
        <row r="778">
          <cell r="Q778" t="str">
            <v>Chile </v>
          </cell>
        </row>
        <row r="779">
          <cell r="A779" t="str">
            <v>PSO2500737</v>
          </cell>
          <cell r="B779">
            <v>4500575187</v>
          </cell>
          <cell r="C779" t="str">
            <v>P8526-V01-C1203</v>
          </cell>
          <cell r="D779" t="str">
            <v>BNTHB300TUZ</v>
          </cell>
          <cell r="E779">
            <v>1002</v>
          </cell>
          <cell r="F779" t="str">
            <v>N</v>
          </cell>
        </row>
        <row r="779">
          <cell r="L779">
            <v>45874</v>
          </cell>
          <cell r="M779">
            <v>12.368</v>
          </cell>
          <cell r="N779" t="str">
            <v>Alice</v>
          </cell>
        </row>
        <row r="779">
          <cell r="Q779" t="str">
            <v>Chile </v>
          </cell>
        </row>
        <row r="780">
          <cell r="A780" t="str">
            <v>PSO2500738</v>
          </cell>
          <cell r="B780">
            <v>4500575187</v>
          </cell>
          <cell r="C780" t="str">
            <v>P8523-V01-C1201</v>
          </cell>
          <cell r="D780" t="str">
            <v>BNTHB150UZ</v>
          </cell>
          <cell r="E780">
            <v>1002</v>
          </cell>
          <cell r="F780" t="str">
            <v>N</v>
          </cell>
        </row>
        <row r="780">
          <cell r="L780">
            <v>45874</v>
          </cell>
          <cell r="M780">
            <v>8.828</v>
          </cell>
          <cell r="N780" t="str">
            <v>Alice</v>
          </cell>
        </row>
        <row r="780">
          <cell r="Q780" t="str">
            <v>Chile </v>
          </cell>
        </row>
        <row r="781">
          <cell r="A781" t="str">
            <v>PSO2500739</v>
          </cell>
          <cell r="B781">
            <v>4500575188</v>
          </cell>
          <cell r="C781" t="str">
            <v>P8526-V01-C1203</v>
          </cell>
          <cell r="D781" t="str">
            <v>BNTHB300TUZ</v>
          </cell>
          <cell r="E781">
            <v>1002</v>
          </cell>
          <cell r="F781" t="str">
            <v>N</v>
          </cell>
        </row>
        <row r="781">
          <cell r="L781">
            <v>45905</v>
          </cell>
          <cell r="M781">
            <v>12.368</v>
          </cell>
          <cell r="N781" t="str">
            <v>Alice</v>
          </cell>
        </row>
        <row r="781">
          <cell r="Q781" t="str">
            <v>Chile </v>
          </cell>
        </row>
        <row r="782">
          <cell r="A782" t="str">
            <v>PSO2500740</v>
          </cell>
          <cell r="B782">
            <v>4500575188</v>
          </cell>
          <cell r="C782" t="str">
            <v>P8523-V01-C1201</v>
          </cell>
          <cell r="D782" t="str">
            <v>BNTHB150UZ</v>
          </cell>
          <cell r="E782">
            <v>1002</v>
          </cell>
          <cell r="F782" t="str">
            <v>N</v>
          </cell>
        </row>
        <row r="782">
          <cell r="L782">
            <v>45905</v>
          </cell>
          <cell r="M782">
            <v>8.828</v>
          </cell>
          <cell r="N782" t="str">
            <v>Alice</v>
          </cell>
        </row>
        <row r="782">
          <cell r="Q782" t="str">
            <v>Chile </v>
          </cell>
        </row>
        <row r="783">
          <cell r="A783" t="str">
            <v>PSO2500741</v>
          </cell>
          <cell r="B783">
            <v>4500575054</v>
          </cell>
          <cell r="C783" t="str">
            <v>P8298-E01-C1204</v>
          </cell>
          <cell r="D783" t="str">
            <v>5344E</v>
          </cell>
          <cell r="E783">
            <v>8100</v>
          </cell>
          <cell r="F783" t="str">
            <v>N</v>
          </cell>
        </row>
        <row r="783">
          <cell r="L783">
            <v>45818</v>
          </cell>
          <cell r="M783">
            <v>6.47</v>
          </cell>
          <cell r="N783" t="str">
            <v>Sophie</v>
          </cell>
        </row>
        <row r="783">
          <cell r="P783" t="str">
            <v>PO price is US$6.433.DN charge US$299.7</v>
          </cell>
          <cell r="Q783" t="str">
            <v>France </v>
          </cell>
        </row>
        <row r="784">
          <cell r="A784" t="str">
            <v>PSO2500742</v>
          </cell>
          <cell r="B784">
            <v>4500575054</v>
          </cell>
          <cell r="C784" t="str">
            <v>P8875-E03-C1205</v>
          </cell>
          <cell r="D784" t="str">
            <v>AS122E</v>
          </cell>
          <cell r="E784">
            <v>2502</v>
          </cell>
          <cell r="F784" t="str">
            <v>N</v>
          </cell>
        </row>
        <row r="784">
          <cell r="L784">
            <v>45799</v>
          </cell>
          <cell r="M784">
            <v>10.33</v>
          </cell>
          <cell r="N784" t="str">
            <v>Sophie</v>
          </cell>
        </row>
        <row r="784">
          <cell r="P784" t="str">
            <v>PO price is US$10.293.DN charge US$92.574</v>
          </cell>
          <cell r="Q784" t="str">
            <v>France </v>
          </cell>
        </row>
        <row r="785">
          <cell r="A785" t="str">
            <v>PSO2500743</v>
          </cell>
          <cell r="B785">
            <v>4500575054</v>
          </cell>
          <cell r="C785" t="str">
            <v>P8515-E01-C1202</v>
          </cell>
          <cell r="D785" t="str">
            <v>AS136E</v>
          </cell>
          <cell r="E785">
            <v>2502</v>
          </cell>
          <cell r="F785" t="str">
            <v>Y BY SP</v>
          </cell>
        </row>
        <row r="785">
          <cell r="J785" t="str">
            <v>Glove-2136U-SP</v>
          </cell>
          <cell r="K785">
            <v>0.548</v>
          </cell>
          <cell r="L785">
            <v>45813</v>
          </cell>
          <cell r="M785">
            <v>13.117</v>
          </cell>
          <cell r="N785" t="str">
            <v>Sophie</v>
          </cell>
        </row>
        <row r="785">
          <cell r="P785" t="str">
            <v>PO price is US$13.080.DN charge US$92.574</v>
          </cell>
          <cell r="Q785" t="str">
            <v>France </v>
          </cell>
        </row>
        <row r="786">
          <cell r="A786" t="str">
            <v>PSO2500744</v>
          </cell>
          <cell r="B786">
            <v>4500575054</v>
          </cell>
          <cell r="C786" t="str">
            <v>P8518-E01-C1202</v>
          </cell>
          <cell r="D786" t="str">
            <v>AS773E</v>
          </cell>
          <cell r="E786">
            <v>2700</v>
          </cell>
          <cell r="F786" t="str">
            <v>N</v>
          </cell>
        </row>
        <row r="786">
          <cell r="L786">
            <v>45813</v>
          </cell>
          <cell r="M786">
            <v>15.432</v>
          </cell>
          <cell r="N786" t="str">
            <v>Sophie</v>
          </cell>
        </row>
        <row r="786">
          <cell r="P786" t="str">
            <v>PO price is US$15.395.DN charge US$99.900</v>
          </cell>
          <cell r="Q786" t="str">
            <v>France </v>
          </cell>
        </row>
        <row r="787">
          <cell r="A787" t="str">
            <v>PSO2500745</v>
          </cell>
          <cell r="B787">
            <v>4500575054</v>
          </cell>
          <cell r="C787" t="str">
            <v>P8528-E01-C1202</v>
          </cell>
          <cell r="D787" t="str">
            <v>AS774E</v>
          </cell>
          <cell r="E787">
            <v>2502</v>
          </cell>
          <cell r="F787" t="str">
            <v>N</v>
          </cell>
        </row>
        <row r="787">
          <cell r="L787">
            <v>45813</v>
          </cell>
          <cell r="M787">
            <v>15.697</v>
          </cell>
          <cell r="N787" t="str">
            <v>Sophie</v>
          </cell>
        </row>
        <row r="787">
          <cell r="P787" t="str">
            <v>PO price is US$15.660.DN charge US$92.574</v>
          </cell>
          <cell r="Q787" t="str">
            <v>France </v>
          </cell>
        </row>
        <row r="788">
          <cell r="A788" t="str">
            <v>PSO2500746</v>
          </cell>
          <cell r="B788">
            <v>4500575054</v>
          </cell>
          <cell r="C788" t="str">
            <v>P8878-E02-C1211</v>
          </cell>
          <cell r="D788" t="str">
            <v>AS82E</v>
          </cell>
          <cell r="E788">
            <v>11400</v>
          </cell>
          <cell r="F788" t="str">
            <v>N</v>
          </cell>
        </row>
        <row r="788">
          <cell r="L788">
            <v>45813</v>
          </cell>
          <cell r="M788">
            <v>7.996</v>
          </cell>
          <cell r="N788" t="str">
            <v>Sophie</v>
          </cell>
        </row>
        <row r="788">
          <cell r="P788" t="str">
            <v>PO price is US$7.959.DN charge US$421.8</v>
          </cell>
          <cell r="Q788" t="str">
            <v>France </v>
          </cell>
        </row>
        <row r="789">
          <cell r="A789" t="str">
            <v>PSO2500747</v>
          </cell>
          <cell r="B789">
            <v>4500575054</v>
          </cell>
          <cell r="C789" t="str">
            <v>P8022-E01-C1201</v>
          </cell>
          <cell r="D789" t="str">
            <v>D6555DE</v>
          </cell>
          <cell r="E789">
            <v>1496</v>
          </cell>
          <cell r="F789" t="str">
            <v>N</v>
          </cell>
        </row>
        <row r="789">
          <cell r="L789">
            <v>45869</v>
          </cell>
          <cell r="M789">
            <v>25.543</v>
          </cell>
          <cell r="N789" t="str">
            <v>Sophie</v>
          </cell>
        </row>
        <row r="789">
          <cell r="Q789" t="str">
            <v>France </v>
          </cell>
        </row>
        <row r="790">
          <cell r="A790" t="str">
            <v>PSO2500747</v>
          </cell>
          <cell r="B790">
            <v>4500575054</v>
          </cell>
          <cell r="C790" t="str">
            <v>P8022-E01-C1201</v>
          </cell>
          <cell r="D790" t="str">
            <v>D6555DE</v>
          </cell>
          <cell r="E790">
            <v>508</v>
          </cell>
          <cell r="F790" t="str">
            <v>N</v>
          </cell>
        </row>
        <row r="790">
          <cell r="L790">
            <v>45871</v>
          </cell>
          <cell r="M790">
            <v>25.543</v>
          </cell>
          <cell r="N790" t="str">
            <v>Sophie</v>
          </cell>
        </row>
        <row r="790">
          <cell r="Q790" t="str">
            <v>France </v>
          </cell>
        </row>
        <row r="791">
          <cell r="A791" t="str">
            <v>PSO2500748</v>
          </cell>
          <cell r="B791">
            <v>4500575054</v>
          </cell>
          <cell r="C791" t="str">
            <v>P2573-E01-C1203</v>
          </cell>
          <cell r="D791" t="str">
            <v>MT725E</v>
          </cell>
          <cell r="E791">
            <v>3000</v>
          </cell>
          <cell r="F791" t="str">
            <v>Y
BY SP</v>
          </cell>
        </row>
        <row r="791">
          <cell r="K791">
            <v>0.265</v>
          </cell>
          <cell r="L791">
            <v>45816</v>
          </cell>
          <cell r="M791">
            <v>8.423</v>
          </cell>
          <cell r="N791" t="str">
            <v>Sophie</v>
          </cell>
        </row>
        <row r="791">
          <cell r="P791" t="str">
            <v>PO price is US$8.373.DN charge US$150</v>
          </cell>
          <cell r="Q791" t="str">
            <v>France </v>
          </cell>
        </row>
        <row r="792">
          <cell r="A792" t="str">
            <v>PSO2500749</v>
          </cell>
          <cell r="B792">
            <v>4500575054</v>
          </cell>
          <cell r="C792" t="str">
            <v>P2573-E01-C1205</v>
          </cell>
          <cell r="D792" t="str">
            <v>MT727E</v>
          </cell>
          <cell r="E792">
            <v>5004</v>
          </cell>
          <cell r="F792" t="str">
            <v>Y
BY SP</v>
          </cell>
        </row>
        <row r="792">
          <cell r="J792" t="str">
            <v>PU-7255U (JETBLOOM)</v>
          </cell>
          <cell r="K792">
            <v>0.265</v>
          </cell>
          <cell r="L792">
            <v>45816</v>
          </cell>
          <cell r="M792">
            <v>9.9</v>
          </cell>
          <cell r="N792" t="str">
            <v>Sophie</v>
          </cell>
        </row>
        <row r="792">
          <cell r="P792" t="str">
            <v>PO price is US$9.850.DN charge US$250.2</v>
          </cell>
          <cell r="Q792" t="str">
            <v>France </v>
          </cell>
        </row>
        <row r="793">
          <cell r="A793" t="str">
            <v>PSO2500750</v>
          </cell>
          <cell r="B793">
            <v>4500575054</v>
          </cell>
          <cell r="C793" t="str">
            <v>P8878-E02-C1215</v>
          </cell>
          <cell r="D793" t="str">
            <v>AS85TE</v>
          </cell>
          <cell r="E793">
            <v>1500</v>
          </cell>
          <cell r="F793" t="str">
            <v>N</v>
          </cell>
        </row>
        <row r="793">
          <cell r="L793">
            <v>45813</v>
          </cell>
          <cell r="M793">
            <v>9.4</v>
          </cell>
          <cell r="N793" t="str">
            <v>Sophie</v>
          </cell>
        </row>
        <row r="793">
          <cell r="Q793" t="str">
            <v>France </v>
          </cell>
        </row>
        <row r="794">
          <cell r="A794" t="str">
            <v>PSO2500751</v>
          </cell>
          <cell r="B794">
            <v>4500575057</v>
          </cell>
          <cell r="C794" t="str">
            <v>P8298-E01-C1204</v>
          </cell>
          <cell r="D794" t="str">
            <v>5344E</v>
          </cell>
          <cell r="E794">
            <v>16428</v>
          </cell>
          <cell r="F794" t="str">
            <v>N</v>
          </cell>
        </row>
        <row r="794">
          <cell r="L794">
            <v>45831</v>
          </cell>
          <cell r="M794">
            <v>6.47</v>
          </cell>
          <cell r="N794" t="str">
            <v>Sophie</v>
          </cell>
        </row>
        <row r="794">
          <cell r="P794" t="str">
            <v>PO price is US$6.433.DN charge US$607.836</v>
          </cell>
          <cell r="Q794" t="str">
            <v>France </v>
          </cell>
        </row>
        <row r="795">
          <cell r="A795" t="str">
            <v>PSO2500752</v>
          </cell>
          <cell r="B795">
            <v>4500575057</v>
          </cell>
          <cell r="C795" t="str">
            <v>D8019-E00-C1208</v>
          </cell>
          <cell r="D795" t="str">
            <v>ACAS6550DIF</v>
          </cell>
          <cell r="E795">
            <v>2520</v>
          </cell>
          <cell r="F795" t="str">
            <v>N</v>
          </cell>
        </row>
        <row r="795">
          <cell r="L795">
            <v>45842</v>
          </cell>
          <cell r="M795">
            <v>2.47</v>
          </cell>
          <cell r="N795" t="str">
            <v>Sophie</v>
          </cell>
        </row>
        <row r="795">
          <cell r="P795" t="str">
            <v>case pack change to 12pcs/ctn.</v>
          </cell>
          <cell r="Q795" t="str">
            <v>France </v>
          </cell>
        </row>
        <row r="796">
          <cell r="A796" t="str">
            <v>PSO2500753</v>
          </cell>
          <cell r="B796">
            <v>4500575057</v>
          </cell>
          <cell r="C796" t="str">
            <v>P8875-E03-C1204</v>
          </cell>
          <cell r="D796" t="str">
            <v>AS121E</v>
          </cell>
          <cell r="E796">
            <v>4998</v>
          </cell>
          <cell r="F796" t="str">
            <v>N</v>
          </cell>
        </row>
        <row r="796">
          <cell r="L796">
            <v>45854</v>
          </cell>
          <cell r="M796">
            <v>10.539</v>
          </cell>
          <cell r="N796" t="str">
            <v>Sophie</v>
          </cell>
        </row>
        <row r="796">
          <cell r="Q796" t="str">
            <v>France </v>
          </cell>
        </row>
        <row r="797">
          <cell r="A797" t="str">
            <v>PSO2500753</v>
          </cell>
          <cell r="B797">
            <v>4500575057</v>
          </cell>
          <cell r="C797" t="str">
            <v>P8875-E03-C1204</v>
          </cell>
          <cell r="D797" t="str">
            <v>AS121E</v>
          </cell>
          <cell r="E797">
            <v>3504</v>
          </cell>
          <cell r="F797" t="str">
            <v>N</v>
          </cell>
        </row>
        <row r="797">
          <cell r="L797">
            <v>45866</v>
          </cell>
          <cell r="M797">
            <v>10.539</v>
          </cell>
          <cell r="N797" t="str">
            <v>Sophie</v>
          </cell>
        </row>
        <row r="797">
          <cell r="Q797" t="str">
            <v>France </v>
          </cell>
        </row>
        <row r="798">
          <cell r="A798" t="str">
            <v>PSO2500754</v>
          </cell>
          <cell r="B798">
            <v>4500575057</v>
          </cell>
          <cell r="C798" t="str">
            <v>P8515-E01-C1201</v>
          </cell>
          <cell r="D798" t="str">
            <v>AS126E</v>
          </cell>
          <cell r="E798">
            <v>6900</v>
          </cell>
          <cell r="F798" t="str">
            <v>N</v>
          </cell>
        </row>
        <row r="798">
          <cell r="L798">
            <v>45840</v>
          </cell>
          <cell r="M798">
            <v>10.567</v>
          </cell>
          <cell r="N798" t="str">
            <v>Sophie</v>
          </cell>
        </row>
        <row r="798">
          <cell r="P798" t="str">
            <v>PO price is US$10.53.DN charge US$255.3</v>
          </cell>
          <cell r="Q798" t="str">
            <v>France </v>
          </cell>
        </row>
        <row r="799">
          <cell r="A799" t="str">
            <v>PSO2500755</v>
          </cell>
          <cell r="B799">
            <v>4500575057</v>
          </cell>
          <cell r="C799" t="str">
            <v>P8515-E01-C1202</v>
          </cell>
          <cell r="D799" t="str">
            <v>AS136E</v>
          </cell>
          <cell r="E799">
            <v>2502</v>
          </cell>
          <cell r="F799" t="str">
            <v>Y BY SP</v>
          </cell>
        </row>
        <row r="799">
          <cell r="J799" t="str">
            <v>Glove-2136U-SP</v>
          </cell>
          <cell r="K799">
            <v>0.548</v>
          </cell>
          <cell r="L799">
            <v>45831</v>
          </cell>
          <cell r="M799">
            <v>13.117</v>
          </cell>
          <cell r="N799" t="str">
            <v>Sophie</v>
          </cell>
        </row>
        <row r="799">
          <cell r="P799" t="str">
            <v>PO price is US$13.080.DN charge US$92.574</v>
          </cell>
          <cell r="Q799" t="str">
            <v>France </v>
          </cell>
        </row>
        <row r="800">
          <cell r="A800" t="str">
            <v>PSO2500756</v>
          </cell>
          <cell r="B800">
            <v>4500575057</v>
          </cell>
          <cell r="C800" t="str">
            <v>P8019-E02-C1202</v>
          </cell>
          <cell r="D800" t="str">
            <v>AS6550E(球頭,改轉速,加網)</v>
          </cell>
          <cell r="E800">
            <v>9000</v>
          </cell>
          <cell r="F800" t="str">
            <v>N</v>
          </cell>
        </row>
        <row r="800">
          <cell r="L800">
            <v>45862</v>
          </cell>
          <cell r="M800">
            <v>24.955</v>
          </cell>
          <cell r="N800" t="str">
            <v>Sophie</v>
          </cell>
        </row>
        <row r="800">
          <cell r="Q800" t="str">
            <v>France </v>
          </cell>
        </row>
        <row r="801">
          <cell r="A801" t="str">
            <v>PSO2500756</v>
          </cell>
          <cell r="B801">
            <v>4500575057</v>
          </cell>
          <cell r="C801" t="str">
            <v>P8019-E02-C1202</v>
          </cell>
          <cell r="D801" t="str">
            <v>AS6550E(球頭,改轉速,加網)</v>
          </cell>
          <cell r="E801">
            <v>3000</v>
          </cell>
          <cell r="F801" t="str">
            <v>N</v>
          </cell>
        </row>
        <row r="801">
          <cell r="L801">
            <v>45864</v>
          </cell>
          <cell r="M801">
            <v>24.955</v>
          </cell>
          <cell r="N801" t="str">
            <v>Sophie</v>
          </cell>
        </row>
        <row r="801">
          <cell r="Q801" t="str">
            <v>France </v>
          </cell>
        </row>
        <row r="802">
          <cell r="A802" t="str">
            <v>PSO2500757</v>
          </cell>
          <cell r="B802">
            <v>4500575057</v>
          </cell>
          <cell r="C802" t="str">
            <v>P8518-E01-C1202</v>
          </cell>
          <cell r="D802" t="str">
            <v>AS773E</v>
          </cell>
          <cell r="E802">
            <v>2502</v>
          </cell>
          <cell r="F802" t="str">
            <v>N</v>
          </cell>
        </row>
        <row r="802">
          <cell r="L802">
            <v>45861</v>
          </cell>
          <cell r="M802">
            <v>15.432</v>
          </cell>
          <cell r="N802" t="str">
            <v>Sophie</v>
          </cell>
        </row>
        <row r="802">
          <cell r="Q802" t="str">
            <v>France </v>
          </cell>
        </row>
        <row r="803">
          <cell r="A803" t="str">
            <v>PSO2500758</v>
          </cell>
          <cell r="B803">
            <v>4500575057</v>
          </cell>
          <cell r="C803" t="str">
            <v>P8528-E01-C1202</v>
          </cell>
          <cell r="D803" t="str">
            <v>AS774E</v>
          </cell>
          <cell r="E803">
            <v>2700</v>
          </cell>
          <cell r="F803" t="str">
            <v>N</v>
          </cell>
        </row>
        <row r="803">
          <cell r="L803">
            <v>45902</v>
          </cell>
          <cell r="M803">
            <v>15.697</v>
          </cell>
          <cell r="N803" t="str">
            <v>Sophie</v>
          </cell>
        </row>
        <row r="803">
          <cell r="Q803" t="str">
            <v>France </v>
          </cell>
        </row>
        <row r="804">
          <cell r="A804" t="str">
            <v>PSO2500759</v>
          </cell>
          <cell r="B804">
            <v>4500575057</v>
          </cell>
          <cell r="C804" t="str">
            <v>P8878-E02-C1211</v>
          </cell>
          <cell r="D804" t="str">
            <v>AS82E</v>
          </cell>
          <cell r="E804">
            <v>8100</v>
          </cell>
          <cell r="F804" t="str">
            <v>N</v>
          </cell>
        </row>
        <row r="804">
          <cell r="L804">
            <v>45824</v>
          </cell>
          <cell r="M804">
            <v>7.996</v>
          </cell>
          <cell r="N804" t="str">
            <v>Sophie</v>
          </cell>
        </row>
        <row r="804">
          <cell r="P804" t="str">
            <v>PO price is US$7.959.DN charge US$299.7</v>
          </cell>
          <cell r="Q804" t="str">
            <v>France </v>
          </cell>
        </row>
        <row r="805">
          <cell r="A805" t="str">
            <v>PSO2500760</v>
          </cell>
          <cell r="B805">
            <v>4500575057</v>
          </cell>
          <cell r="C805" t="str">
            <v>P8832-E02-C1215</v>
          </cell>
          <cell r="D805" t="str">
            <v>AS86E</v>
          </cell>
          <cell r="E805">
            <v>10500</v>
          </cell>
          <cell r="F805" t="str">
            <v>N</v>
          </cell>
        </row>
        <row r="805">
          <cell r="L805">
            <v>45842</v>
          </cell>
          <cell r="M805">
            <v>5.725</v>
          </cell>
          <cell r="N805" t="str">
            <v>Sophie</v>
          </cell>
        </row>
        <row r="805">
          <cell r="Q805" t="str">
            <v>France </v>
          </cell>
        </row>
        <row r="806">
          <cell r="A806" t="str">
            <v>PSO2500761</v>
          </cell>
          <cell r="B806">
            <v>4500575057</v>
          </cell>
          <cell r="C806" t="str">
            <v>P8515-E01-C1214</v>
          </cell>
          <cell r="D806" t="str">
            <v>AS914PE</v>
          </cell>
          <cell r="E806">
            <v>5004</v>
          </cell>
          <cell r="F806" t="str">
            <v>N</v>
          </cell>
        </row>
        <row r="806">
          <cell r="L806">
            <v>45871</v>
          </cell>
          <cell r="M806">
            <v>10.739</v>
          </cell>
          <cell r="N806" t="str">
            <v>Sophie</v>
          </cell>
        </row>
        <row r="806">
          <cell r="Q806" t="str">
            <v>France </v>
          </cell>
        </row>
        <row r="807">
          <cell r="A807" t="str">
            <v>PSO2500762</v>
          </cell>
          <cell r="B807">
            <v>4500575057</v>
          </cell>
          <cell r="C807" t="str">
            <v>P8022-E01-C1201</v>
          </cell>
          <cell r="D807" t="str">
            <v>D6555DE</v>
          </cell>
          <cell r="E807">
            <v>3300</v>
          </cell>
          <cell r="F807" t="str">
            <v>N</v>
          </cell>
        </row>
        <row r="807">
          <cell r="L807">
            <v>45869</v>
          </cell>
          <cell r="M807">
            <v>25.543</v>
          </cell>
          <cell r="N807" t="str">
            <v>Sophie</v>
          </cell>
        </row>
        <row r="807">
          <cell r="Q807" t="str">
            <v>France </v>
          </cell>
        </row>
        <row r="808">
          <cell r="A808" t="str">
            <v>PSO2500763</v>
          </cell>
          <cell r="B808">
            <v>4500575057</v>
          </cell>
          <cell r="C808" t="str">
            <v>P8392-E01-C1201</v>
          </cell>
          <cell r="D808" t="str">
            <v>D773DE</v>
          </cell>
          <cell r="E808">
            <v>2502</v>
          </cell>
          <cell r="F808" t="str">
            <v>N</v>
          </cell>
        </row>
        <row r="808">
          <cell r="L808">
            <v>45859</v>
          </cell>
          <cell r="M808">
            <v>12.607</v>
          </cell>
          <cell r="N808" t="str">
            <v>Sophie</v>
          </cell>
        </row>
        <row r="808">
          <cell r="Q808" t="str">
            <v>France </v>
          </cell>
        </row>
        <row r="809">
          <cell r="A809" t="str">
            <v>PSO2500764</v>
          </cell>
          <cell r="B809">
            <v>4500575057</v>
          </cell>
          <cell r="C809" t="str">
            <v>P2575-E01-C1202</v>
          </cell>
          <cell r="D809" t="str">
            <v>E786E</v>
          </cell>
          <cell r="E809">
            <v>3900</v>
          </cell>
          <cell r="F809" t="str">
            <v>Y, by SP</v>
          </cell>
        </row>
        <row r="809">
          <cell r="J809" t="str">
            <v>PU-7255U (JETBLOOM)</v>
          </cell>
          <cell r="K809">
            <v>0.265</v>
          </cell>
          <cell r="L809">
            <v>45849</v>
          </cell>
          <cell r="M809">
            <v>8.491</v>
          </cell>
          <cell r="N809" t="str">
            <v>Sophie</v>
          </cell>
        </row>
        <row r="809">
          <cell r="P809" t="str">
            <v>300pcs taken and changed into U version NEW PSO2501241/   PO#4500576868</v>
          </cell>
          <cell r="Q809" t="str">
            <v>France </v>
          </cell>
        </row>
        <row r="810">
          <cell r="A810" t="str">
            <v>PSO2500765</v>
          </cell>
          <cell r="B810">
            <v>4500575057</v>
          </cell>
          <cell r="C810" t="str">
            <v>P2573-E01-C1203</v>
          </cell>
          <cell r="D810" t="str">
            <v>MT725E</v>
          </cell>
          <cell r="E810">
            <v>3900</v>
          </cell>
          <cell r="F810" t="str">
            <v>Y
BY SP</v>
          </cell>
        </row>
        <row r="810">
          <cell r="K810">
            <v>0.265</v>
          </cell>
          <cell r="L810">
            <v>45874</v>
          </cell>
          <cell r="M810">
            <v>8.423</v>
          </cell>
          <cell r="N810" t="str">
            <v>Sophie</v>
          </cell>
        </row>
        <row r="810">
          <cell r="Q810" t="str">
            <v>France </v>
          </cell>
        </row>
        <row r="811">
          <cell r="A811" t="str">
            <v>PSO2500766</v>
          </cell>
          <cell r="B811">
            <v>4500575057</v>
          </cell>
          <cell r="C811" t="str">
            <v>P2573-E01-C1205</v>
          </cell>
          <cell r="D811" t="str">
            <v>MT727E</v>
          </cell>
          <cell r="E811">
            <v>2502</v>
          </cell>
          <cell r="F811" t="str">
            <v>Y
BY SP</v>
          </cell>
        </row>
        <row r="811">
          <cell r="J811" t="str">
            <v>PU-7255U (JETBLOOM)</v>
          </cell>
          <cell r="K811">
            <v>0.265</v>
          </cell>
          <cell r="L811">
            <v>45849</v>
          </cell>
          <cell r="M811">
            <v>9.9</v>
          </cell>
          <cell r="N811" t="str">
            <v>Sophie</v>
          </cell>
        </row>
        <row r="811">
          <cell r="Q811" t="str">
            <v>France </v>
          </cell>
        </row>
        <row r="812">
          <cell r="A812" t="str">
            <v>PSO2500767</v>
          </cell>
          <cell r="B812">
            <v>4500575059</v>
          </cell>
          <cell r="C812" t="str">
            <v>P8515-E01-C1201</v>
          </cell>
          <cell r="D812" t="str">
            <v>AS126E</v>
          </cell>
          <cell r="E812">
            <v>13200</v>
          </cell>
          <cell r="F812" t="str">
            <v>N</v>
          </cell>
        </row>
        <row r="812">
          <cell r="L812">
            <v>45880</v>
          </cell>
          <cell r="M812">
            <v>10.567</v>
          </cell>
          <cell r="N812" t="str">
            <v>Sophie</v>
          </cell>
        </row>
        <row r="812">
          <cell r="P812" t="str">
            <v>1002pcs put on new PSO2501015/PO#4500576213 in che version</v>
          </cell>
          <cell r="Q812" t="str">
            <v>France </v>
          </cell>
        </row>
        <row r="813">
          <cell r="A813" t="str">
            <v>PSO2500768</v>
          </cell>
          <cell r="B813">
            <v>4500575059</v>
          </cell>
          <cell r="C813" t="str">
            <v>P8536-E01-C1202</v>
          </cell>
          <cell r="D813" t="str">
            <v>AS6400E</v>
          </cell>
          <cell r="E813">
            <v>3600</v>
          </cell>
          <cell r="F813" t="str">
            <v>Y</v>
          </cell>
        </row>
        <row r="813">
          <cell r="J813" t="str">
            <v>Heat glove-US$0.625           Heat matt-US$0.550</v>
          </cell>
        </row>
        <row r="813">
          <cell r="L813">
            <v>45944</v>
          </cell>
          <cell r="M813">
            <v>21.043</v>
          </cell>
          <cell r="N813" t="str">
            <v>Sophie</v>
          </cell>
        </row>
        <row r="813">
          <cell r="Q813" t="str">
            <v>France </v>
          </cell>
        </row>
        <row r="814">
          <cell r="A814" t="str">
            <v>PSO2500769</v>
          </cell>
          <cell r="B814">
            <v>4500575059</v>
          </cell>
          <cell r="C814" t="str">
            <v>P8019-E02-C1202</v>
          </cell>
          <cell r="D814" t="str">
            <v>AS6550E(球頭,改轉速,加網)</v>
          </cell>
          <cell r="E814">
            <v>6000</v>
          </cell>
          <cell r="F814" t="str">
            <v>N</v>
          </cell>
        </row>
        <row r="814">
          <cell r="L814">
            <v>45915</v>
          </cell>
          <cell r="M814">
            <v>24.955</v>
          </cell>
          <cell r="N814" t="str">
            <v>Sophie</v>
          </cell>
        </row>
        <row r="814">
          <cell r="Q814" t="str">
            <v>France </v>
          </cell>
        </row>
        <row r="815">
          <cell r="A815" t="str">
            <v>PSO2500769</v>
          </cell>
          <cell r="B815">
            <v>4500575059</v>
          </cell>
          <cell r="C815" t="str">
            <v>P8019-E02-C1202</v>
          </cell>
          <cell r="D815" t="str">
            <v>AS6550E(球頭,改轉速,加網)</v>
          </cell>
          <cell r="E815">
            <v>8000</v>
          </cell>
          <cell r="F815" t="str">
            <v>N</v>
          </cell>
        </row>
        <row r="815">
          <cell r="L815">
            <v>45922</v>
          </cell>
          <cell r="M815">
            <v>24.955</v>
          </cell>
          <cell r="N815" t="str">
            <v>Sophie</v>
          </cell>
        </row>
        <row r="815">
          <cell r="Q815" t="str">
            <v>France </v>
          </cell>
        </row>
        <row r="816">
          <cell r="A816" t="str">
            <v>PSO2500769</v>
          </cell>
          <cell r="B816">
            <v>4500575059</v>
          </cell>
          <cell r="C816" t="str">
            <v>P8019-E02-C1202</v>
          </cell>
          <cell r="D816" t="str">
            <v>AS6550E(球頭,改轉速,加網)</v>
          </cell>
          <cell r="E816">
            <v>7000</v>
          </cell>
          <cell r="F816" t="str">
            <v>N</v>
          </cell>
        </row>
        <row r="816">
          <cell r="L816">
            <v>45929</v>
          </cell>
          <cell r="M816">
            <v>24.955</v>
          </cell>
          <cell r="N816" t="str">
            <v>Sophie</v>
          </cell>
        </row>
        <row r="816">
          <cell r="Q816" t="str">
            <v>France </v>
          </cell>
        </row>
        <row r="817">
          <cell r="A817" t="str">
            <v>PSO2500770</v>
          </cell>
          <cell r="B817">
            <v>4500575059</v>
          </cell>
          <cell r="C817" t="str">
            <v>P8019-E02-C1202</v>
          </cell>
          <cell r="D817" t="str">
            <v>AS6555E(球頭,改轉速,加網)(新線架+新PCB組合)</v>
          </cell>
          <cell r="E817">
            <v>2408</v>
          </cell>
          <cell r="F817" t="str">
            <v>Y</v>
          </cell>
        </row>
        <row r="817">
          <cell r="J817" t="str">
            <v>Pouch / Gift case KNX-1790A3    </v>
          </cell>
          <cell r="K817" t="str">
            <v>  US$5.01 based on 25k</v>
          </cell>
          <cell r="L817">
            <v>45879</v>
          </cell>
          <cell r="M817">
            <v>31.109</v>
          </cell>
          <cell r="N817" t="str">
            <v>Sophie</v>
          </cell>
        </row>
        <row r="817">
          <cell r="Q817" t="str">
            <v>France </v>
          </cell>
        </row>
        <row r="818">
          <cell r="A818" t="str">
            <v>PSO2500770</v>
          </cell>
          <cell r="B818">
            <v>4500575059</v>
          </cell>
          <cell r="C818" t="str">
            <v>P8019-E02-C1202</v>
          </cell>
          <cell r="D818" t="str">
            <v>AS6555E(球頭,改轉速,加網)(新線架+新PCB組合)</v>
          </cell>
          <cell r="E818">
            <v>1492</v>
          </cell>
          <cell r="F818" t="str">
            <v>Y</v>
          </cell>
        </row>
        <row r="818">
          <cell r="J818" t="str">
            <v>Pouch / Gift case KNX-1790A3    </v>
          </cell>
          <cell r="K818" t="str">
            <v>  US$5.01 based on 25k</v>
          </cell>
          <cell r="L818">
            <v>45884</v>
          </cell>
          <cell r="M818">
            <v>31.109</v>
          </cell>
          <cell r="N818" t="str">
            <v>Sophie</v>
          </cell>
        </row>
        <row r="818">
          <cell r="Q818" t="str">
            <v>France </v>
          </cell>
        </row>
        <row r="819">
          <cell r="A819" t="str">
            <v>PSO2500771</v>
          </cell>
          <cell r="B819">
            <v>4500575059</v>
          </cell>
          <cell r="C819" t="str">
            <v>P8019-E02-C1212</v>
          </cell>
          <cell r="D819" t="str">
            <v>AS6557E(球頭,改轉速,加網)</v>
          </cell>
          <cell r="E819">
            <v>2504</v>
          </cell>
          <cell r="F819" t="str">
            <v>N</v>
          </cell>
        </row>
        <row r="819">
          <cell r="L819">
            <v>45937</v>
          </cell>
          <cell r="M819">
            <v>24.706</v>
          </cell>
          <cell r="N819" t="str">
            <v>Sophie</v>
          </cell>
        </row>
        <row r="819">
          <cell r="Q819" t="str">
            <v>France </v>
          </cell>
        </row>
        <row r="820">
          <cell r="A820" t="str">
            <v>PSO2500772</v>
          </cell>
          <cell r="B820">
            <v>4500575059</v>
          </cell>
          <cell r="C820" t="str">
            <v>P8515-E01-C1214</v>
          </cell>
          <cell r="D820" t="str">
            <v>AS914PE</v>
          </cell>
          <cell r="E820">
            <v>11196</v>
          </cell>
        </row>
        <row r="820">
          <cell r="L820">
            <v>45880</v>
          </cell>
          <cell r="M820">
            <v>10.739</v>
          </cell>
          <cell r="N820" t="str">
            <v>Sophie</v>
          </cell>
        </row>
        <row r="820">
          <cell r="P820" t="str">
            <v>5/23 increase PO to 11196pcs</v>
          </cell>
          <cell r="Q820" t="str">
            <v>France </v>
          </cell>
        </row>
        <row r="821">
          <cell r="A821" t="str">
            <v>PSO2500773</v>
          </cell>
          <cell r="B821">
            <v>4500575059</v>
          </cell>
          <cell r="C821" t="str">
            <v>P8510-E02-C1202</v>
          </cell>
          <cell r="D821" t="str">
            <v>AS952E</v>
          </cell>
          <cell r="E821">
            <v>9006</v>
          </cell>
          <cell r="F821" t="str">
            <v>N</v>
          </cell>
        </row>
        <row r="821">
          <cell r="L821">
            <v>45902</v>
          </cell>
          <cell r="M821">
            <v>16.076</v>
          </cell>
          <cell r="N821" t="str">
            <v>Sophie</v>
          </cell>
        </row>
        <row r="821">
          <cell r="P821" t="str">
            <v>1002pcs pu on new PO4500576213/PSO2501017 in che version</v>
          </cell>
          <cell r="Q821" t="str">
            <v>France </v>
          </cell>
        </row>
        <row r="822">
          <cell r="A822" t="str">
            <v>PSO2500774</v>
          </cell>
          <cell r="B822">
            <v>4500575059</v>
          </cell>
          <cell r="C822" t="str">
            <v>P8873-E02-C1213</v>
          </cell>
          <cell r="D822" t="str">
            <v>AS960E</v>
          </cell>
          <cell r="E822">
            <v>3000</v>
          </cell>
          <cell r="F822" t="str">
            <v>Y, by SP</v>
          </cell>
        </row>
        <row r="822">
          <cell r="K822">
            <v>1.4</v>
          </cell>
          <cell r="L822">
            <v>45902</v>
          </cell>
          <cell r="M822">
            <v>16.88</v>
          </cell>
          <cell r="N822" t="str">
            <v>Sophie</v>
          </cell>
        </row>
        <row r="822">
          <cell r="Q822" t="str">
            <v>France </v>
          </cell>
        </row>
        <row r="823">
          <cell r="A823" t="str">
            <v>PSO2500775</v>
          </cell>
          <cell r="B823">
            <v>4500575059</v>
          </cell>
          <cell r="C823" t="str">
            <v>P8873-E03-C1206</v>
          </cell>
          <cell r="D823" t="str">
            <v>AS962E</v>
          </cell>
          <cell r="E823">
            <v>3000</v>
          </cell>
          <cell r="F823" t="str">
            <v>N</v>
          </cell>
        </row>
        <row r="823">
          <cell r="L823">
            <v>45849</v>
          </cell>
          <cell r="M823">
            <v>14.882</v>
          </cell>
          <cell r="N823" t="str">
            <v>Sophie</v>
          </cell>
        </row>
        <row r="823">
          <cell r="Q823" t="str">
            <v>France </v>
          </cell>
        </row>
        <row r="824">
          <cell r="A824" t="str">
            <v>PSO2500775</v>
          </cell>
          <cell r="B824">
            <v>4500575059</v>
          </cell>
          <cell r="C824" t="str">
            <v>P8873-E03-C1206</v>
          </cell>
          <cell r="D824" t="str">
            <v>AS962E</v>
          </cell>
          <cell r="E824">
            <v>7008</v>
          </cell>
          <cell r="F824" t="str">
            <v>N</v>
          </cell>
        </row>
        <row r="824">
          <cell r="L824">
            <v>45852</v>
          </cell>
          <cell r="M824">
            <v>14.882</v>
          </cell>
          <cell r="N824" t="str">
            <v>Sophie</v>
          </cell>
        </row>
        <row r="824">
          <cell r="Q824" t="str">
            <v>France </v>
          </cell>
        </row>
        <row r="825">
          <cell r="A825" t="str">
            <v>PSO2500776</v>
          </cell>
          <cell r="B825">
            <v>4500575059</v>
          </cell>
          <cell r="C825" t="str">
            <v>P8873-E03-C1205</v>
          </cell>
          <cell r="D825" t="str">
            <v>AS965E</v>
          </cell>
          <cell r="E825">
            <v>7800</v>
          </cell>
          <cell r="F825" t="str">
            <v>Y BY SP</v>
          </cell>
        </row>
        <row r="825">
          <cell r="J825" t="str">
            <v>pouch</v>
          </cell>
          <cell r="K825">
            <v>1.372</v>
          </cell>
          <cell r="L825">
            <v>45854</v>
          </cell>
          <cell r="M825">
            <v>18.496</v>
          </cell>
          <cell r="N825" t="str">
            <v>Sophie</v>
          </cell>
        </row>
        <row r="825">
          <cell r="Q825" t="str">
            <v>France </v>
          </cell>
        </row>
        <row r="826">
          <cell r="A826" t="str">
            <v>PSO2500777</v>
          </cell>
          <cell r="B826">
            <v>4500575059</v>
          </cell>
          <cell r="C826" t="str">
            <v>P8510-E02-C1203</v>
          </cell>
          <cell r="D826" t="str">
            <v>AS970E</v>
          </cell>
          <cell r="E826">
            <v>3696</v>
          </cell>
          <cell r="F826" t="str">
            <v>Y BY SP</v>
          </cell>
        </row>
        <row r="826">
          <cell r="K826">
            <v>0.635</v>
          </cell>
          <cell r="L826">
            <v>45894</v>
          </cell>
          <cell r="M826">
            <v>18.575</v>
          </cell>
          <cell r="N826" t="str">
            <v>Sophie</v>
          </cell>
        </row>
        <row r="826">
          <cell r="Q826" t="str">
            <v>France </v>
          </cell>
        </row>
        <row r="827">
          <cell r="A827" t="str">
            <v>PSO2500778</v>
          </cell>
          <cell r="B827">
            <v>4500575059</v>
          </cell>
          <cell r="C827" t="str">
            <v>P8356-E01-C1204</v>
          </cell>
          <cell r="D827" t="str">
            <v>D373E</v>
          </cell>
          <cell r="E827">
            <v>2700</v>
          </cell>
          <cell r="F827" t="str">
            <v>N</v>
          </cell>
        </row>
        <row r="827">
          <cell r="L827">
            <v>45840</v>
          </cell>
          <cell r="M827">
            <v>10.467</v>
          </cell>
          <cell r="N827" t="str">
            <v>Sophie</v>
          </cell>
        </row>
        <row r="827">
          <cell r="P827" t="str">
            <v>PO price is US$10.430.DN charge US$99.9</v>
          </cell>
          <cell r="Q827" t="str">
            <v>France </v>
          </cell>
        </row>
        <row r="828">
          <cell r="A828" t="str">
            <v>PSO2500779</v>
          </cell>
          <cell r="B828">
            <v>4500575059</v>
          </cell>
          <cell r="C828" t="str">
            <v>P2575-E01-C1202</v>
          </cell>
          <cell r="D828" t="str">
            <v>E786E</v>
          </cell>
          <cell r="E828">
            <v>9300</v>
          </cell>
          <cell r="F828" t="str">
            <v>Y, by SP</v>
          </cell>
        </row>
        <row r="828">
          <cell r="J828" t="str">
            <v>PU-7255U (JETBLOOM)</v>
          </cell>
          <cell r="K828">
            <v>0.265</v>
          </cell>
          <cell r="L828">
            <v>45880</v>
          </cell>
          <cell r="M828">
            <v>8.491</v>
          </cell>
          <cell r="N828" t="str">
            <v>Sophie</v>
          </cell>
        </row>
        <row r="828">
          <cell r="Q828" t="str">
            <v>France </v>
          </cell>
        </row>
        <row r="829">
          <cell r="A829" t="str">
            <v>PSO2500780</v>
          </cell>
          <cell r="B829">
            <v>8481635</v>
          </cell>
          <cell r="C829" t="str">
            <v>416-11000705R</v>
          </cell>
          <cell r="D829" t="str">
            <v>STR11-10</v>
          </cell>
          <cell r="E829">
            <v>5000</v>
          </cell>
          <cell r="F829" t="str">
            <v>N</v>
          </cell>
        </row>
        <row r="829">
          <cell r="L829">
            <v>45782</v>
          </cell>
          <cell r="M829" t="str">
            <v>4/11- Cancelled </v>
          </cell>
          <cell r="N829" t="str">
            <v>Amy</v>
          </cell>
        </row>
        <row r="829">
          <cell r="Q829" t="str">
            <v>China DG-sunluen</v>
          </cell>
        </row>
        <row r="830">
          <cell r="A830" t="str">
            <v>PSO2500781</v>
          </cell>
          <cell r="B830">
            <v>4500575060</v>
          </cell>
          <cell r="C830" t="str">
            <v>P8016-E02-C1201</v>
          </cell>
          <cell r="D830" t="str">
            <v>BRHD225E</v>
          </cell>
          <cell r="E830">
            <v>2700</v>
          </cell>
          <cell r="F830" t="str">
            <v>N</v>
          </cell>
        </row>
        <row r="830">
          <cell r="L830">
            <v>45816</v>
          </cell>
          <cell r="M830">
            <v>10.218</v>
          </cell>
          <cell r="N830" t="str">
            <v>Sophie</v>
          </cell>
        </row>
        <row r="830">
          <cell r="Q830" t="str">
            <v>France </v>
          </cell>
        </row>
        <row r="831">
          <cell r="A831" t="str">
            <v>PSO2500782</v>
          </cell>
          <cell r="B831">
            <v>4500575060</v>
          </cell>
          <cell r="C831" t="str">
            <v>P8016-E04-C1201</v>
          </cell>
          <cell r="D831" t="str">
            <v>BRHD200E</v>
          </cell>
          <cell r="E831">
            <v>2502</v>
          </cell>
          <cell r="F831" t="str">
            <v>N</v>
          </cell>
        </row>
        <row r="831">
          <cell r="L831">
            <v>45831</v>
          </cell>
          <cell r="M831">
            <v>8.78</v>
          </cell>
          <cell r="N831" t="str">
            <v>Sophie</v>
          </cell>
        </row>
        <row r="831">
          <cell r="Q831" t="str">
            <v>France </v>
          </cell>
        </row>
        <row r="832">
          <cell r="A832" t="str">
            <v>PSO2500783</v>
          </cell>
          <cell r="B832">
            <v>4500575060</v>
          </cell>
          <cell r="C832" t="str">
            <v>P8016-E01-C1201</v>
          </cell>
          <cell r="D832" t="str">
            <v>BRHD210E</v>
          </cell>
          <cell r="E832">
            <v>3600</v>
          </cell>
          <cell r="F832" t="str">
            <v>N</v>
          </cell>
        </row>
        <row r="832">
          <cell r="L832">
            <v>45862</v>
          </cell>
          <cell r="M832">
            <v>8.78</v>
          </cell>
          <cell r="N832" t="str">
            <v>Sophie</v>
          </cell>
        </row>
        <row r="832">
          <cell r="Q832" t="str">
            <v>France </v>
          </cell>
        </row>
        <row r="833">
          <cell r="A833" t="str">
            <v>PSO2500784</v>
          </cell>
          <cell r="B833">
            <v>4500575060</v>
          </cell>
          <cell r="C833" t="str">
            <v>P8016-E02-C1201</v>
          </cell>
          <cell r="D833" t="str">
            <v>BRHD225E</v>
          </cell>
          <cell r="E833">
            <v>702</v>
          </cell>
          <cell r="F833" t="str">
            <v>N</v>
          </cell>
        </row>
        <row r="833">
          <cell r="L833">
            <v>45831</v>
          </cell>
          <cell r="M833">
            <v>10.218</v>
          </cell>
          <cell r="N833" t="str">
            <v>Sophie</v>
          </cell>
        </row>
        <row r="833">
          <cell r="Q833" t="str">
            <v>France </v>
          </cell>
        </row>
        <row r="834">
          <cell r="A834" t="str">
            <v>PSO2500784</v>
          </cell>
          <cell r="B834">
            <v>4500575060</v>
          </cell>
          <cell r="C834" t="str">
            <v>P8016-E02-C1201</v>
          </cell>
          <cell r="D834" t="str">
            <v>BRHD225E</v>
          </cell>
          <cell r="E834">
            <v>1800</v>
          </cell>
          <cell r="F834" t="str">
            <v>N</v>
          </cell>
        </row>
        <row r="834">
          <cell r="L834">
            <v>45831</v>
          </cell>
          <cell r="M834">
            <v>10.218</v>
          </cell>
          <cell r="N834" t="str">
            <v>Sophie</v>
          </cell>
        </row>
        <row r="834">
          <cell r="Q834" t="str">
            <v>France </v>
          </cell>
        </row>
        <row r="835">
          <cell r="A835" t="str">
            <v>PSO2500785</v>
          </cell>
          <cell r="B835">
            <v>4500575060</v>
          </cell>
          <cell r="C835" t="str">
            <v>P8018-E01-C1201</v>
          </cell>
          <cell r="D835" t="str">
            <v>BRHD425E</v>
          </cell>
          <cell r="E835">
            <v>2502</v>
          </cell>
          <cell r="F835" t="str">
            <v>N</v>
          </cell>
        </row>
        <row r="835">
          <cell r="L835">
            <v>45843</v>
          </cell>
          <cell r="M835">
            <v>17.788</v>
          </cell>
          <cell r="N835" t="str">
            <v>Sophie</v>
          </cell>
        </row>
        <row r="835">
          <cell r="Q835" t="str">
            <v>France </v>
          </cell>
        </row>
        <row r="836">
          <cell r="A836" t="str">
            <v>PSO2500786</v>
          </cell>
          <cell r="B836">
            <v>4500575060</v>
          </cell>
          <cell r="C836" t="str">
            <v>P8018-E02-C1201</v>
          </cell>
          <cell r="D836" t="str">
            <v>BRHD435E</v>
          </cell>
          <cell r="E836">
            <v>2700</v>
          </cell>
          <cell r="F836" t="str">
            <v>N</v>
          </cell>
        </row>
        <row r="836">
          <cell r="L836">
            <v>45871</v>
          </cell>
          <cell r="M836">
            <v>18.322</v>
          </cell>
          <cell r="N836" t="str">
            <v>Sophie</v>
          </cell>
        </row>
        <row r="836">
          <cell r="Q836" t="str">
            <v>France </v>
          </cell>
        </row>
        <row r="837">
          <cell r="A837" t="str">
            <v>PSO2500787</v>
          </cell>
          <cell r="B837">
            <v>4500575060</v>
          </cell>
          <cell r="C837" t="str">
            <v>P8538-E01-C1201</v>
          </cell>
          <cell r="D837" t="str">
            <v>BRAS150E</v>
          </cell>
          <cell r="E837">
            <v>5502</v>
          </cell>
          <cell r="F837" t="str">
            <v>N</v>
          </cell>
        </row>
        <row r="837">
          <cell r="L837">
            <v>45894</v>
          </cell>
          <cell r="M837" t="str">
            <v>CANCEELED</v>
          </cell>
          <cell r="N837" t="str">
            <v>Sophie</v>
          </cell>
        </row>
        <row r="837">
          <cell r="P837" t="str">
            <v>cancel and change to MSO</v>
          </cell>
          <cell r="Q837" t="str">
            <v>France </v>
          </cell>
        </row>
        <row r="838">
          <cell r="A838" t="str">
            <v>PSO2500788</v>
          </cell>
          <cell r="B838">
            <v>4500575060</v>
          </cell>
          <cell r="C838" t="str">
            <v>P8531-E02-C1201</v>
          </cell>
          <cell r="D838" t="str">
            <v>BRAS220E</v>
          </cell>
          <cell r="E838">
            <v>2502</v>
          </cell>
        </row>
        <row r="838">
          <cell r="L838">
            <v>45937</v>
          </cell>
          <cell r="M838">
            <v>11.523</v>
          </cell>
          <cell r="N838" t="str">
            <v>Sophie</v>
          </cell>
        </row>
        <row r="838">
          <cell r="Q838" t="str">
            <v>France </v>
          </cell>
        </row>
        <row r="839">
          <cell r="A839" t="str">
            <v>PSO2500789</v>
          </cell>
          <cell r="B839">
            <v>4500575060</v>
          </cell>
          <cell r="C839" t="str">
            <v>P8531-E03-C1202</v>
          </cell>
          <cell r="D839" t="str">
            <v>BRAS226E</v>
          </cell>
          <cell r="E839">
            <v>1998</v>
          </cell>
          <cell r="F839" t="str">
            <v>N</v>
          </cell>
        </row>
        <row r="839">
          <cell r="L839">
            <v>45902</v>
          </cell>
          <cell r="M839">
            <v>12.743</v>
          </cell>
          <cell r="N839" t="str">
            <v>Sophie</v>
          </cell>
        </row>
        <row r="839">
          <cell r="P839" t="str">
            <v>504pcs put on PSO2501331 with CHE version</v>
          </cell>
          <cell r="Q839" t="str">
            <v>France </v>
          </cell>
        </row>
        <row r="840">
          <cell r="A840" t="str">
            <v>PSO2500790</v>
          </cell>
          <cell r="B840">
            <v>4500575060</v>
          </cell>
          <cell r="C840" t="str">
            <v>P8030-E01-C1201</v>
          </cell>
          <cell r="D840" t="str">
            <v>BRHD150E</v>
          </cell>
          <cell r="E840">
            <v>2004</v>
          </cell>
          <cell r="F840" t="str">
            <v>N</v>
          </cell>
        </row>
        <row r="840">
          <cell r="L840">
            <v>45879</v>
          </cell>
          <cell r="M840">
            <v>6.75</v>
          </cell>
          <cell r="N840" t="str">
            <v>Sophie</v>
          </cell>
        </row>
        <row r="840">
          <cell r="Q840" t="str">
            <v>France </v>
          </cell>
        </row>
        <row r="841">
          <cell r="A841" t="str">
            <v>PSO2500791</v>
          </cell>
          <cell r="B841">
            <v>4500575212</v>
          </cell>
          <cell r="C841" t="str">
            <v>P8521-V01-C1207</v>
          </cell>
          <cell r="D841" t="str">
            <v>BNTHB250UZ-PP44</v>
          </cell>
          <cell r="E841">
            <v>1200</v>
          </cell>
          <cell r="F841" t="str">
            <v>N</v>
          </cell>
        </row>
        <row r="841">
          <cell r="L841">
            <v>45813</v>
          </cell>
          <cell r="M841">
            <v>9.836</v>
          </cell>
          <cell r="N841" t="str">
            <v>Alice</v>
          </cell>
        </row>
        <row r="841">
          <cell r="Q841" t="str">
            <v>China MILL PLAN(TBC)</v>
          </cell>
        </row>
        <row r="842">
          <cell r="A842" t="str">
            <v>PSO2500792</v>
          </cell>
          <cell r="B842">
            <v>4500575214</v>
          </cell>
          <cell r="C842" t="str">
            <v>P8521-V01-C1220</v>
          </cell>
          <cell r="D842" t="str">
            <v>BNTHBLV250UZ-PP44</v>
          </cell>
          <cell r="E842">
            <v>600</v>
          </cell>
          <cell r="F842" t="str">
            <v>N</v>
          </cell>
        </row>
        <row r="842">
          <cell r="L842">
            <v>45843</v>
          </cell>
          <cell r="M842">
            <v>9.726</v>
          </cell>
          <cell r="N842" t="str">
            <v>Alice</v>
          </cell>
        </row>
        <row r="842">
          <cell r="Q842" t="str">
            <v>China MILL PLAN(TBC)</v>
          </cell>
        </row>
        <row r="843">
          <cell r="A843" t="str">
            <v>PSO2500793</v>
          </cell>
          <cell r="B843">
            <v>4500575224</v>
          </cell>
          <cell r="C843" t="str">
            <v>P8521-V01-C1221</v>
          </cell>
          <cell r="D843" t="str">
            <v>BNTHBLV250PE-PP44</v>
          </cell>
          <cell r="E843">
            <v>300</v>
          </cell>
          <cell r="F843" t="str">
            <v>N</v>
          </cell>
        </row>
        <row r="843">
          <cell r="L843">
            <v>45792</v>
          </cell>
          <cell r="M843">
            <v>9.726</v>
          </cell>
          <cell r="N843" t="str">
            <v>Alice</v>
          </cell>
        </row>
        <row r="843">
          <cell r="Q843" t="str">
            <v>China MILL PLAN(TBC)</v>
          </cell>
        </row>
        <row r="844">
          <cell r="A844" t="str">
            <v>PSO2500794</v>
          </cell>
          <cell r="B844">
            <v>4500575224</v>
          </cell>
          <cell r="C844" t="str">
            <v>P8521-V01-C1224</v>
          </cell>
          <cell r="D844" t="str">
            <v>BNTHBPBK250PE-PP44</v>
          </cell>
          <cell r="E844">
            <v>300</v>
          </cell>
          <cell r="F844" t="str">
            <v>N</v>
          </cell>
        </row>
        <row r="844">
          <cell r="L844">
            <v>45792</v>
          </cell>
          <cell r="M844">
            <v>10.14</v>
          </cell>
          <cell r="N844" t="str">
            <v>Alice</v>
          </cell>
        </row>
        <row r="844">
          <cell r="Q844" t="str">
            <v>China MILL PLAN(TBC)</v>
          </cell>
        </row>
        <row r="845">
          <cell r="A845" t="str">
            <v>PSO2500795</v>
          </cell>
          <cell r="B845">
            <v>4500575216</v>
          </cell>
          <cell r="C845" t="str">
            <v>P8521-V01-C1207</v>
          </cell>
          <cell r="D845" t="str">
            <v>BNTHB250UZ-PP44</v>
          </cell>
          <cell r="E845">
            <v>1002</v>
          </cell>
          <cell r="F845" t="str">
            <v>N</v>
          </cell>
        </row>
        <row r="845">
          <cell r="L845">
            <v>45874</v>
          </cell>
          <cell r="M845">
            <v>9.836</v>
          </cell>
          <cell r="N845" t="str">
            <v>Alice</v>
          </cell>
        </row>
        <row r="845">
          <cell r="Q845" t="str">
            <v>China MILL PLAN(TBC)</v>
          </cell>
        </row>
        <row r="846">
          <cell r="A846" t="str">
            <v>PSO2500796</v>
          </cell>
          <cell r="B846">
            <v>4500575273</v>
          </cell>
          <cell r="C846" t="str">
            <v>P8228-C05-C1205</v>
          </cell>
          <cell r="D846" t="str">
            <v>BAB5586NC</v>
          </cell>
          <cell r="E846">
            <v>1500</v>
          </cell>
          <cell r="F846" t="str">
            <v>N</v>
          </cell>
        </row>
        <row r="846">
          <cell r="L846">
            <v>45901</v>
          </cell>
          <cell r="M846">
            <v>10.182</v>
          </cell>
          <cell r="N846" t="str">
            <v>Alice</v>
          </cell>
        </row>
        <row r="846">
          <cell r="Q846" t="str">
            <v>Canada </v>
          </cell>
        </row>
        <row r="847">
          <cell r="A847" t="str">
            <v>PSO2500797</v>
          </cell>
          <cell r="B847">
            <v>4500575273</v>
          </cell>
          <cell r="C847" t="str">
            <v>P8530-C01-C1201</v>
          </cell>
          <cell r="D847" t="str">
            <v>BNTDHB275C</v>
          </cell>
          <cell r="E847">
            <v>1002</v>
          </cell>
          <cell r="F847" t="str">
            <v>N</v>
          </cell>
        </row>
        <row r="847">
          <cell r="L847">
            <v>45827</v>
          </cell>
          <cell r="M847">
            <v>12.46</v>
          </cell>
          <cell r="N847" t="str">
            <v>Alice</v>
          </cell>
        </row>
        <row r="847">
          <cell r="Q847" t="str">
            <v>Canada </v>
          </cell>
        </row>
        <row r="848">
          <cell r="A848" t="str">
            <v>PSO2500798</v>
          </cell>
          <cell r="B848">
            <v>4500575273</v>
          </cell>
          <cell r="C848" t="str">
            <v>P8530-C01-C1201</v>
          </cell>
          <cell r="D848" t="str">
            <v>BNTDHB275C</v>
          </cell>
          <cell r="E848">
            <v>1002</v>
          </cell>
          <cell r="F848" t="str">
            <v>N</v>
          </cell>
        </row>
        <row r="848">
          <cell r="L848">
            <v>46037</v>
          </cell>
          <cell r="M848">
            <v>12.46</v>
          </cell>
          <cell r="N848" t="str">
            <v>Alice</v>
          </cell>
        </row>
        <row r="848">
          <cell r="Q848" t="str">
            <v>Canada </v>
          </cell>
        </row>
        <row r="849">
          <cell r="A849" t="str">
            <v>PSO2500799</v>
          </cell>
          <cell r="B849">
            <v>4500575143</v>
          </cell>
          <cell r="C849" t="str">
            <v>P8536-E01-C1202</v>
          </cell>
          <cell r="D849" t="str">
            <v>AS6400E</v>
          </cell>
          <cell r="E849">
            <v>3504</v>
          </cell>
          <cell r="F849" t="str">
            <v>Y</v>
          </cell>
        </row>
        <row r="849">
          <cell r="J849" t="str">
            <v>Heat glove-US$0.625           Heat matt-US$0.550</v>
          </cell>
        </row>
        <row r="849">
          <cell r="L849">
            <v>45944</v>
          </cell>
          <cell r="M849">
            <v>21.043</v>
          </cell>
          <cell r="N849" t="str">
            <v>Sophie</v>
          </cell>
        </row>
        <row r="849">
          <cell r="P849" t="str">
            <v>1500pcs put on new PSO2501027/PO4500576213 in che version</v>
          </cell>
          <cell r="Q849" t="str">
            <v>France </v>
          </cell>
        </row>
        <row r="850">
          <cell r="A850" t="str">
            <v>PSO2500800</v>
          </cell>
          <cell r="B850">
            <v>4500575143</v>
          </cell>
          <cell r="C850" t="str">
            <v>P8029-E01-C1201</v>
          </cell>
          <cell r="D850" t="str">
            <v>BAB6880E</v>
          </cell>
          <cell r="E850">
            <v>5004</v>
          </cell>
          <cell r="F850" t="str">
            <v>N</v>
          </cell>
        </row>
        <row r="850">
          <cell r="L850">
            <v>45909</v>
          </cell>
          <cell r="M850">
            <v>35.97</v>
          </cell>
          <cell r="N850" t="str">
            <v>Joe</v>
          </cell>
        </row>
        <row r="850">
          <cell r="Q850" t="str">
            <v>France </v>
          </cell>
        </row>
        <row r="851">
          <cell r="A851" t="str">
            <v>PSO2500801</v>
          </cell>
          <cell r="B851">
            <v>4500575265</v>
          </cell>
          <cell r="C851" t="str">
            <v>P8510-E02-C1203</v>
          </cell>
          <cell r="D851" t="str">
            <v>AS970E</v>
          </cell>
          <cell r="E851">
            <v>5004</v>
          </cell>
          <cell r="F851" t="str">
            <v>Y BY SP</v>
          </cell>
        </row>
        <row r="851">
          <cell r="J851" t="str">
            <v>PU-AS970E-SP</v>
          </cell>
          <cell r="K851">
            <v>0.635</v>
          </cell>
          <cell r="L851">
            <v>45862</v>
          </cell>
          <cell r="M851">
            <v>18.575</v>
          </cell>
          <cell r="N851" t="str">
            <v>Sophie</v>
          </cell>
        </row>
        <row r="851">
          <cell r="Q851" t="str">
            <v>France </v>
          </cell>
        </row>
        <row r="852">
          <cell r="A852" t="str">
            <v>PSO2500802</v>
          </cell>
          <cell r="B852">
            <v>4500575463</v>
          </cell>
          <cell r="C852" t="str">
            <v>P8323-L01-C1203</v>
          </cell>
          <cell r="D852" t="str">
            <v>BP2800N</v>
          </cell>
          <cell r="E852">
            <v>300</v>
          </cell>
          <cell r="F852" t="str">
            <v>N</v>
          </cell>
        </row>
        <row r="852">
          <cell r="L852">
            <v>45852</v>
          </cell>
          <cell r="M852">
            <v>14.034</v>
          </cell>
          <cell r="N852" t="str">
            <v>Alice</v>
          </cell>
        </row>
        <row r="852">
          <cell r="P852" t="str">
            <v>wait USA order to order the package</v>
          </cell>
          <cell r="Q852" t="str">
            <v>Dominican </v>
          </cell>
        </row>
        <row r="853">
          <cell r="A853" t="str">
            <v>PSO2500803</v>
          </cell>
          <cell r="B853">
            <v>4500575560</v>
          </cell>
          <cell r="C853" t="str">
            <v>P8832-E02-C1215</v>
          </cell>
          <cell r="D853" t="str">
            <v>AS86E</v>
          </cell>
          <cell r="E853">
            <v>6102</v>
          </cell>
          <cell r="F853" t="str">
            <v>N</v>
          </cell>
        </row>
        <row r="853">
          <cell r="L853">
            <v>45902</v>
          </cell>
          <cell r="M853">
            <v>5.725</v>
          </cell>
          <cell r="N853" t="str">
            <v>Sophie</v>
          </cell>
        </row>
        <row r="853">
          <cell r="Q853" t="str">
            <v>France </v>
          </cell>
        </row>
        <row r="854">
          <cell r="A854" t="str">
            <v>PSO2500804</v>
          </cell>
          <cell r="B854">
            <v>4500574865</v>
          </cell>
          <cell r="C854" t="str">
            <v>P8316-L01-C1204</v>
          </cell>
          <cell r="D854" t="str">
            <v>247W</v>
          </cell>
          <cell r="E854">
            <v>8000</v>
          </cell>
          <cell r="F854" t="str">
            <v>N</v>
          </cell>
        </row>
        <row r="854">
          <cell r="L854" t="str">
            <v>2025/7/29-4800
2025/7/30-3200</v>
          </cell>
          <cell r="M854">
            <v>5.886</v>
          </cell>
          <cell r="N854" t="str">
            <v>Joy</v>
          </cell>
        </row>
        <row r="854">
          <cell r="Q854" t="str">
            <v>USA </v>
          </cell>
        </row>
        <row r="855">
          <cell r="A855" t="str">
            <v>PSO2500805</v>
          </cell>
          <cell r="B855">
            <v>4500575511</v>
          </cell>
          <cell r="C855" t="str">
            <v>P8323-L02-C1203</v>
          </cell>
          <cell r="D855" t="str">
            <v>B307</v>
          </cell>
          <cell r="E855">
            <v>144</v>
          </cell>
          <cell r="F855" t="str">
            <v>N</v>
          </cell>
        </row>
        <row r="855">
          <cell r="L855">
            <v>45843</v>
          </cell>
          <cell r="M855">
            <v>12.827</v>
          </cell>
          <cell r="N855" t="str">
            <v>Alice</v>
          </cell>
        </row>
        <row r="855">
          <cell r="Q855" t="str">
            <v>Dominican </v>
          </cell>
        </row>
        <row r="856">
          <cell r="A856" t="str">
            <v>PSO2500806</v>
          </cell>
          <cell r="B856">
            <v>4500575461</v>
          </cell>
          <cell r="C856" t="str">
            <v>P8323-L02-C1203</v>
          </cell>
          <cell r="D856" t="str">
            <v>B307</v>
          </cell>
          <cell r="E856">
            <v>144</v>
          </cell>
          <cell r="F856" t="str">
            <v>N</v>
          </cell>
        </row>
        <row r="856">
          <cell r="L856">
            <v>45825</v>
          </cell>
          <cell r="M856">
            <v>12.827</v>
          </cell>
          <cell r="N856" t="str">
            <v>Alice</v>
          </cell>
        </row>
        <row r="856">
          <cell r="Q856" t="str">
            <v>Dominican </v>
          </cell>
        </row>
        <row r="857">
          <cell r="A857" t="str">
            <v>PSO2500807</v>
          </cell>
          <cell r="B857">
            <v>4500575555</v>
          </cell>
          <cell r="C857" t="str">
            <v>P8341-E02-C1203</v>
          </cell>
          <cell r="D857" t="str">
            <v>5518U</v>
          </cell>
          <cell r="E857">
            <v>5004</v>
          </cell>
          <cell r="F857" t="str">
            <v>N</v>
          </cell>
        </row>
        <row r="857">
          <cell r="L857">
            <v>45831</v>
          </cell>
          <cell r="M857">
            <v>5.863</v>
          </cell>
          <cell r="N857" t="str">
            <v>Sophie</v>
          </cell>
        </row>
        <row r="857">
          <cell r="Q857" t="str">
            <v>UK </v>
          </cell>
        </row>
        <row r="858">
          <cell r="A858" t="str">
            <v>PSO2500808</v>
          </cell>
          <cell r="B858">
            <v>4500575555</v>
          </cell>
          <cell r="C858" t="str">
            <v>P8298-E01-C1203</v>
          </cell>
          <cell r="D858" t="str">
            <v>5344BU</v>
          </cell>
          <cell r="E858">
            <v>3000</v>
          </cell>
          <cell r="F858" t="str">
            <v>N</v>
          </cell>
        </row>
        <row r="858">
          <cell r="L858">
            <v>45831</v>
          </cell>
          <cell r="M858">
            <v>6.167</v>
          </cell>
          <cell r="N858" t="str">
            <v>Sophie</v>
          </cell>
        </row>
        <row r="858">
          <cell r="Q858" t="str">
            <v>UK </v>
          </cell>
        </row>
        <row r="859">
          <cell r="A859" t="str">
            <v>PSO2500809</v>
          </cell>
          <cell r="B859">
            <v>4500575555</v>
          </cell>
          <cell r="C859" t="str">
            <v>P8298-E01-C1203</v>
          </cell>
          <cell r="D859" t="str">
            <v>5344BU</v>
          </cell>
          <cell r="E859">
            <v>3000</v>
          </cell>
          <cell r="F859" t="str">
            <v>N</v>
          </cell>
        </row>
        <row r="859">
          <cell r="L859">
            <v>45859</v>
          </cell>
          <cell r="M859">
            <v>6.167</v>
          </cell>
          <cell r="N859" t="str">
            <v>Sophie</v>
          </cell>
        </row>
        <row r="859">
          <cell r="Q859" t="str">
            <v>UK </v>
          </cell>
        </row>
        <row r="860">
          <cell r="A860" t="str">
            <v>PSO2500810</v>
          </cell>
          <cell r="B860">
            <v>4500575555</v>
          </cell>
          <cell r="C860" t="str">
            <v>P8832-E02-C1214</v>
          </cell>
          <cell r="D860" t="str">
            <v>9265TU</v>
          </cell>
          <cell r="E860">
            <v>5004</v>
          </cell>
          <cell r="F860" t="str">
            <v>N</v>
          </cell>
        </row>
        <row r="860">
          <cell r="L860">
            <v>45859</v>
          </cell>
          <cell r="M860">
            <v>5.495</v>
          </cell>
          <cell r="N860" t="str">
            <v>Sophie</v>
          </cell>
        </row>
        <row r="860">
          <cell r="Q860" t="str">
            <v>UK </v>
          </cell>
        </row>
        <row r="861">
          <cell r="A861" t="str">
            <v>PSO2500811</v>
          </cell>
          <cell r="B861">
            <v>4500575142</v>
          </cell>
          <cell r="C861" t="str">
            <v>P8515-E01-C1203</v>
          </cell>
          <cell r="D861" t="str">
            <v>2136U</v>
          </cell>
          <cell r="E861">
            <v>9504</v>
          </cell>
          <cell r="F861" t="str">
            <v>Y BY SP</v>
          </cell>
        </row>
        <row r="861">
          <cell r="J861" t="str">
            <v>GLOVE-2136U-SP
BAG-VSHA2136A (KANDOO) </v>
          </cell>
          <cell r="K861" t="str">
            <v>Glove - US$0.548
Bag  - US$5.694</v>
          </cell>
          <cell r="L861">
            <v>45839</v>
          </cell>
          <cell r="M861">
            <v>13.14</v>
          </cell>
          <cell r="N861" t="str">
            <v>Sophie</v>
          </cell>
        </row>
        <row r="861">
          <cell r="Q861" t="str">
            <v>UK </v>
          </cell>
        </row>
        <row r="862">
          <cell r="A862" t="str">
            <v>PSO2500812</v>
          </cell>
          <cell r="B862">
            <v>4500575142</v>
          </cell>
          <cell r="C862" t="str">
            <v>P8888-E03-C1202</v>
          </cell>
          <cell r="D862" t="str">
            <v>2764U</v>
          </cell>
          <cell r="E862">
            <v>4008</v>
          </cell>
          <cell r="F862" t="str">
            <v>N</v>
          </cell>
        </row>
        <row r="862">
          <cell r="L862">
            <v>45839</v>
          </cell>
          <cell r="M862">
            <v>8.354</v>
          </cell>
          <cell r="N862" t="str">
            <v>Sophie</v>
          </cell>
        </row>
        <row r="862">
          <cell r="Q862" t="str">
            <v>UK </v>
          </cell>
        </row>
        <row r="863">
          <cell r="A863" t="str">
            <v>PSO2500813</v>
          </cell>
          <cell r="B863">
            <v>4500575142</v>
          </cell>
          <cell r="C863" t="str">
            <v>P8528-E01-C1201</v>
          </cell>
          <cell r="D863" t="str">
            <v>2774U</v>
          </cell>
          <cell r="E863">
            <v>3504</v>
          </cell>
          <cell r="F863" t="str">
            <v>N</v>
          </cell>
        </row>
        <row r="863">
          <cell r="L863">
            <v>45839</v>
          </cell>
          <cell r="M863">
            <v>15.59</v>
          </cell>
          <cell r="N863" t="str">
            <v>Sophie</v>
          </cell>
        </row>
        <row r="863">
          <cell r="Q863" t="str">
            <v>UK </v>
          </cell>
        </row>
        <row r="864">
          <cell r="A864" t="str">
            <v>PSO2500814</v>
          </cell>
          <cell r="B864">
            <v>4500575142</v>
          </cell>
          <cell r="C864" t="str">
            <v>P8875-E04-C1210</v>
          </cell>
          <cell r="D864" t="str">
            <v>2787U</v>
          </cell>
          <cell r="E864">
            <v>3000</v>
          </cell>
          <cell r="F864" t="str">
            <v>N</v>
          </cell>
        </row>
        <row r="864">
          <cell r="L864">
            <v>45863</v>
          </cell>
          <cell r="M864">
            <v>11.583</v>
          </cell>
          <cell r="N864" t="str">
            <v>Sophie</v>
          </cell>
        </row>
        <row r="864">
          <cell r="Q864" t="str">
            <v>UK </v>
          </cell>
        </row>
        <row r="865">
          <cell r="A865" t="str">
            <v>PSO2500815</v>
          </cell>
          <cell r="B865">
            <v>4500575142</v>
          </cell>
          <cell r="C865" t="str">
            <v>P8363-E01-C1204</v>
          </cell>
          <cell r="D865" t="str">
            <v>5336BU</v>
          </cell>
          <cell r="E865">
            <v>3000</v>
          </cell>
          <cell r="F865" t="str">
            <v>N</v>
          </cell>
        </row>
        <row r="865">
          <cell r="L865">
            <v>45839</v>
          </cell>
          <cell r="M865">
            <v>11.091</v>
          </cell>
          <cell r="N865" t="str">
            <v>Sophie</v>
          </cell>
        </row>
        <row r="865">
          <cell r="Q865" t="str">
            <v>UK </v>
          </cell>
        </row>
        <row r="866">
          <cell r="A866" t="str">
            <v>PSO2500816</v>
          </cell>
          <cell r="B866">
            <v>4500575142</v>
          </cell>
          <cell r="C866" t="str">
            <v>P8288-E03-C1211</v>
          </cell>
          <cell r="D866" t="str">
            <v>5542UU</v>
          </cell>
          <cell r="E866">
            <v>2502</v>
          </cell>
          <cell r="F866" t="str">
            <v>N</v>
          </cell>
        </row>
        <row r="866">
          <cell r="L866">
            <v>45839</v>
          </cell>
          <cell r="M866">
            <v>8.447</v>
          </cell>
          <cell r="N866" t="str">
            <v>Sophie</v>
          </cell>
        </row>
        <row r="866">
          <cell r="Q866" t="str">
            <v>UK </v>
          </cell>
        </row>
        <row r="867">
          <cell r="A867" t="str">
            <v>PSO2500817</v>
          </cell>
          <cell r="B867">
            <v>4500575142</v>
          </cell>
          <cell r="C867" t="str">
            <v>P2396-E02-C1211</v>
          </cell>
          <cell r="D867" t="str">
            <v>7056NU</v>
          </cell>
          <cell r="E867">
            <v>8004</v>
          </cell>
          <cell r="F867" t="str">
            <v>Y BY SP</v>
          </cell>
        </row>
        <row r="867">
          <cell r="J867" t="str">
            <v>PU-7255U (JETBLOOM)</v>
          </cell>
          <cell r="K867">
            <v>0.265</v>
          </cell>
          <cell r="L867">
            <v>45839</v>
          </cell>
          <cell r="M867">
            <v>7.616</v>
          </cell>
          <cell r="N867" t="str">
            <v>Sophie</v>
          </cell>
        </row>
        <row r="867">
          <cell r="Q867" t="str">
            <v>UK </v>
          </cell>
        </row>
        <row r="868">
          <cell r="A868" t="str">
            <v>PSO2500818</v>
          </cell>
          <cell r="B868">
            <v>4500575142</v>
          </cell>
          <cell r="C868" t="str">
            <v>P2573-E01-C1201</v>
          </cell>
          <cell r="D868" t="str">
            <v>7255U</v>
          </cell>
          <cell r="E868">
            <v>3000</v>
          </cell>
          <cell r="F868" t="str">
            <v>Y
BY SP</v>
          </cell>
        </row>
        <row r="868">
          <cell r="J868" t="str">
            <v>PU-7255U (JETBLOOM)</v>
          </cell>
          <cell r="K868">
            <v>0.265</v>
          </cell>
          <cell r="L868">
            <v>45839</v>
          </cell>
          <cell r="M868">
            <v>9.149</v>
          </cell>
          <cell r="N868" t="str">
            <v>Sophie</v>
          </cell>
        </row>
        <row r="868">
          <cell r="Q868" t="str">
            <v>UK </v>
          </cell>
        </row>
        <row r="869">
          <cell r="A869" t="str">
            <v>PSO2500819</v>
          </cell>
          <cell r="B869">
            <v>4500575142</v>
          </cell>
          <cell r="C869" t="str">
            <v>P8515-E01-C1217</v>
          </cell>
          <cell r="D869" t="str">
            <v>AS914PU</v>
          </cell>
          <cell r="E869">
            <v>2508</v>
          </cell>
          <cell r="F869" t="str">
            <v>N</v>
          </cell>
        </row>
        <row r="869">
          <cell r="L869">
            <v>45870</v>
          </cell>
          <cell r="M869">
            <v>10.969</v>
          </cell>
          <cell r="N869" t="str">
            <v>Sophie</v>
          </cell>
        </row>
        <row r="869">
          <cell r="Q869" t="str">
            <v>UK </v>
          </cell>
        </row>
        <row r="870">
          <cell r="A870" t="str">
            <v>PSO2500820</v>
          </cell>
          <cell r="B870">
            <v>4500575500</v>
          </cell>
          <cell r="C870" t="str">
            <v>P8286-M03-C1227</v>
          </cell>
          <cell r="D870" t="str">
            <v>246GRES</v>
          </cell>
          <cell r="E870">
            <v>12000</v>
          </cell>
          <cell r="F870" t="str">
            <v>N</v>
          </cell>
        </row>
        <row r="870">
          <cell r="L870">
            <v>45809</v>
          </cell>
          <cell r="M870">
            <v>4.936</v>
          </cell>
          <cell r="N870" t="str">
            <v>Kit</v>
          </cell>
        </row>
        <row r="870">
          <cell r="Q870" t="str">
            <v>Mexico </v>
          </cell>
        </row>
        <row r="871">
          <cell r="A871" t="str">
            <v>PSO2500821</v>
          </cell>
          <cell r="B871">
            <v>4500575500</v>
          </cell>
          <cell r="C871" t="str">
            <v>P8286-M03-C1227</v>
          </cell>
          <cell r="D871" t="str">
            <v>246GRES</v>
          </cell>
          <cell r="E871">
            <v>4000</v>
          </cell>
          <cell r="F871" t="str">
            <v>N</v>
          </cell>
        </row>
        <row r="871">
          <cell r="L871">
            <v>45839</v>
          </cell>
          <cell r="M871">
            <v>4.936</v>
          </cell>
          <cell r="N871" t="str">
            <v>Kit</v>
          </cell>
        </row>
        <row r="871">
          <cell r="Q871" t="str">
            <v>Mexico </v>
          </cell>
        </row>
        <row r="872">
          <cell r="A872" t="str">
            <v>PSO2500822</v>
          </cell>
          <cell r="B872">
            <v>4500575500</v>
          </cell>
          <cell r="C872" t="str">
            <v>P8002-M01-C1201</v>
          </cell>
          <cell r="D872" t="str">
            <v>330ES</v>
          </cell>
          <cell r="E872">
            <v>4000</v>
          </cell>
          <cell r="F872" t="str">
            <v>N</v>
          </cell>
        </row>
        <row r="872">
          <cell r="L872">
            <v>45809</v>
          </cell>
          <cell r="M872">
            <v>6.858</v>
          </cell>
          <cell r="N872" t="str">
            <v>Kit</v>
          </cell>
        </row>
        <row r="872">
          <cell r="Q872" t="str">
            <v>Mexico </v>
          </cell>
        </row>
        <row r="873">
          <cell r="A873" t="str">
            <v>PSO2500823</v>
          </cell>
          <cell r="B873">
            <v>4500575500</v>
          </cell>
          <cell r="C873" t="str">
            <v>P8002-M01-C1201</v>
          </cell>
          <cell r="D873" t="str">
            <v>330ES</v>
          </cell>
          <cell r="E873">
            <v>3000</v>
          </cell>
          <cell r="F873" t="str">
            <v>N</v>
          </cell>
        </row>
        <row r="873">
          <cell r="L873">
            <v>45839</v>
          </cell>
          <cell r="M873">
            <v>6.858</v>
          </cell>
          <cell r="N873" t="str">
            <v>Kit</v>
          </cell>
        </row>
        <row r="873">
          <cell r="Q873" t="str">
            <v>Mexico </v>
          </cell>
        </row>
        <row r="874">
          <cell r="A874" t="str">
            <v>PSO2500824</v>
          </cell>
          <cell r="B874">
            <v>4500575500</v>
          </cell>
          <cell r="C874" t="str">
            <v>P8310-M02-C1202</v>
          </cell>
          <cell r="D874" t="str">
            <v>110WMES</v>
          </cell>
          <cell r="E874">
            <v>2004</v>
          </cell>
          <cell r="F874" t="str">
            <v>N</v>
          </cell>
        </row>
        <row r="874">
          <cell r="L874">
            <v>45809</v>
          </cell>
          <cell r="M874">
            <v>6.487</v>
          </cell>
          <cell r="N874" t="str">
            <v>Kit</v>
          </cell>
        </row>
        <row r="874">
          <cell r="Q874" t="str">
            <v>Mexico </v>
          </cell>
        </row>
        <row r="875">
          <cell r="A875" t="str">
            <v>PSO2500825</v>
          </cell>
          <cell r="B875">
            <v>4500575500</v>
          </cell>
          <cell r="C875" t="str">
            <v>P8310-M02-C1202</v>
          </cell>
          <cell r="D875" t="str">
            <v>110WMES</v>
          </cell>
          <cell r="E875">
            <v>2004</v>
          </cell>
          <cell r="F875" t="str">
            <v>N</v>
          </cell>
        </row>
        <row r="875">
          <cell r="L875">
            <v>45839</v>
          </cell>
          <cell r="M875">
            <v>6.487</v>
          </cell>
          <cell r="N875" t="str">
            <v>Kit</v>
          </cell>
        </row>
        <row r="875">
          <cell r="Q875" t="str">
            <v>Mexico </v>
          </cell>
        </row>
        <row r="876">
          <cell r="A876" t="str">
            <v>PSO2500826</v>
          </cell>
          <cell r="B876">
            <v>4500575500</v>
          </cell>
          <cell r="C876" t="str">
            <v>P8328-M01-C1201</v>
          </cell>
          <cell r="D876" t="str">
            <v>289ES</v>
          </cell>
          <cell r="E876">
            <v>1000</v>
          </cell>
          <cell r="F876" t="str">
            <v>N</v>
          </cell>
        </row>
        <row r="876">
          <cell r="L876">
            <v>45809</v>
          </cell>
          <cell r="M876">
            <v>6.472</v>
          </cell>
          <cell r="N876" t="str">
            <v>Kit</v>
          </cell>
        </row>
        <row r="876">
          <cell r="Q876" t="str">
            <v>Mexico </v>
          </cell>
        </row>
        <row r="877">
          <cell r="A877" t="str">
            <v>PSO2500827</v>
          </cell>
          <cell r="B877">
            <v>4500575500</v>
          </cell>
          <cell r="C877" t="str">
            <v>P8328-M01-C1201</v>
          </cell>
          <cell r="D877" t="str">
            <v>289ES</v>
          </cell>
          <cell r="E877">
            <v>1000</v>
          </cell>
          <cell r="F877" t="str">
            <v>N</v>
          </cell>
        </row>
        <row r="877">
          <cell r="L877">
            <v>45839</v>
          </cell>
          <cell r="M877">
            <v>6.472</v>
          </cell>
          <cell r="N877" t="str">
            <v>Kit</v>
          </cell>
        </row>
        <row r="877">
          <cell r="Q877" t="str">
            <v>Mexico </v>
          </cell>
        </row>
        <row r="878">
          <cell r="A878" t="str">
            <v>PSO2500828</v>
          </cell>
          <cell r="B878">
            <v>4500575500</v>
          </cell>
          <cell r="C878" t="str">
            <v>P8286-M03-C1220</v>
          </cell>
          <cell r="D878" t="str">
            <v>246PKES</v>
          </cell>
          <cell r="E878">
            <v>2000</v>
          </cell>
          <cell r="F878" t="str">
            <v>N</v>
          </cell>
        </row>
        <row r="878">
          <cell r="L878">
            <v>45839</v>
          </cell>
          <cell r="M878">
            <v>5.015</v>
          </cell>
          <cell r="N878" t="str">
            <v>Kit</v>
          </cell>
        </row>
        <row r="878">
          <cell r="Q878" t="str">
            <v>Mexico </v>
          </cell>
        </row>
        <row r="879">
          <cell r="A879" t="str">
            <v>PSO2500829</v>
          </cell>
          <cell r="B879">
            <v>4500575654</v>
          </cell>
          <cell r="C879" t="str">
            <v>P8323-L02-C1203</v>
          </cell>
          <cell r="D879" t="str">
            <v>B307</v>
          </cell>
          <cell r="E879">
            <v>144</v>
          </cell>
          <cell r="F879" t="str">
            <v>N</v>
          </cell>
        </row>
        <row r="879">
          <cell r="L879">
            <v>45905</v>
          </cell>
          <cell r="M879">
            <v>12.827</v>
          </cell>
          <cell r="N879" t="str">
            <v>Alice</v>
          </cell>
        </row>
        <row r="879">
          <cell r="Q879" t="str">
            <v>Dominican </v>
          </cell>
        </row>
        <row r="880">
          <cell r="A880" t="str">
            <v>PSO2500830</v>
          </cell>
          <cell r="B880">
            <v>4500574609</v>
          </cell>
          <cell r="C880" t="str">
            <v>816-82910004R</v>
          </cell>
          <cell r="D880" t="str">
            <v>BNT5548-DFFSR</v>
          </cell>
          <cell r="E880">
            <v>600</v>
          </cell>
          <cell r="F880" t="str">
            <v>N</v>
          </cell>
        </row>
        <row r="880">
          <cell r="L880">
            <v>45818</v>
          </cell>
          <cell r="M880">
            <v>0.72</v>
          </cell>
          <cell r="N880" t="str">
            <v>Alice</v>
          </cell>
        </row>
        <row r="880">
          <cell r="Q880" t="str">
            <v>Venezuela </v>
          </cell>
        </row>
        <row r="881">
          <cell r="A881" t="str">
            <v>PSO2500831</v>
          </cell>
          <cell r="B881">
            <v>4500574609</v>
          </cell>
          <cell r="C881" t="str">
            <v>715-82910001C</v>
          </cell>
          <cell r="D881" t="str">
            <v>BNT5548-CNZZL</v>
          </cell>
          <cell r="E881">
            <v>600</v>
          </cell>
          <cell r="F881" t="str">
            <v>N</v>
          </cell>
        </row>
        <row r="881">
          <cell r="L881">
            <v>45818</v>
          </cell>
          <cell r="M881">
            <v>0.226</v>
          </cell>
          <cell r="N881" t="str">
            <v>Alice</v>
          </cell>
        </row>
        <row r="881">
          <cell r="Q881" t="str">
            <v>Venezuela </v>
          </cell>
        </row>
        <row r="882">
          <cell r="A882" t="str">
            <v>PSO2500832</v>
          </cell>
          <cell r="B882">
            <v>4500574609</v>
          </cell>
          <cell r="C882" t="str">
            <v>820-82910001R</v>
          </cell>
          <cell r="D882" t="str">
            <v>BNT5548-STGPIK</v>
          </cell>
          <cell r="E882">
            <v>600</v>
          </cell>
          <cell r="F882" t="str">
            <v>N</v>
          </cell>
        </row>
        <row r="882">
          <cell r="L882">
            <v>45818</v>
          </cell>
          <cell r="M882">
            <v>0.58</v>
          </cell>
          <cell r="N882" t="str">
            <v>Alice</v>
          </cell>
        </row>
        <row r="882">
          <cell r="Q882" t="str">
            <v>Venezuela </v>
          </cell>
        </row>
        <row r="883">
          <cell r="A883" t="str">
            <v>PSO2500833</v>
          </cell>
          <cell r="B883">
            <v>4500575054</v>
          </cell>
          <cell r="C883" t="str">
            <v>P8360-E01-C1203</v>
          </cell>
          <cell r="D883" t="str">
            <v>D570DE</v>
          </cell>
          <cell r="E883">
            <v>4800</v>
          </cell>
          <cell r="F883" t="str">
            <v>N</v>
          </cell>
        </row>
        <row r="883">
          <cell r="L883">
            <v>45813</v>
          </cell>
          <cell r="M883">
            <v>8.857</v>
          </cell>
          <cell r="N883" t="str">
            <v>Sophie</v>
          </cell>
        </row>
        <row r="883">
          <cell r="P883" t="str">
            <v>PO price is US$8.82.DN charge US$177.6</v>
          </cell>
          <cell r="Q883" t="str">
            <v>France </v>
          </cell>
        </row>
        <row r="884">
          <cell r="A884" t="str">
            <v>PSO2500834</v>
          </cell>
          <cell r="B884">
            <v>4500575054</v>
          </cell>
        </row>
        <row r="884">
          <cell r="M884" t="str">
            <v>Cancelled </v>
          </cell>
        </row>
        <row r="885">
          <cell r="A885" t="str">
            <v>PSO2500835</v>
          </cell>
          <cell r="B885">
            <v>4500575057</v>
          </cell>
          <cell r="C885" t="str">
            <v>P8360-E01-C1203</v>
          </cell>
          <cell r="D885" t="str">
            <v>D570DE</v>
          </cell>
          <cell r="E885">
            <v>8100</v>
          </cell>
          <cell r="F885" t="str">
            <v>N</v>
          </cell>
        </row>
        <row r="885">
          <cell r="L885">
            <v>45873</v>
          </cell>
          <cell r="M885">
            <v>8.857</v>
          </cell>
          <cell r="N885" t="str">
            <v>Sophie</v>
          </cell>
        </row>
        <row r="885">
          <cell r="Q885" t="str">
            <v>France </v>
          </cell>
        </row>
        <row r="886">
          <cell r="A886" t="str">
            <v>PSO2500835</v>
          </cell>
          <cell r="B886">
            <v>4500575057</v>
          </cell>
          <cell r="C886" t="str">
            <v>P8360-E01-C1203</v>
          </cell>
          <cell r="D886" t="str">
            <v>D570DE</v>
          </cell>
          <cell r="E886">
            <v>8100</v>
          </cell>
          <cell r="F886" t="str">
            <v>N</v>
          </cell>
        </row>
        <row r="886">
          <cell r="L886">
            <v>45864</v>
          </cell>
          <cell r="M886">
            <v>8.857</v>
          </cell>
          <cell r="N886" t="str">
            <v>Sophie</v>
          </cell>
        </row>
        <row r="886">
          <cell r="Q886" t="str">
            <v>France </v>
          </cell>
        </row>
        <row r="887">
          <cell r="A887" t="str">
            <v>PSO2500836</v>
          </cell>
          <cell r="B887">
            <v>4500575647</v>
          </cell>
          <cell r="C887" t="str">
            <v>P8525-M01-C1202</v>
          </cell>
          <cell r="D887" t="str">
            <v>BC114LES</v>
          </cell>
          <cell r="E887">
            <v>2502</v>
          </cell>
          <cell r="F887" t="str">
            <v>N</v>
          </cell>
        </row>
        <row r="887">
          <cell r="L887">
            <v>45826</v>
          </cell>
          <cell r="M887">
            <v>8.693</v>
          </cell>
          <cell r="N887" t="str">
            <v>Kit</v>
          </cell>
        </row>
        <row r="887">
          <cell r="Q887" t="str">
            <v>Mexico </v>
          </cell>
        </row>
        <row r="888">
          <cell r="A888" t="str">
            <v>PSO2500837</v>
          </cell>
          <cell r="B888">
            <v>4500575687</v>
          </cell>
          <cell r="C888" t="str">
            <v>P5033-J00-C1209</v>
          </cell>
          <cell r="D888" t="str">
            <v>TOA-39PST</v>
          </cell>
          <cell r="E888">
            <v>1200</v>
          </cell>
          <cell r="F888" t="str">
            <v>N</v>
          </cell>
        </row>
        <row r="888">
          <cell r="L888">
            <v>45812</v>
          </cell>
          <cell r="M888">
            <v>2.5</v>
          </cell>
          <cell r="N888" t="str">
            <v>Kit</v>
          </cell>
        </row>
        <row r="888">
          <cell r="P888" t="str">
            <v>Pizza stone - D5033-J00-C1209</v>
          </cell>
          <cell r="Q888" t="str">
            <v>Japan </v>
          </cell>
        </row>
        <row r="889">
          <cell r="A889" t="str">
            <v>PSO2500838</v>
          </cell>
          <cell r="B889">
            <v>4500575695</v>
          </cell>
          <cell r="C889" t="str">
            <v>P8530-L01-C1205</v>
          </cell>
          <cell r="D889" t="str">
            <v>BNTDHB275UX</v>
          </cell>
          <cell r="E889">
            <v>288</v>
          </cell>
          <cell r="F889" t="str">
            <v>N</v>
          </cell>
        </row>
        <row r="889">
          <cell r="L889">
            <v>45823</v>
          </cell>
          <cell r="M889">
            <v>11.91</v>
          </cell>
          <cell r="N889" t="str">
            <v>Amy</v>
          </cell>
        </row>
        <row r="889">
          <cell r="Q889" t="str">
            <v>Guatemala </v>
          </cell>
        </row>
        <row r="890">
          <cell r="A890" t="str">
            <v>PSO2500839</v>
          </cell>
          <cell r="B890">
            <v>4500574246</v>
          </cell>
          <cell r="C890" t="str">
            <v>302-85150045R</v>
          </cell>
          <cell r="D890" t="str">
            <v>AS261E(00002611)</v>
          </cell>
          <cell r="E890">
            <v>100</v>
          </cell>
          <cell r="F890" t="str">
            <v>N</v>
          </cell>
        </row>
        <row r="890">
          <cell r="L890">
            <v>45817</v>
          </cell>
          <cell r="M890">
            <v>0.37</v>
          </cell>
          <cell r="N890" t="str">
            <v>Sophie</v>
          </cell>
        </row>
        <row r="890">
          <cell r="P890" t="str">
            <v>302-85150045R gift box of AS261E</v>
          </cell>
          <cell r="Q890" t="str">
            <v>France </v>
          </cell>
        </row>
        <row r="891">
          <cell r="A891" t="str">
            <v>PSO2500840</v>
          </cell>
          <cell r="B891">
            <v>4500575644</v>
          </cell>
          <cell r="C891" t="str">
            <v>P8002-M01-C1207</v>
          </cell>
          <cell r="D891" t="str">
            <v>330ROES</v>
          </cell>
          <cell r="E891">
            <v>5000</v>
          </cell>
          <cell r="F891" t="str">
            <v>N</v>
          </cell>
        </row>
        <row r="891">
          <cell r="L891">
            <v>45839</v>
          </cell>
          <cell r="M891">
            <v>6.858</v>
          </cell>
          <cell r="N891" t="str">
            <v>Kit</v>
          </cell>
        </row>
        <row r="891">
          <cell r="Q891" t="str">
            <v>Mexico </v>
          </cell>
        </row>
        <row r="892">
          <cell r="A892" t="str">
            <v>PSO2500841</v>
          </cell>
          <cell r="B892">
            <v>4500575644</v>
          </cell>
          <cell r="C892" t="str">
            <v>P8002-M01-C1207</v>
          </cell>
          <cell r="D892" t="str">
            <v>330ROES</v>
          </cell>
          <cell r="E892">
            <v>6</v>
          </cell>
          <cell r="F892" t="str">
            <v>N</v>
          </cell>
        </row>
        <row r="892">
          <cell r="L892">
            <v>45839</v>
          </cell>
          <cell r="M892" t="str">
            <v>F.O.C. </v>
          </cell>
          <cell r="N892" t="str">
            <v>Kit</v>
          </cell>
        </row>
        <row r="892">
          <cell r="Q892" t="str">
            <v>Mexico </v>
          </cell>
        </row>
        <row r="893">
          <cell r="A893" t="str">
            <v>PSO2500842</v>
          </cell>
          <cell r="B893">
            <v>4500574846</v>
          </cell>
          <cell r="C893" t="str">
            <v>738-80161101C</v>
          </cell>
          <cell r="D893" t="str">
            <v>BRHD211/226/235E(21802110)</v>
          </cell>
          <cell r="E893">
            <v>100</v>
          </cell>
          <cell r="F893" t="str">
            <v>N</v>
          </cell>
        </row>
        <row r="893">
          <cell r="L893">
            <v>45825</v>
          </cell>
          <cell r="M893">
            <v>0.7</v>
          </cell>
          <cell r="N893" t="str">
            <v>Sophie</v>
          </cell>
        </row>
        <row r="893">
          <cell r="P893" t="str">
            <v>NOZZLE 12MM-GREY/738-80161101C</v>
          </cell>
          <cell r="Q893" t="str">
            <v>France </v>
          </cell>
        </row>
        <row r="894">
          <cell r="A894" t="str">
            <v>PSO2500843</v>
          </cell>
          <cell r="B894">
            <v>4500574846</v>
          </cell>
          <cell r="C894" t="str">
            <v>738-80160303C</v>
          </cell>
          <cell r="D894" t="str">
            <v>BRHD211/235E(25102110)</v>
          </cell>
          <cell r="E894">
            <v>100</v>
          </cell>
          <cell r="F894" t="str">
            <v>N</v>
          </cell>
        </row>
        <row r="894">
          <cell r="L894">
            <v>45825</v>
          </cell>
          <cell r="M894">
            <v>0.6</v>
          </cell>
          <cell r="N894" t="str">
            <v>Sophie</v>
          </cell>
        </row>
        <row r="894">
          <cell r="P894" t="str">
            <v>REMOVABLE REAR FILTER - GREY/738-80160303C</v>
          </cell>
          <cell r="Q894" t="str">
            <v>France </v>
          </cell>
        </row>
        <row r="895">
          <cell r="A895" t="str">
            <v>PSO2500844</v>
          </cell>
          <cell r="B895">
            <v>4500574846</v>
          </cell>
          <cell r="C895" t="str">
            <v>738-80160301C</v>
          </cell>
          <cell r="D895" t="str">
            <v>BRHD226E(25102260)</v>
          </cell>
          <cell r="E895">
            <v>100</v>
          </cell>
          <cell r="F895" t="str">
            <v>N</v>
          </cell>
        </row>
        <row r="895">
          <cell r="L895">
            <v>45825</v>
          </cell>
          <cell r="M895">
            <v>0.6</v>
          </cell>
          <cell r="N895" t="str">
            <v>Sophie</v>
          </cell>
        </row>
        <row r="895">
          <cell r="P895" t="str">
            <v>REMOVABLE REAR FILTER-WHITE/738-80160301C</v>
          </cell>
          <cell r="Q895" t="str">
            <v>France </v>
          </cell>
        </row>
        <row r="896">
          <cell r="A896" t="str">
            <v>PSO2500845</v>
          </cell>
          <cell r="B896">
            <v>4500574846</v>
          </cell>
          <cell r="C896" t="str">
            <v>816-80180001R</v>
          </cell>
          <cell r="D896" t="str">
            <v>BRHD211/226/235E(25802110)</v>
          </cell>
          <cell r="E896">
            <v>100</v>
          </cell>
          <cell r="F896" t="str">
            <v>N</v>
          </cell>
        </row>
        <row r="896">
          <cell r="L896">
            <v>45825</v>
          </cell>
          <cell r="M896">
            <v>1.45</v>
          </cell>
          <cell r="N896" t="str">
            <v>Sophie</v>
          </cell>
        </row>
        <row r="896">
          <cell r="P896" t="str">
            <v>DIFFUSER-GREY/816-80180001R</v>
          </cell>
          <cell r="Q896" t="str">
            <v>France </v>
          </cell>
        </row>
        <row r="897">
          <cell r="A897" t="str">
            <v>PSO2500846</v>
          </cell>
          <cell r="B897">
            <v>4500574846</v>
          </cell>
          <cell r="C897" t="str">
            <v>170-80180101C*1
738-80180403C*1
703-80180502R*1</v>
          </cell>
          <cell r="D897" t="str">
            <v>BRHD410E(25104101)</v>
          </cell>
          <cell r="E897">
            <v>100</v>
          </cell>
          <cell r="F897" t="str">
            <v>N</v>
          </cell>
        </row>
        <row r="897">
          <cell r="L897">
            <v>45824</v>
          </cell>
          <cell r="M897">
            <v>1.38</v>
          </cell>
          <cell r="N897" t="str">
            <v>Sophie</v>
          </cell>
        </row>
        <row r="897">
          <cell r="P897" t="str">
            <v>BRHD410E/REMOVABLE REAR FILTER-BLACK
(170-80180101C入风网
738-80180403C 尾盖
703-80180502R尾盖装饰盖)</v>
          </cell>
          <cell r="Q897" t="str">
            <v>France </v>
          </cell>
        </row>
        <row r="898">
          <cell r="A898" t="str">
            <v>PSO2500847</v>
          </cell>
          <cell r="B898">
            <v>4500575863</v>
          </cell>
          <cell r="C898" t="str">
            <v>P5019-K02-C1201</v>
          </cell>
          <cell r="D898" t="str">
            <v>TOA-60KR</v>
          </cell>
          <cell r="E898">
            <v>2000</v>
          </cell>
          <cell r="F898" t="str">
            <v>N</v>
          </cell>
        </row>
        <row r="898">
          <cell r="L898">
            <v>45854</v>
          </cell>
          <cell r="M898">
            <v>54.51</v>
          </cell>
          <cell r="N898" t="str">
            <v>Kit</v>
          </cell>
        </row>
        <row r="898">
          <cell r="Q898" t="str">
            <v>Korea </v>
          </cell>
        </row>
        <row r="899">
          <cell r="A899" t="str">
            <v>PSO2500847</v>
          </cell>
          <cell r="B899">
            <v>4500575863</v>
          </cell>
          <cell r="C899" t="str">
            <v>P5019-K02-C1201</v>
          </cell>
          <cell r="D899" t="str">
            <v>TOA-60KR</v>
          </cell>
          <cell r="E899">
            <v>1000</v>
          </cell>
          <cell r="F899" t="str">
            <v>N</v>
          </cell>
        </row>
        <row r="899">
          <cell r="L899">
            <v>45866</v>
          </cell>
          <cell r="M899">
            <v>54.51</v>
          </cell>
          <cell r="N899" t="str">
            <v>Kit</v>
          </cell>
        </row>
        <row r="899">
          <cell r="Q899" t="str">
            <v>Korea </v>
          </cell>
        </row>
        <row r="900">
          <cell r="A900" t="str">
            <v>PSO2500848</v>
          </cell>
          <cell r="B900">
            <v>4500575580</v>
          </cell>
          <cell r="C900" t="str">
            <v>P8891-S01-C1202</v>
          </cell>
          <cell r="D900" t="str">
            <v>BAB2770SDE</v>
          </cell>
          <cell r="E900">
            <v>2004</v>
          </cell>
          <cell r="F900" t="str">
            <v>N</v>
          </cell>
        </row>
        <row r="900">
          <cell r="L900">
            <v>45821</v>
          </cell>
          <cell r="M900">
            <v>15.339</v>
          </cell>
          <cell r="N900" t="str">
            <v>Amy</v>
          </cell>
        </row>
        <row r="900">
          <cell r="Q900" t="str">
            <v>Dubai </v>
          </cell>
        </row>
        <row r="901">
          <cell r="A901" t="str">
            <v>PSO2500849</v>
          </cell>
          <cell r="B901">
            <v>4500575355</v>
          </cell>
          <cell r="C901" t="str">
            <v>P8019-E02-C1214</v>
          </cell>
          <cell r="D901" t="str">
            <v>AS6554U(球頭,改轉速,加網)</v>
          </cell>
          <cell r="E901">
            <v>2300</v>
          </cell>
          <cell r="F901" t="str">
            <v>Y</v>
          </cell>
        </row>
        <row r="901">
          <cell r="J901" t="str">
            <v>Pouch-KNX 1790A3</v>
          </cell>
          <cell r="K901">
            <v>5.01</v>
          </cell>
          <cell r="L901">
            <v>45887</v>
          </cell>
          <cell r="M901">
            <v>31.539</v>
          </cell>
          <cell r="N901" t="str">
            <v>Sophie</v>
          </cell>
        </row>
        <row r="901">
          <cell r="Q901" t="str">
            <v>UK </v>
          </cell>
        </row>
        <row r="902">
          <cell r="A902" t="str">
            <v>PSO2500849</v>
          </cell>
          <cell r="B902">
            <v>4500575355</v>
          </cell>
          <cell r="C902" t="str">
            <v>P8019-E02-C1214</v>
          </cell>
          <cell r="D902" t="str">
            <v>AS6554U(球頭,改轉速,加網)</v>
          </cell>
          <cell r="E902">
            <v>100</v>
          </cell>
          <cell r="F902" t="str">
            <v>Y</v>
          </cell>
        </row>
        <row r="902">
          <cell r="J902" t="str">
            <v>Pouch-KNX 1790A3</v>
          </cell>
          <cell r="K902">
            <v>5.01</v>
          </cell>
          <cell r="L902">
            <v>45887</v>
          </cell>
          <cell r="M902">
            <v>31.539</v>
          </cell>
          <cell r="N902" t="str">
            <v>Sophie</v>
          </cell>
        </row>
        <row r="902">
          <cell r="Q902" t="str">
            <v>UK </v>
          </cell>
        </row>
        <row r="903">
          <cell r="A903" t="str">
            <v>PSO2500849</v>
          </cell>
          <cell r="B903">
            <v>4500575355</v>
          </cell>
          <cell r="C903" t="str">
            <v>P8019-E02-C1214</v>
          </cell>
          <cell r="D903" t="str">
            <v>AS6554U(球頭,改轉速,加網)</v>
          </cell>
          <cell r="E903">
            <v>76</v>
          </cell>
          <cell r="F903" t="str">
            <v>Y</v>
          </cell>
        </row>
        <row r="903">
          <cell r="J903" t="str">
            <v>Pouch-KNX 1790A3</v>
          </cell>
          <cell r="K903">
            <v>5.01</v>
          </cell>
          <cell r="L903">
            <v>45887</v>
          </cell>
          <cell r="M903">
            <v>31.539</v>
          </cell>
          <cell r="N903" t="str">
            <v>Sophie</v>
          </cell>
        </row>
        <row r="903">
          <cell r="Q903" t="str">
            <v>UK </v>
          </cell>
        </row>
        <row r="904">
          <cell r="A904" t="str">
            <v>PSO2500849</v>
          </cell>
          <cell r="B904">
            <v>4500575355</v>
          </cell>
          <cell r="C904" t="str">
            <v>P8019-E02-C1214</v>
          </cell>
          <cell r="D904" t="str">
            <v>AS6554U(球頭,改轉速,加網)</v>
          </cell>
          <cell r="E904">
            <v>24</v>
          </cell>
          <cell r="F904" t="str">
            <v>Y</v>
          </cell>
        </row>
        <row r="904">
          <cell r="J904" t="str">
            <v>Pouch-KNX 1790A3</v>
          </cell>
          <cell r="K904">
            <v>5.01</v>
          </cell>
          <cell r="L904">
            <v>45887</v>
          </cell>
          <cell r="M904">
            <v>31.539</v>
          </cell>
          <cell r="N904" t="str">
            <v>Sophie</v>
          </cell>
        </row>
        <row r="904">
          <cell r="Q904" t="str">
            <v>UK </v>
          </cell>
        </row>
        <row r="905">
          <cell r="A905" t="str">
            <v>PSO2500850</v>
          </cell>
          <cell r="B905">
            <v>4500575355</v>
          </cell>
          <cell r="C905" t="str">
            <v>P8019-E02-C1214</v>
          </cell>
          <cell r="D905" t="str">
            <v>AS6554U(球頭,改轉速,加網)</v>
          </cell>
          <cell r="E905">
            <v>8</v>
          </cell>
          <cell r="F905" t="str">
            <v>Y</v>
          </cell>
        </row>
        <row r="905">
          <cell r="J905" t="str">
            <v>Pouch-KNX 1790A3</v>
          </cell>
          <cell r="K905">
            <v>5.01</v>
          </cell>
          <cell r="L905">
            <v>45874</v>
          </cell>
          <cell r="M905">
            <v>0</v>
          </cell>
          <cell r="N905" t="str">
            <v>Sophie</v>
          </cell>
        </row>
        <row r="905">
          <cell r="P905" t="str">
            <v>Salesman samples F.O.C.       Tracking number is #SF1550708107603</v>
          </cell>
          <cell r="Q905" t="str">
            <v>UK </v>
          </cell>
        </row>
        <row r="906">
          <cell r="A906" t="str">
            <v>PSO2500851</v>
          </cell>
          <cell r="B906">
            <v>4500575528</v>
          </cell>
          <cell r="C906" t="str">
            <v>P8531-S01-C1202</v>
          </cell>
          <cell r="D906" t="str">
            <v>BRAS430SDE</v>
          </cell>
          <cell r="E906">
            <v>2502</v>
          </cell>
          <cell r="F906" t="str">
            <v>N</v>
          </cell>
        </row>
        <row r="906">
          <cell r="L906">
            <v>45827</v>
          </cell>
          <cell r="M906">
            <v>15.006</v>
          </cell>
          <cell r="N906" t="str">
            <v>Winnie</v>
          </cell>
        </row>
        <row r="906">
          <cell r="Q906" t="str">
            <v>Dubai </v>
          </cell>
        </row>
        <row r="907">
          <cell r="A907" t="str">
            <v>PSO2500852</v>
          </cell>
          <cell r="B907">
            <v>4500575528</v>
          </cell>
          <cell r="C907" t="str">
            <v>P8016-S02-C1201</v>
          </cell>
          <cell r="D907" t="str">
            <v>BRHD225SDE</v>
          </cell>
          <cell r="E907">
            <v>2502</v>
          </cell>
          <cell r="F907" t="str">
            <v>N</v>
          </cell>
        </row>
        <row r="907">
          <cell r="L907">
            <v>45827</v>
          </cell>
          <cell r="M907">
            <v>10.286</v>
          </cell>
          <cell r="N907" t="str">
            <v>Winnie</v>
          </cell>
        </row>
        <row r="907">
          <cell r="Q907" t="str">
            <v>Dubai </v>
          </cell>
        </row>
        <row r="908">
          <cell r="A908" t="str">
            <v>PSO2500853</v>
          </cell>
          <cell r="B908">
            <v>4500575528</v>
          </cell>
          <cell r="C908" t="str">
            <v>P8018-S02-C1201</v>
          </cell>
          <cell r="D908" t="str">
            <v>BRHD435SDE</v>
          </cell>
          <cell r="E908">
            <v>750</v>
          </cell>
          <cell r="F908" t="str">
            <v>N</v>
          </cell>
        </row>
        <row r="908">
          <cell r="L908">
            <v>45879</v>
          </cell>
          <cell r="M908">
            <v>18.373</v>
          </cell>
          <cell r="N908" t="str">
            <v>Winnie</v>
          </cell>
        </row>
        <row r="908">
          <cell r="Q908" t="str">
            <v>Dubai </v>
          </cell>
        </row>
        <row r="909">
          <cell r="A909" t="str">
            <v>PSO2500853</v>
          </cell>
          <cell r="B909">
            <v>4500575528</v>
          </cell>
          <cell r="C909" t="str">
            <v>P8018-S02-C1201</v>
          </cell>
          <cell r="D909" t="str">
            <v>BRHD435SDE</v>
          </cell>
          <cell r="E909">
            <v>1752</v>
          </cell>
          <cell r="F909" t="str">
            <v>N</v>
          </cell>
        </row>
        <row r="909">
          <cell r="L909">
            <v>45884</v>
          </cell>
          <cell r="M909">
            <v>18.373</v>
          </cell>
          <cell r="N909" t="str">
            <v>Winnie</v>
          </cell>
        </row>
        <row r="909">
          <cell r="Q909" t="str">
            <v>Dubai </v>
          </cell>
        </row>
        <row r="910">
          <cell r="A910" t="str">
            <v>PSO2500854</v>
          </cell>
          <cell r="B910">
            <v>4500575519</v>
          </cell>
          <cell r="C910" t="str">
            <v>P8298-S01-C1204</v>
          </cell>
          <cell r="D910" t="str">
            <v>5344SDE</v>
          </cell>
          <cell r="E910">
            <v>2502</v>
          </cell>
          <cell r="F910" t="str">
            <v>N</v>
          </cell>
        </row>
        <row r="910">
          <cell r="L910">
            <v>45828</v>
          </cell>
          <cell r="M910">
            <v>6.332</v>
          </cell>
          <cell r="N910" t="str">
            <v>Winnie</v>
          </cell>
        </row>
        <row r="910">
          <cell r="Q910" t="str">
            <v>Dubai </v>
          </cell>
        </row>
        <row r="911">
          <cell r="A911" t="str">
            <v>PSO2500855</v>
          </cell>
          <cell r="B911">
            <v>4500575519</v>
          </cell>
          <cell r="C911" t="str">
            <v>P8873-S02-C1204</v>
          </cell>
          <cell r="D911" t="str">
            <v>AS960SDE</v>
          </cell>
          <cell r="E911">
            <v>2502</v>
          </cell>
          <cell r="F911" t="str">
            <v>Y BY SP</v>
          </cell>
        </row>
        <row r="911">
          <cell r="J911" t="str">
            <v>PU-AS960E (Funrich)</v>
          </cell>
          <cell r="K911">
            <v>1.372</v>
          </cell>
          <cell r="L911">
            <v>45828</v>
          </cell>
          <cell r="M911">
            <v>16.928</v>
          </cell>
          <cell r="N911" t="str">
            <v>Winnie</v>
          </cell>
        </row>
        <row r="911">
          <cell r="Q911" t="str">
            <v>Dubai </v>
          </cell>
        </row>
        <row r="912">
          <cell r="A912" t="str">
            <v>PSO2500856</v>
          </cell>
          <cell r="B912">
            <v>4500575519</v>
          </cell>
          <cell r="C912" t="str">
            <v>P8515-S01-C1202</v>
          </cell>
          <cell r="D912" t="str">
            <v>AS136SDE</v>
          </cell>
          <cell r="E912">
            <v>3000</v>
          </cell>
          <cell r="F912" t="str">
            <v>Y BY SP</v>
          </cell>
        </row>
        <row r="912">
          <cell r="J912" t="str">
            <v>GLOVE-2136U-SP</v>
          </cell>
          <cell r="K912" t="str">
            <v>TBA</v>
          </cell>
          <cell r="L912">
            <v>45828</v>
          </cell>
          <cell r="M912">
            <v>13.21</v>
          </cell>
          <cell r="N912" t="str">
            <v>Winnie</v>
          </cell>
        </row>
        <row r="912">
          <cell r="Q912" t="str">
            <v>Dubai </v>
          </cell>
        </row>
        <row r="913">
          <cell r="A913" t="str">
            <v>PSO2500857</v>
          </cell>
          <cell r="B913">
            <v>4500575519</v>
          </cell>
          <cell r="C913" t="str">
            <v>P8873-S03-C1202</v>
          </cell>
          <cell r="D913" t="str">
            <v>AS965SDE</v>
          </cell>
          <cell r="E913">
            <v>2502</v>
          </cell>
          <cell r="F913" t="str">
            <v>Y</v>
          </cell>
        </row>
        <row r="913">
          <cell r="J913" t="str">
            <v>pouch</v>
          </cell>
          <cell r="K913">
            <v>1.4</v>
          </cell>
          <cell r="L913">
            <v>45855</v>
          </cell>
          <cell r="M913">
            <v>18.492</v>
          </cell>
          <cell r="N913" t="str">
            <v>Winnie</v>
          </cell>
        </row>
        <row r="913">
          <cell r="Q913" t="str">
            <v>Dubai </v>
          </cell>
        </row>
        <row r="914">
          <cell r="A914" t="str">
            <v>PSO2500858</v>
          </cell>
          <cell r="B914">
            <v>4500575519</v>
          </cell>
          <cell r="C914" t="str">
            <v>P8896-S02-C1201</v>
          </cell>
          <cell r="D914" t="str">
            <v>BAB2676TTSDE</v>
          </cell>
          <cell r="E914">
            <v>2508</v>
          </cell>
          <cell r="F914" t="str">
            <v>N</v>
          </cell>
        </row>
        <row r="914">
          <cell r="L914">
            <v>45828</v>
          </cell>
          <cell r="M914">
            <v>8.63</v>
          </cell>
          <cell r="N914" t="str">
            <v>Winnie</v>
          </cell>
        </row>
        <row r="914">
          <cell r="Q914" t="str">
            <v>Dubai </v>
          </cell>
        </row>
        <row r="915">
          <cell r="A915" t="str">
            <v>PSO2500859</v>
          </cell>
          <cell r="B915">
            <v>4500575519</v>
          </cell>
          <cell r="C915" t="str">
            <v>P8896-S02-C1201</v>
          </cell>
          <cell r="D915" t="str">
            <v>BAB2676TTSDE</v>
          </cell>
          <cell r="E915">
            <v>2508</v>
          </cell>
          <cell r="F915" t="str">
            <v>N</v>
          </cell>
        </row>
        <row r="915">
          <cell r="L915">
            <v>45873</v>
          </cell>
          <cell r="M915">
            <v>8.63</v>
          </cell>
          <cell r="N915" t="str">
            <v>Winnie</v>
          </cell>
        </row>
        <row r="915">
          <cell r="Q915" t="str">
            <v>Dubai </v>
          </cell>
        </row>
        <row r="916">
          <cell r="A916" t="str">
            <v>PSO2500860</v>
          </cell>
          <cell r="B916">
            <v>4500575519</v>
          </cell>
          <cell r="C916" t="str">
            <v>P8341-S02-C1201</v>
          </cell>
          <cell r="D916" t="str">
            <v>D212SDE</v>
          </cell>
          <cell r="E916">
            <v>2502</v>
          </cell>
          <cell r="F916" t="str">
            <v>N</v>
          </cell>
        </row>
        <row r="916">
          <cell r="L916">
            <v>45855</v>
          </cell>
          <cell r="M916">
            <v>5.912</v>
          </cell>
          <cell r="N916" t="str">
            <v>Winnie</v>
          </cell>
        </row>
        <row r="916">
          <cell r="Q916" t="str">
            <v>Dubai </v>
          </cell>
        </row>
        <row r="917">
          <cell r="A917" t="str">
            <v>PSO2500861</v>
          </cell>
          <cell r="B917">
            <v>4500575519</v>
          </cell>
          <cell r="C917" t="str">
            <v>P8360-S01-C1203</v>
          </cell>
          <cell r="D917" t="str">
            <v>D570DSDE</v>
          </cell>
          <cell r="E917">
            <v>2502</v>
          </cell>
          <cell r="F917" t="str">
            <v>N</v>
          </cell>
        </row>
        <row r="917">
          <cell r="L917">
            <v>45828</v>
          </cell>
          <cell r="M917">
            <v>8.951</v>
          </cell>
          <cell r="N917" t="str">
            <v>Winnie</v>
          </cell>
        </row>
        <row r="917">
          <cell r="Q917" t="str">
            <v>Dubai </v>
          </cell>
        </row>
        <row r="918">
          <cell r="A918" t="str">
            <v>PSO2500862</v>
          </cell>
          <cell r="B918">
            <v>835583</v>
          </cell>
          <cell r="C918" t="str">
            <v>P8875-M02-C1203</v>
          </cell>
          <cell r="D918" t="str">
            <v>BC127GDES</v>
          </cell>
          <cell r="E918">
            <v>3720</v>
          </cell>
          <cell r="F918" t="str">
            <v>Y BY SP </v>
          </cell>
        </row>
        <row r="918">
          <cell r="K918" t="str">
            <v>普華- SP order - Brush RMB5.576 (USD0.82/PCS ) </v>
          </cell>
          <cell r="L918">
            <v>45825</v>
          </cell>
          <cell r="M918">
            <v>13.894</v>
          </cell>
          <cell r="N918" t="str">
            <v>Kit</v>
          </cell>
        </row>
        <row r="918">
          <cell r="P918" t="str">
            <v>93pcs / Gaylord </v>
          </cell>
          <cell r="Q918" t="str">
            <v>Mexico  - Costco</v>
          </cell>
        </row>
        <row r="919">
          <cell r="A919" t="str">
            <v>PSO2500863</v>
          </cell>
          <cell r="B919">
            <v>835583</v>
          </cell>
          <cell r="C919" t="str">
            <v>P8875-M02-C1203</v>
          </cell>
          <cell r="D919" t="str">
            <v>BC127GDES</v>
          </cell>
          <cell r="E919">
            <v>3720</v>
          </cell>
          <cell r="F919" t="str">
            <v>Y BY SP </v>
          </cell>
        </row>
        <row r="919">
          <cell r="K919" t="str">
            <v>普華- SP order - Brush RMB5.576 (USD0.82/PCS ) </v>
          </cell>
          <cell r="L919">
            <v>45832</v>
          </cell>
          <cell r="M919">
            <v>13.894</v>
          </cell>
          <cell r="N919" t="str">
            <v>Kit</v>
          </cell>
        </row>
        <row r="919">
          <cell r="P919" t="str">
            <v>93pcs / Gaylord </v>
          </cell>
          <cell r="Q919" t="str">
            <v>Mexico  - Costco</v>
          </cell>
        </row>
        <row r="920">
          <cell r="A920" t="str">
            <v>PSO2500864</v>
          </cell>
          <cell r="B920">
            <v>835583</v>
          </cell>
          <cell r="C920" t="str">
            <v>P8875-M02-C1203</v>
          </cell>
          <cell r="D920" t="str">
            <v>BC127GDES</v>
          </cell>
          <cell r="E920">
            <v>3720</v>
          </cell>
          <cell r="F920" t="str">
            <v>Y BY SP </v>
          </cell>
        </row>
        <row r="920">
          <cell r="K920" t="str">
            <v>普華- SP order - Brush RMB5.576 (USD0.82/PCS ) </v>
          </cell>
          <cell r="L920">
            <v>45873</v>
          </cell>
          <cell r="M920">
            <v>13.894</v>
          </cell>
          <cell r="N920" t="str">
            <v>Kit</v>
          </cell>
        </row>
        <row r="920">
          <cell r="P920" t="str">
            <v>93pcs / Gaylord </v>
          </cell>
          <cell r="Q920" t="str">
            <v>Mexico  - Costco</v>
          </cell>
        </row>
        <row r="921">
          <cell r="A921" t="str">
            <v>PSO2500865</v>
          </cell>
          <cell r="B921">
            <v>835583</v>
          </cell>
          <cell r="C921" t="str">
            <v>P8875-M02-C1203</v>
          </cell>
          <cell r="D921" t="str">
            <v>BC127GDES</v>
          </cell>
          <cell r="E921">
            <v>3720</v>
          </cell>
          <cell r="F921" t="str">
            <v>Y BY SP </v>
          </cell>
        </row>
        <row r="921">
          <cell r="K921" t="str">
            <v>普華- SP order - Brush RMB5.576 (USD0.82/PCS ) </v>
          </cell>
          <cell r="L921">
            <v>45887</v>
          </cell>
          <cell r="M921">
            <v>13.894</v>
          </cell>
          <cell r="N921" t="str">
            <v>Kit</v>
          </cell>
        </row>
        <row r="921">
          <cell r="P921" t="str">
            <v>93pcs / Gaylord </v>
          </cell>
          <cell r="Q921" t="str">
            <v>Mexico  - Costco</v>
          </cell>
        </row>
        <row r="922">
          <cell r="A922" t="str">
            <v>PSO2500866</v>
          </cell>
          <cell r="B922">
            <v>835583</v>
          </cell>
          <cell r="C922" t="str">
            <v>P8875-M02-C1203</v>
          </cell>
          <cell r="D922" t="str">
            <v>BC127GDES</v>
          </cell>
          <cell r="E922">
            <v>3720</v>
          </cell>
          <cell r="F922" t="str">
            <v>Y BY SP </v>
          </cell>
        </row>
        <row r="922">
          <cell r="K922" t="str">
            <v>普華- SP order - Brush RMB5.576 (USD0.82/PCS ) </v>
          </cell>
          <cell r="L922">
            <v>45893</v>
          </cell>
          <cell r="M922">
            <v>13.894</v>
          </cell>
          <cell r="N922" t="str">
            <v>Kit</v>
          </cell>
        </row>
        <row r="922">
          <cell r="P922" t="str">
            <v>93pcs / Gaylord </v>
          </cell>
          <cell r="Q922" t="str">
            <v>Mexico  - Costco</v>
          </cell>
        </row>
        <row r="923">
          <cell r="A923" t="str">
            <v>PSO2500867</v>
          </cell>
          <cell r="B923">
            <v>835583</v>
          </cell>
          <cell r="C923" t="str">
            <v>P8875-M02-C1203</v>
          </cell>
          <cell r="D923" t="str">
            <v>BC127GDES</v>
          </cell>
          <cell r="E923">
            <v>3720</v>
          </cell>
          <cell r="F923" t="str">
            <v>Y BY SP </v>
          </cell>
        </row>
        <row r="923">
          <cell r="K923" t="str">
            <v>普華- SP order - Brush RMB5.576 (USD0.82/PCS ) </v>
          </cell>
          <cell r="L923">
            <v>45908</v>
          </cell>
          <cell r="M923">
            <v>13.894</v>
          </cell>
          <cell r="N923" t="str">
            <v>Kit</v>
          </cell>
        </row>
        <row r="923">
          <cell r="P923" t="str">
            <v>93pcs / Gaylord </v>
          </cell>
          <cell r="Q923" t="str">
            <v>Mexico  - Costco</v>
          </cell>
        </row>
        <row r="924">
          <cell r="A924" t="str">
            <v>PSO2500868</v>
          </cell>
          <cell r="B924">
            <v>835583</v>
          </cell>
          <cell r="C924" t="str">
            <v>P8875-M02-C1203</v>
          </cell>
          <cell r="D924" t="str">
            <v>BC127GDES</v>
          </cell>
          <cell r="E924">
            <v>3720</v>
          </cell>
          <cell r="F924" t="str">
            <v>Y BY SP </v>
          </cell>
        </row>
        <row r="924">
          <cell r="K924" t="str">
            <v>普華- SP order - Brush RMB5.576 (USD0.82/PCS ) </v>
          </cell>
          <cell r="L924">
            <v>45922</v>
          </cell>
          <cell r="M924">
            <v>13.894</v>
          </cell>
          <cell r="N924" t="str">
            <v>Kit</v>
          </cell>
        </row>
        <row r="924">
          <cell r="P924" t="str">
            <v>93pcs / Gaylord </v>
          </cell>
          <cell r="Q924" t="str">
            <v>Mexico  - Costco</v>
          </cell>
        </row>
        <row r="925">
          <cell r="A925" t="str">
            <v>PSO2500869</v>
          </cell>
          <cell r="B925">
            <v>835583</v>
          </cell>
          <cell r="C925" t="str">
            <v>P8875-M02-C1203</v>
          </cell>
          <cell r="D925" t="str">
            <v>BC127GDES</v>
          </cell>
          <cell r="E925">
            <v>3720</v>
          </cell>
          <cell r="F925" t="str">
            <v>Y BY SP </v>
          </cell>
        </row>
        <row r="925">
          <cell r="K925" t="str">
            <v>普華- SP order - Brush RMB5.576 (USD0.82/PCS ) </v>
          </cell>
          <cell r="L925">
            <v>45943</v>
          </cell>
          <cell r="M925">
            <v>13.894</v>
          </cell>
          <cell r="N925" t="str">
            <v>Kit</v>
          </cell>
        </row>
        <row r="925">
          <cell r="P925" t="str">
            <v>93pcs / Gaylord </v>
          </cell>
          <cell r="Q925" t="str">
            <v>Mexico  - Costco</v>
          </cell>
        </row>
        <row r="926">
          <cell r="A926" t="str">
            <v>PSO2500870</v>
          </cell>
          <cell r="B926">
            <v>835583</v>
          </cell>
          <cell r="C926" t="str">
            <v>P8875-M02-C1203</v>
          </cell>
          <cell r="D926" t="str">
            <v>BC127GDES</v>
          </cell>
          <cell r="E926">
            <v>3720</v>
          </cell>
          <cell r="F926" t="str">
            <v>Y BY SP </v>
          </cell>
        </row>
        <row r="926">
          <cell r="K926" t="str">
            <v>普華- SP order - Brush RMB5.576 (USD0.82/PCS ) </v>
          </cell>
          <cell r="L926">
            <v>45978</v>
          </cell>
          <cell r="M926">
            <v>13.894</v>
          </cell>
          <cell r="N926" t="str">
            <v>Kit</v>
          </cell>
        </row>
        <row r="926">
          <cell r="P926" t="str">
            <v>93pcs / Gaylord </v>
          </cell>
          <cell r="Q926" t="str">
            <v>Mexico  - Costco</v>
          </cell>
        </row>
        <row r="927">
          <cell r="A927" t="str">
            <v>PSO2500871</v>
          </cell>
          <cell r="B927">
            <v>835583</v>
          </cell>
          <cell r="C927" t="str">
            <v>P8875-M02-C1203</v>
          </cell>
          <cell r="D927" t="str">
            <v>BC127GDES</v>
          </cell>
          <cell r="E927">
            <v>3720</v>
          </cell>
          <cell r="F927" t="str">
            <v>Y BY SP </v>
          </cell>
        </row>
        <row r="927">
          <cell r="K927" t="str">
            <v>普華- SP order - Brush RMB5.576 (USD0.82/PCS ) </v>
          </cell>
          <cell r="L927">
            <v>46027</v>
          </cell>
          <cell r="M927">
            <v>13.894</v>
          </cell>
          <cell r="N927" t="str">
            <v>Kit</v>
          </cell>
        </row>
        <row r="927">
          <cell r="P927" t="str">
            <v>93pcs / Gaylord </v>
          </cell>
          <cell r="Q927" t="str">
            <v>Mexico  - Costco</v>
          </cell>
        </row>
        <row r="928">
          <cell r="A928" t="str">
            <v>PSO2500872</v>
          </cell>
          <cell r="B928">
            <v>46158</v>
          </cell>
          <cell r="C928" t="str">
            <v>P5031-C01-C1201</v>
          </cell>
          <cell r="D928" t="str">
            <v>CPM-150C</v>
          </cell>
          <cell r="E928">
            <v>2880</v>
          </cell>
          <cell r="F928" t="str">
            <v>N</v>
          </cell>
        </row>
        <row r="928">
          <cell r="L928">
            <v>45841</v>
          </cell>
          <cell r="M928">
            <v>11.92</v>
          </cell>
          <cell r="N928" t="str">
            <v>Alice</v>
          </cell>
        </row>
        <row r="928">
          <cell r="Q928" t="str">
            <v>Canada </v>
          </cell>
        </row>
        <row r="929">
          <cell r="A929" t="str">
            <v>PSO2500873</v>
          </cell>
          <cell r="B929">
            <v>46159</v>
          </cell>
          <cell r="C929" t="str">
            <v>P5031-C01-C1201</v>
          </cell>
          <cell r="D929" t="str">
            <v>CPM-150C</v>
          </cell>
          <cell r="E929">
            <v>2880</v>
          </cell>
          <cell r="F929" t="str">
            <v>N</v>
          </cell>
        </row>
        <row r="929">
          <cell r="L929">
            <v>45862</v>
          </cell>
          <cell r="M929">
            <v>11.92</v>
          </cell>
          <cell r="N929" t="str">
            <v>Alice</v>
          </cell>
        </row>
        <row r="929">
          <cell r="Q929" t="str">
            <v>Canada </v>
          </cell>
        </row>
        <row r="930">
          <cell r="A930" t="str">
            <v>PSO2500874</v>
          </cell>
          <cell r="B930">
            <v>46160</v>
          </cell>
          <cell r="C930" t="str">
            <v>P5031-C01-C1201</v>
          </cell>
          <cell r="D930" t="str">
            <v>CPM-150C</v>
          </cell>
          <cell r="E930">
            <v>2880</v>
          </cell>
          <cell r="F930" t="str">
            <v>N</v>
          </cell>
        </row>
        <row r="930">
          <cell r="L930">
            <v>45871</v>
          </cell>
          <cell r="M930">
            <v>11.92</v>
          </cell>
          <cell r="N930" t="str">
            <v>Alice</v>
          </cell>
        </row>
        <row r="930">
          <cell r="Q930" t="str">
            <v>Canada </v>
          </cell>
        </row>
        <row r="931">
          <cell r="A931" t="str">
            <v>PSO2500875</v>
          </cell>
          <cell r="B931">
            <v>46168</v>
          </cell>
          <cell r="C931" t="str">
            <v>P5031-C01-C1201</v>
          </cell>
          <cell r="D931" t="str">
            <v>CPM-150C</v>
          </cell>
          <cell r="E931">
            <v>2880</v>
          </cell>
          <cell r="F931" t="str">
            <v>N</v>
          </cell>
        </row>
        <row r="931">
          <cell r="L931">
            <v>45871</v>
          </cell>
          <cell r="M931">
            <v>11.92</v>
          </cell>
          <cell r="N931" t="str">
            <v>Alice</v>
          </cell>
        </row>
        <row r="931">
          <cell r="Q931" t="str">
            <v>Canada </v>
          </cell>
        </row>
        <row r="932">
          <cell r="A932" t="str">
            <v>PSO2500876</v>
          </cell>
          <cell r="B932">
            <v>46161</v>
          </cell>
          <cell r="C932" t="str">
            <v>P5031-C01-C1201</v>
          </cell>
          <cell r="D932" t="str">
            <v>CPM-150C</v>
          </cell>
          <cell r="E932">
            <v>2880</v>
          </cell>
          <cell r="F932" t="str">
            <v>N</v>
          </cell>
        </row>
        <row r="932">
          <cell r="L932">
            <v>45902</v>
          </cell>
          <cell r="M932">
            <v>11.92</v>
          </cell>
          <cell r="N932" t="str">
            <v>Alice</v>
          </cell>
        </row>
        <row r="932">
          <cell r="Q932" t="str">
            <v>Canada </v>
          </cell>
        </row>
        <row r="933">
          <cell r="A933" t="str">
            <v>PSO2500877</v>
          </cell>
          <cell r="B933">
            <v>4500575885</v>
          </cell>
          <cell r="C933" t="str">
            <v>P8878-K02-C1201</v>
          </cell>
          <cell r="D933" t="str">
            <v>VSAS80PIK</v>
          </cell>
          <cell r="E933">
            <v>2502</v>
          </cell>
          <cell r="F933" t="str">
            <v>N</v>
          </cell>
        </row>
        <row r="933">
          <cell r="L933">
            <v>45854</v>
          </cell>
          <cell r="M933">
            <v>9.604</v>
          </cell>
          <cell r="N933" t="str">
            <v>Kit</v>
          </cell>
        </row>
        <row r="933">
          <cell r="Q933" t="str">
            <v>Korea </v>
          </cell>
        </row>
        <row r="934">
          <cell r="A934" t="str">
            <v>PSO2500878</v>
          </cell>
          <cell r="B934">
            <v>4500575812</v>
          </cell>
          <cell r="C934" t="str">
            <v>P8529-L01-C1201</v>
          </cell>
          <cell r="D934" t="str">
            <v>BNTMHBUC</v>
          </cell>
          <cell r="E934">
            <v>2004</v>
          </cell>
          <cell r="F934" t="str">
            <v>N</v>
          </cell>
        </row>
        <row r="934">
          <cell r="L934">
            <v>45824</v>
          </cell>
          <cell r="M934">
            <v>9.888</v>
          </cell>
          <cell r="N934" t="str">
            <v>Alice</v>
          </cell>
        </row>
        <row r="934">
          <cell r="Q934" t="str">
            <v>Canada </v>
          </cell>
        </row>
        <row r="935">
          <cell r="A935" t="str">
            <v>PSO2500879</v>
          </cell>
          <cell r="B935">
            <v>4500575812</v>
          </cell>
          <cell r="C935" t="str">
            <v>P3861-L01-C1201</v>
          </cell>
          <cell r="D935" t="str">
            <v>FXSSM1</v>
          </cell>
          <cell r="E935">
            <v>360</v>
          </cell>
          <cell r="F935" t="str">
            <v>Y BY SP</v>
          </cell>
        </row>
        <row r="935">
          <cell r="J935" t="str">
            <v>PU-FXSSM1 (Long Wealth)</v>
          </cell>
          <cell r="K935">
            <v>0.53</v>
          </cell>
          <cell r="L935">
            <v>45835</v>
          </cell>
          <cell r="M935">
            <v>28.284</v>
          </cell>
          <cell r="N935" t="str">
            <v>Alice</v>
          </cell>
        </row>
        <row r="935">
          <cell r="Q935" t="str">
            <v>Canada </v>
          </cell>
        </row>
        <row r="936">
          <cell r="A936" t="str">
            <v>PSO2500880</v>
          </cell>
          <cell r="B936">
            <v>4500575812</v>
          </cell>
          <cell r="C936" t="str">
            <v>P3861-L01-C1203</v>
          </cell>
          <cell r="D936" t="str">
            <v>FXSSMG</v>
          </cell>
          <cell r="E936">
            <v>600</v>
          </cell>
          <cell r="F936" t="str">
            <v>Y BY SP</v>
          </cell>
        </row>
        <row r="936">
          <cell r="J936" t="str">
            <v>PU-FXSSM1 (Long Wealth)</v>
          </cell>
          <cell r="K936">
            <v>0.53</v>
          </cell>
          <cell r="L936">
            <v>45835</v>
          </cell>
          <cell r="M936">
            <v>32.439</v>
          </cell>
          <cell r="N936" t="str">
            <v>Alice</v>
          </cell>
        </row>
        <row r="936">
          <cell r="Q936" t="str">
            <v>Canada </v>
          </cell>
        </row>
        <row r="937">
          <cell r="A937" t="str">
            <v>PSO2500881</v>
          </cell>
          <cell r="B937">
            <v>4500575781</v>
          </cell>
          <cell r="C937" t="str">
            <v>P8356-E01-C1204</v>
          </cell>
          <cell r="D937" t="str">
            <v>D373E</v>
          </cell>
          <cell r="E937">
            <v>2502</v>
          </cell>
          <cell r="F937" t="str">
            <v>N</v>
          </cell>
        </row>
        <row r="937">
          <cell r="L937">
            <v>45821</v>
          </cell>
          <cell r="M937">
            <v>10.467</v>
          </cell>
          <cell r="N937" t="str">
            <v>Winnie</v>
          </cell>
        </row>
        <row r="937">
          <cell r="P937" t="str">
            <v>The PO price is US$10.430.DN charge US$92.574</v>
          </cell>
          <cell r="Q937" t="str">
            <v>France </v>
          </cell>
        </row>
        <row r="938">
          <cell r="A938" t="str">
            <v>PSO2500882</v>
          </cell>
          <cell r="B938">
            <v>4500575781</v>
          </cell>
          <cell r="C938" t="str">
            <v>P8356-E01-C1204</v>
          </cell>
          <cell r="D938" t="str">
            <v>D373E</v>
          </cell>
          <cell r="E938">
            <v>6840</v>
          </cell>
          <cell r="F938" t="str">
            <v>N</v>
          </cell>
        </row>
        <row r="938">
          <cell r="L938">
            <v>45854</v>
          </cell>
          <cell r="M938">
            <v>10.467</v>
          </cell>
          <cell r="N938" t="str">
            <v>Winnie</v>
          </cell>
        </row>
        <row r="938">
          <cell r="P938" t="str">
            <v>The PO price is US$10.430.DN charge US$253.08</v>
          </cell>
          <cell r="Q938" t="str">
            <v>France </v>
          </cell>
        </row>
        <row r="939">
          <cell r="A939" t="str">
            <v>PSO2500882</v>
          </cell>
          <cell r="B939">
            <v>4500575781</v>
          </cell>
          <cell r="C939" t="str">
            <v>P8356-E01-C1204</v>
          </cell>
          <cell r="D939" t="str">
            <v>D373E</v>
          </cell>
          <cell r="E939">
            <v>660</v>
          </cell>
          <cell r="F939" t="str">
            <v>N</v>
          </cell>
        </row>
        <row r="939">
          <cell r="L939">
            <v>45852</v>
          </cell>
          <cell r="M939">
            <v>10.467</v>
          </cell>
          <cell r="N939" t="str">
            <v>Winnie</v>
          </cell>
        </row>
        <row r="939">
          <cell r="P939" t="str">
            <v>The PO price is US$10.430.DN charge US$24.42</v>
          </cell>
          <cell r="Q939" t="str">
            <v>France </v>
          </cell>
        </row>
        <row r="940">
          <cell r="A940" t="str">
            <v>PSO2500883</v>
          </cell>
          <cell r="B940">
            <v>4500575772</v>
          </cell>
          <cell r="C940" t="str">
            <v>P8298-S01-C1204</v>
          </cell>
          <cell r="D940" t="str">
            <v>5344SDE</v>
          </cell>
          <cell r="E940">
            <v>1002</v>
          </cell>
          <cell r="F940" t="str">
            <v>N</v>
          </cell>
        </row>
        <row r="940">
          <cell r="L940">
            <v>45818</v>
          </cell>
          <cell r="M940">
            <v>6.332</v>
          </cell>
          <cell r="N940" t="str">
            <v>Winnie</v>
          </cell>
        </row>
        <row r="940">
          <cell r="Q940" t="str">
            <v>Kuwait </v>
          </cell>
        </row>
        <row r="941">
          <cell r="A941" t="str">
            <v>PSO2500884</v>
          </cell>
          <cell r="B941">
            <v>4500575772</v>
          </cell>
          <cell r="C941" t="str">
            <v>P8515-S01-C1202</v>
          </cell>
          <cell r="D941" t="str">
            <v>AS136SDE</v>
          </cell>
          <cell r="E941">
            <v>1002</v>
          </cell>
          <cell r="F941" t="str">
            <v>Y BY SP</v>
          </cell>
        </row>
        <row r="941">
          <cell r="J941" t="str">
            <v>GLOVE-2136U-SP</v>
          </cell>
          <cell r="K941" t="str">
            <v>TBA</v>
          </cell>
          <cell r="L941">
            <v>45818</v>
          </cell>
          <cell r="M941">
            <v>13.21</v>
          </cell>
          <cell r="N941" t="str">
            <v>Winnie</v>
          </cell>
        </row>
        <row r="941">
          <cell r="Q941" t="str">
            <v>Kuwait </v>
          </cell>
        </row>
        <row r="942">
          <cell r="A942" t="str">
            <v>PSO2500885</v>
          </cell>
          <cell r="B942">
            <v>4500575907</v>
          </cell>
          <cell r="C942" t="str">
            <v>P8286-M03-C1229</v>
          </cell>
          <cell r="D942" t="str">
            <v>246WBES</v>
          </cell>
          <cell r="E942">
            <v>3000</v>
          </cell>
          <cell r="F942" t="str">
            <v>N</v>
          </cell>
        </row>
        <row r="942">
          <cell r="L942">
            <v>45839</v>
          </cell>
          <cell r="M942">
            <v>5.015</v>
          </cell>
          <cell r="N942" t="str">
            <v>Kit</v>
          </cell>
        </row>
        <row r="942">
          <cell r="Q942" t="str">
            <v>Mexico </v>
          </cell>
        </row>
        <row r="943">
          <cell r="A943" t="str">
            <v>PSO2500886</v>
          </cell>
          <cell r="B943">
            <v>835583</v>
          </cell>
          <cell r="C943" t="str">
            <v>P8875-M02-C1203</v>
          </cell>
          <cell r="D943" t="str">
            <v>BC127GDES</v>
          </cell>
          <cell r="E943">
            <v>3720</v>
          </cell>
          <cell r="F943" t="str">
            <v>Y BY SP </v>
          </cell>
        </row>
        <row r="943">
          <cell r="K943" t="str">
            <v>普華- SP order - Brush RMB5.576 (USD0.82/PCS ) </v>
          </cell>
          <cell r="L943">
            <v>45852</v>
          </cell>
          <cell r="M943">
            <v>13.894</v>
          </cell>
          <cell r="N943" t="str">
            <v>Kit</v>
          </cell>
        </row>
        <row r="943">
          <cell r="P943" t="str">
            <v>93pcs / Gaylord </v>
          </cell>
          <cell r="Q943" t="str">
            <v>Mexico  - Costco</v>
          </cell>
        </row>
        <row r="944">
          <cell r="A944" t="str">
            <v>PSO2500887</v>
          </cell>
          <cell r="B944">
            <v>4500575720</v>
          </cell>
          <cell r="C944" t="str">
            <v>P8515-S01-C1215</v>
          </cell>
          <cell r="D944" t="str">
            <v>AS261SDE</v>
          </cell>
          <cell r="E944">
            <v>2502</v>
          </cell>
          <cell r="F944" t="str">
            <v>Y BY SP</v>
          </cell>
        </row>
        <row r="944">
          <cell r="J944" t="str">
            <v>Glove-2136U-SP</v>
          </cell>
          <cell r="K944">
            <v>0.548</v>
          </cell>
          <cell r="L944">
            <v>45886</v>
          </cell>
          <cell r="M944">
            <v>12.334</v>
          </cell>
          <cell r="N944" t="str">
            <v>Sophie</v>
          </cell>
        </row>
        <row r="944">
          <cell r="Q944" t="str">
            <v>Dubai </v>
          </cell>
        </row>
        <row r="945">
          <cell r="A945" t="str">
            <v>PSO2500888</v>
          </cell>
          <cell r="B945">
            <v>4500575540</v>
          </cell>
          <cell r="C945" t="str">
            <v>P2505-E01-C1202</v>
          </cell>
          <cell r="D945" t="str">
            <v>CLS1XU</v>
          </cell>
          <cell r="E945">
            <v>1008</v>
          </cell>
          <cell r="F945" t="str">
            <v>N</v>
          </cell>
        </row>
        <row r="945">
          <cell r="L945">
            <v>45879</v>
          </cell>
          <cell r="M945">
            <v>2.77</v>
          </cell>
          <cell r="N945" t="str">
            <v>Keith</v>
          </cell>
        </row>
        <row r="945">
          <cell r="Q945" t="str">
            <v>UK </v>
          </cell>
        </row>
        <row r="946">
          <cell r="A946" t="str">
            <v>PSO2500889</v>
          </cell>
          <cell r="B946">
            <v>4500575540</v>
          </cell>
          <cell r="C946" t="str">
            <v>P2519-E01-C1202</v>
          </cell>
          <cell r="D946" t="str">
            <v>CLS2XU</v>
          </cell>
          <cell r="E946">
            <v>1008</v>
          </cell>
          <cell r="F946" t="str">
            <v>N</v>
          </cell>
        </row>
        <row r="946">
          <cell r="L946">
            <v>45879</v>
          </cell>
          <cell r="M946">
            <v>6.71</v>
          </cell>
          <cell r="N946" t="str">
            <v>Keith</v>
          </cell>
        </row>
        <row r="946">
          <cell r="Q946" t="str">
            <v>UK </v>
          </cell>
        </row>
        <row r="947">
          <cell r="A947" t="str">
            <v>PSO2500890</v>
          </cell>
          <cell r="B947">
            <v>4500575541</v>
          </cell>
          <cell r="C947" t="str">
            <v>P2505-E01-C1202</v>
          </cell>
          <cell r="D947" t="str">
            <v>CLS1XU</v>
          </cell>
          <cell r="E947">
            <v>12</v>
          </cell>
          <cell r="F947" t="str">
            <v>N</v>
          </cell>
        </row>
        <row r="947">
          <cell r="L947">
            <v>45879</v>
          </cell>
          <cell r="M947" t="str">
            <v>FOC</v>
          </cell>
          <cell r="N947" t="str">
            <v>Keith</v>
          </cell>
        </row>
        <row r="947">
          <cell r="P947" t="str">
            <v>salesman sample</v>
          </cell>
          <cell r="Q947" t="str">
            <v>UK </v>
          </cell>
        </row>
        <row r="948">
          <cell r="A948" t="str">
            <v>PSO2500891</v>
          </cell>
          <cell r="B948">
            <v>4500575541</v>
          </cell>
          <cell r="C948" t="str">
            <v>P2519-E01-C1202</v>
          </cell>
          <cell r="D948" t="str">
            <v>CLS2XU</v>
          </cell>
          <cell r="E948">
            <v>12</v>
          </cell>
          <cell r="F948" t="str">
            <v>N</v>
          </cell>
        </row>
        <row r="948">
          <cell r="L948">
            <v>45879</v>
          </cell>
          <cell r="M948" t="str">
            <v>FOC</v>
          </cell>
          <cell r="N948" t="str">
            <v>Keith</v>
          </cell>
        </row>
        <row r="948">
          <cell r="P948" t="str">
            <v>salesman sample</v>
          </cell>
          <cell r="Q948" t="str">
            <v>UK </v>
          </cell>
        </row>
        <row r="949">
          <cell r="A949" t="str">
            <v>PSO2500892</v>
          </cell>
          <cell r="B949">
            <v>4500575573</v>
          </cell>
          <cell r="C949" t="str">
            <v>P2505-E01-C1201</v>
          </cell>
          <cell r="D949" t="str">
            <v>CLS1XE</v>
          </cell>
          <cell r="E949">
            <v>5004</v>
          </cell>
        </row>
        <row r="949">
          <cell r="L949">
            <v>45880</v>
          </cell>
          <cell r="M949">
            <v>2.77</v>
          </cell>
          <cell r="N949" t="str">
            <v>Keith</v>
          </cell>
        </row>
        <row r="949">
          <cell r="Q949" t="str">
            <v>France </v>
          </cell>
        </row>
        <row r="950">
          <cell r="A950" t="str">
            <v>PSO2500893</v>
          </cell>
          <cell r="B950">
            <v>4500575573</v>
          </cell>
          <cell r="C950" t="str">
            <v>P2519-E01-C1201</v>
          </cell>
          <cell r="D950" t="str">
            <v>CLS2XE</v>
          </cell>
          <cell r="E950">
            <v>5004</v>
          </cell>
        </row>
        <row r="950">
          <cell r="L950">
            <v>45880</v>
          </cell>
          <cell r="M950">
            <v>6.71</v>
          </cell>
          <cell r="N950" t="str">
            <v>Keith</v>
          </cell>
        </row>
        <row r="950">
          <cell r="Q950" t="str">
            <v>France </v>
          </cell>
        </row>
        <row r="951">
          <cell r="A951" t="str">
            <v>PSO2500894</v>
          </cell>
          <cell r="B951">
            <v>4500575573</v>
          </cell>
          <cell r="C951" t="str">
            <v>P2505-E01-C1201</v>
          </cell>
          <cell r="D951" t="str">
            <v>CLS1XE</v>
          </cell>
          <cell r="E951">
            <v>30</v>
          </cell>
        </row>
        <row r="951">
          <cell r="L951">
            <v>45880</v>
          </cell>
          <cell r="M951">
            <v>2.77</v>
          </cell>
          <cell r="N951" t="str">
            <v>Keith</v>
          </cell>
        </row>
        <row r="951">
          <cell r="P951" t="str">
            <v>salesman sample</v>
          </cell>
          <cell r="Q951" t="str">
            <v>France </v>
          </cell>
        </row>
        <row r="952">
          <cell r="A952" t="str">
            <v>PSO2500895</v>
          </cell>
          <cell r="B952">
            <v>4500575573</v>
          </cell>
          <cell r="C952" t="str">
            <v>P2519-E01-C1201</v>
          </cell>
          <cell r="D952" t="str">
            <v>CLS2XE</v>
          </cell>
          <cell r="E952">
            <v>30</v>
          </cell>
        </row>
        <row r="952">
          <cell r="L952">
            <v>45880</v>
          </cell>
          <cell r="M952">
            <v>6.71</v>
          </cell>
          <cell r="N952" t="str">
            <v>Keith</v>
          </cell>
        </row>
        <row r="952">
          <cell r="P952" t="str">
            <v>salesman sample</v>
          </cell>
          <cell r="Q952" t="str">
            <v>France </v>
          </cell>
        </row>
        <row r="953">
          <cell r="A953" t="str">
            <v>PSO2500896</v>
          </cell>
          <cell r="B953">
            <v>4500574846</v>
          </cell>
          <cell r="C953" t="str">
            <v>820-85310002R</v>
          </cell>
          <cell r="D953" t="str">
            <v>21802200/BRAS220/226E</v>
          </cell>
          <cell r="E953">
            <v>200</v>
          </cell>
          <cell r="F953" t="str">
            <v>N</v>
          </cell>
        </row>
        <row r="953">
          <cell r="L953">
            <v>45831</v>
          </cell>
          <cell r="M953">
            <v>0.78</v>
          </cell>
          <cell r="N953" t="str">
            <v>Sophie</v>
          </cell>
        </row>
        <row r="953">
          <cell r="P953" t="str">
            <v>Nozzle black</v>
          </cell>
          <cell r="Q953" t="str">
            <v>France </v>
          </cell>
        </row>
        <row r="954">
          <cell r="A954" t="str">
            <v>PSO2500897</v>
          </cell>
          <cell r="B954">
            <v>4500574846</v>
          </cell>
          <cell r="C954" t="str">
            <v>820-85310010R</v>
          </cell>
          <cell r="D954" t="str">
            <v>11802200/BRAS220/221E</v>
          </cell>
          <cell r="E954">
            <v>200</v>
          </cell>
          <cell r="F954" t="str">
            <v>N</v>
          </cell>
        </row>
        <row r="954">
          <cell r="L954">
            <v>45831</v>
          </cell>
          <cell r="M954">
            <v>2.35</v>
          </cell>
          <cell r="N954" t="str">
            <v>Sophie</v>
          </cell>
        </row>
        <row r="954">
          <cell r="P954" t="str">
            <v>Round brush 40mm</v>
          </cell>
          <cell r="Q954" t="str">
            <v>France </v>
          </cell>
        </row>
        <row r="955">
          <cell r="A955" t="str">
            <v>PSO2500898</v>
          </cell>
          <cell r="B955">
            <v>4500574846</v>
          </cell>
          <cell r="C955" t="str">
            <v>820-85310003R</v>
          </cell>
          <cell r="D955" t="str">
            <v>21802210/BRAS221E</v>
          </cell>
          <cell r="E955">
            <v>200</v>
          </cell>
          <cell r="F955" t="str">
            <v>N</v>
          </cell>
        </row>
        <row r="955">
          <cell r="L955">
            <v>45835</v>
          </cell>
          <cell r="M955">
            <v>0.78</v>
          </cell>
          <cell r="N955" t="str">
            <v>Sophie</v>
          </cell>
        </row>
        <row r="955">
          <cell r="P955" t="str">
            <v>Nozzle grey</v>
          </cell>
          <cell r="Q955" t="str">
            <v>France </v>
          </cell>
        </row>
        <row r="956">
          <cell r="A956" t="str">
            <v>PSO2500899</v>
          </cell>
          <cell r="B956">
            <v>4500574846</v>
          </cell>
          <cell r="C956" t="str">
            <v>820-85310012R</v>
          </cell>
          <cell r="D956" t="str">
            <v>11802201/BRAS220/221E</v>
          </cell>
          <cell r="E956">
            <v>200</v>
          </cell>
          <cell r="F956" t="str">
            <v>N</v>
          </cell>
        </row>
        <row r="956">
          <cell r="L956">
            <v>45831</v>
          </cell>
          <cell r="M956">
            <v>2.15</v>
          </cell>
          <cell r="N956" t="str">
            <v>Sophie</v>
          </cell>
        </row>
        <row r="956">
          <cell r="P956" t="str">
            <v>Round brush 34mm</v>
          </cell>
          <cell r="Q956" t="str">
            <v>France </v>
          </cell>
        </row>
        <row r="957">
          <cell r="A957" t="str">
            <v>PSO2500900</v>
          </cell>
          <cell r="B957">
            <v>4500574846</v>
          </cell>
          <cell r="C957" t="str">
            <v>820-85310011R</v>
          </cell>
          <cell r="D957" t="str">
            <v>11802260/BRAS226E</v>
          </cell>
          <cell r="E957">
            <v>100</v>
          </cell>
          <cell r="F957" t="str">
            <v>N</v>
          </cell>
        </row>
        <row r="957">
          <cell r="L957">
            <v>45831</v>
          </cell>
          <cell r="M957">
            <v>3.84</v>
          </cell>
          <cell r="N957" t="str">
            <v>Sophie</v>
          </cell>
        </row>
        <row r="957">
          <cell r="P957" t="str">
            <v>Oval brush</v>
          </cell>
          <cell r="Q957" t="str">
            <v>France </v>
          </cell>
        </row>
        <row r="958">
          <cell r="A958" t="str">
            <v>PSO2500901</v>
          </cell>
          <cell r="B958">
            <v>4500575721</v>
          </cell>
          <cell r="C958" t="str">
            <v>P8016-S02-C1204</v>
          </cell>
          <cell r="D958" t="str">
            <v>BRHD226SDE</v>
          </cell>
          <cell r="E958">
            <v>2502</v>
          </cell>
          <cell r="F958" t="str">
            <v>N</v>
          </cell>
        </row>
        <row r="958">
          <cell r="L958">
            <v>45884</v>
          </cell>
          <cell r="M958">
            <v>10.345</v>
          </cell>
          <cell r="N958" t="str">
            <v>Sophie</v>
          </cell>
        </row>
        <row r="958">
          <cell r="Q958" t="str">
            <v>Dubai </v>
          </cell>
        </row>
        <row r="959">
          <cell r="A959" t="str">
            <v>PSO2500902</v>
          </cell>
          <cell r="B959">
            <v>4500575721</v>
          </cell>
          <cell r="C959" t="str">
            <v>P8016-S04-C1201</v>
          </cell>
          <cell r="D959" t="str">
            <v>BRHD200SDE</v>
          </cell>
          <cell r="E959">
            <v>2502</v>
          </cell>
          <cell r="F959" t="str">
            <v>N</v>
          </cell>
        </row>
        <row r="959">
          <cell r="L959">
            <v>45884</v>
          </cell>
          <cell r="M959">
            <v>8.89</v>
          </cell>
          <cell r="N959" t="str">
            <v>Sophie</v>
          </cell>
        </row>
        <row r="959">
          <cell r="Q959" t="str">
            <v>Dubai </v>
          </cell>
        </row>
        <row r="960">
          <cell r="A960" t="str">
            <v>PSO2500903</v>
          </cell>
          <cell r="B960">
            <v>4500575721</v>
          </cell>
          <cell r="C960" t="str">
            <v>P8531-S03-C1201</v>
          </cell>
          <cell r="D960" t="str">
            <v>BRAS221SDE</v>
          </cell>
          <cell r="E960">
            <v>2502</v>
          </cell>
          <cell r="F960" t="str">
            <v>N</v>
          </cell>
        </row>
        <row r="960">
          <cell r="L960">
            <v>45884</v>
          </cell>
          <cell r="M960">
            <v>11.403</v>
          </cell>
          <cell r="N960" t="str">
            <v>Sophie</v>
          </cell>
        </row>
        <row r="960">
          <cell r="Q960" t="str">
            <v>Dubai </v>
          </cell>
        </row>
        <row r="961">
          <cell r="A961" t="str">
            <v>PSO2500904</v>
          </cell>
          <cell r="B961">
            <v>4500575880</v>
          </cell>
          <cell r="C961" t="str">
            <v>P8286-M03-C1220</v>
          </cell>
          <cell r="D961" t="str">
            <v>246PKES</v>
          </cell>
          <cell r="E961">
            <v>5000</v>
          </cell>
          <cell r="F961" t="str">
            <v>N</v>
          </cell>
        </row>
        <row r="961">
          <cell r="L961">
            <v>45839</v>
          </cell>
          <cell r="M961">
            <v>5.015</v>
          </cell>
          <cell r="N961" t="str">
            <v>Kit</v>
          </cell>
        </row>
        <row r="961">
          <cell r="Q961" t="str">
            <v>Mexico </v>
          </cell>
        </row>
        <row r="962">
          <cell r="A962" t="str">
            <v>PSO2500905</v>
          </cell>
          <cell r="B962">
            <v>4500575880</v>
          </cell>
          <cell r="C962" t="str">
            <v>P8328-M01-C1201</v>
          </cell>
          <cell r="D962" t="str">
            <v>289ES</v>
          </cell>
          <cell r="E962">
            <v>2500</v>
          </cell>
          <cell r="F962" t="str">
            <v>N</v>
          </cell>
        </row>
        <row r="962">
          <cell r="L962">
            <v>45839</v>
          </cell>
          <cell r="M962">
            <v>6.472</v>
          </cell>
          <cell r="N962" t="str">
            <v>Kit</v>
          </cell>
        </row>
        <row r="962">
          <cell r="Q962" t="str">
            <v>Mexico </v>
          </cell>
        </row>
        <row r="963">
          <cell r="A963" t="str">
            <v>PSO2500906</v>
          </cell>
          <cell r="B963">
            <v>4500575880</v>
          </cell>
          <cell r="C963" t="str">
            <v>P8013-M01-C1206</v>
          </cell>
          <cell r="D963" t="str">
            <v>303BES</v>
          </cell>
          <cell r="E963">
            <v>3000</v>
          </cell>
          <cell r="F963" t="str">
            <v>N</v>
          </cell>
        </row>
        <row r="963">
          <cell r="L963">
            <v>45870</v>
          </cell>
          <cell r="M963">
            <v>4.667</v>
          </cell>
          <cell r="N963" t="str">
            <v>Kit</v>
          </cell>
        </row>
        <row r="963">
          <cell r="Q963" t="str">
            <v>Mexico </v>
          </cell>
        </row>
        <row r="964">
          <cell r="A964" t="str">
            <v>PSO2500907</v>
          </cell>
          <cell r="B964">
            <v>4500575880</v>
          </cell>
          <cell r="C964" t="str">
            <v>P8013-M01-C1201</v>
          </cell>
          <cell r="D964" t="str">
            <v>303ES</v>
          </cell>
          <cell r="E964">
            <v>2500</v>
          </cell>
          <cell r="F964" t="str">
            <v>N</v>
          </cell>
        </row>
        <row r="964">
          <cell r="L964">
            <v>45839</v>
          </cell>
          <cell r="M964">
            <v>4.58</v>
          </cell>
          <cell r="N964" t="str">
            <v>Kit</v>
          </cell>
        </row>
        <row r="964">
          <cell r="Q964" t="str">
            <v>Mexico </v>
          </cell>
        </row>
        <row r="965">
          <cell r="A965" t="str">
            <v>PSO2500908</v>
          </cell>
          <cell r="B965">
            <v>4500575880</v>
          </cell>
          <cell r="C965" t="str">
            <v>P8002-M01-C1201</v>
          </cell>
          <cell r="D965" t="str">
            <v>330ES</v>
          </cell>
          <cell r="E965">
            <v>5000</v>
          </cell>
          <cell r="F965" t="str">
            <v>N</v>
          </cell>
        </row>
        <row r="965">
          <cell r="L965">
            <v>45839</v>
          </cell>
          <cell r="M965">
            <v>6.858</v>
          </cell>
          <cell r="N965" t="str">
            <v>Kit</v>
          </cell>
        </row>
        <row r="965">
          <cell r="Q965" t="str">
            <v>Mexico </v>
          </cell>
        </row>
        <row r="966">
          <cell r="A966" t="str">
            <v>PSO2500909</v>
          </cell>
          <cell r="B966">
            <v>4500575880</v>
          </cell>
          <cell r="C966" t="str">
            <v>P8875-M02-C1201</v>
          </cell>
          <cell r="D966" t="str">
            <v>BC121OES</v>
          </cell>
          <cell r="E966">
            <v>2502</v>
          </cell>
          <cell r="F966" t="str">
            <v>N</v>
          </cell>
        </row>
        <row r="966">
          <cell r="L966">
            <v>45917</v>
          </cell>
          <cell r="M966">
            <v>14.499</v>
          </cell>
          <cell r="N966" t="str">
            <v>Kit</v>
          </cell>
        </row>
        <row r="966">
          <cell r="Q966" t="str">
            <v>Mexico </v>
          </cell>
        </row>
        <row r="967">
          <cell r="A967" t="str">
            <v>PSO2500910</v>
          </cell>
          <cell r="B967">
            <v>4500575880</v>
          </cell>
          <cell r="C967" t="str">
            <v>P8875-M02-C1205</v>
          </cell>
          <cell r="D967" t="str">
            <v>BC123ES</v>
          </cell>
          <cell r="E967">
            <v>3000</v>
          </cell>
          <cell r="F967" t="str">
            <v>Y BY SP </v>
          </cell>
        </row>
        <row r="967">
          <cell r="K967" t="str">
            <v>#95592 Pure Brush w/ rubberized -US$0.82/pcs</v>
          </cell>
          <cell r="L967">
            <v>45839</v>
          </cell>
          <cell r="M967">
            <v>12.464</v>
          </cell>
          <cell r="N967" t="str">
            <v>Kit</v>
          </cell>
        </row>
        <row r="967">
          <cell r="Q967" t="str">
            <v>Mexico </v>
          </cell>
        </row>
        <row r="968">
          <cell r="A968" t="str">
            <v>PSO2500911</v>
          </cell>
          <cell r="B968">
            <v>4500575911</v>
          </cell>
          <cell r="C968" t="str">
            <v>P8288-N01-C1201</v>
          </cell>
          <cell r="D968" t="str">
            <v>VS5543PIW</v>
          </cell>
          <cell r="E968">
            <v>1200</v>
          </cell>
          <cell r="F968" t="str">
            <v>N</v>
          </cell>
        </row>
        <row r="968">
          <cell r="L968">
            <v>45828</v>
          </cell>
          <cell r="M968">
            <v>8.832</v>
          </cell>
          <cell r="N968" t="str">
            <v>Kit</v>
          </cell>
        </row>
        <row r="968">
          <cell r="Q968" t="str">
            <v>Taiwan </v>
          </cell>
        </row>
        <row r="969">
          <cell r="A969" t="str">
            <v>PSO2500912</v>
          </cell>
          <cell r="B969">
            <v>4500575911</v>
          </cell>
          <cell r="C969" t="str">
            <v>P8388-N01-C1201</v>
          </cell>
          <cell r="D969" t="str">
            <v>VSD-1240WW</v>
          </cell>
          <cell r="E969">
            <v>3000</v>
          </cell>
          <cell r="F969" t="str">
            <v>N</v>
          </cell>
        </row>
        <row r="969">
          <cell r="L969">
            <v>45884</v>
          </cell>
          <cell r="M969">
            <v>8.673</v>
          </cell>
          <cell r="N969" t="str">
            <v>Kit</v>
          </cell>
        </row>
        <row r="969">
          <cell r="Q969" t="str">
            <v>Taiwan </v>
          </cell>
        </row>
        <row r="970">
          <cell r="A970" t="str">
            <v>PSO2500913</v>
          </cell>
          <cell r="B970">
            <v>4500575607</v>
          </cell>
          <cell r="C970" t="str">
            <v>P8873-E03-C1210</v>
          </cell>
          <cell r="D970" t="str">
            <v>AS968U</v>
          </cell>
          <cell r="E970">
            <v>3348</v>
          </cell>
          <cell r="F970" t="str">
            <v>Y</v>
          </cell>
        </row>
        <row r="970">
          <cell r="L970">
            <v>45831</v>
          </cell>
          <cell r="M970">
            <v>24.028</v>
          </cell>
          <cell r="N970" t="str">
            <v>Sophie</v>
          </cell>
        </row>
        <row r="970">
          <cell r="Q970" t="str">
            <v>UK </v>
          </cell>
        </row>
        <row r="971">
          <cell r="A971" t="str">
            <v>PSO2500914</v>
          </cell>
          <cell r="B971">
            <v>4500575607</v>
          </cell>
          <cell r="C971" t="str">
            <v>P8873-E03-C1210</v>
          </cell>
          <cell r="D971" t="str">
            <v>AS968U</v>
          </cell>
          <cell r="E971">
            <v>4752</v>
          </cell>
          <cell r="F971" t="str">
            <v>Y</v>
          </cell>
        </row>
        <row r="971">
          <cell r="L971">
            <v>45838</v>
          </cell>
          <cell r="M971">
            <v>24.028</v>
          </cell>
          <cell r="N971" t="str">
            <v>Sophie</v>
          </cell>
        </row>
        <row r="971">
          <cell r="Q971" t="str">
            <v>UK </v>
          </cell>
        </row>
        <row r="972">
          <cell r="A972" t="str">
            <v>PSO2500915</v>
          </cell>
          <cell r="B972">
            <v>4500575610</v>
          </cell>
          <cell r="C972" t="str">
            <v>P8873-E03-C1210</v>
          </cell>
          <cell r="D972" t="str">
            <v>AS968U</v>
          </cell>
          <cell r="E972">
            <v>6</v>
          </cell>
          <cell r="F972" t="str">
            <v>Y</v>
          </cell>
        </row>
        <row r="972">
          <cell r="L972">
            <v>45824</v>
          </cell>
          <cell r="M972">
            <v>0.01</v>
          </cell>
          <cell r="N972" t="str">
            <v>Sophie</v>
          </cell>
        </row>
        <row r="972">
          <cell r="Q972" t="str">
            <v>UK </v>
          </cell>
        </row>
        <row r="973">
          <cell r="A973" t="str">
            <v>PSO2500916</v>
          </cell>
          <cell r="B973">
            <v>4500575965</v>
          </cell>
          <cell r="C973" t="str">
            <v>P8873-L08-C1201</v>
          </cell>
          <cell r="D973" t="str">
            <v>2735ABR</v>
          </cell>
          <cell r="E973">
            <v>3000</v>
          </cell>
          <cell r="F973" t="str">
            <v>N</v>
          </cell>
        </row>
        <row r="973">
          <cell r="L973">
            <v>45823</v>
          </cell>
          <cell r="M973">
            <v>14.42</v>
          </cell>
          <cell r="N973" t="str">
            <v>Alice</v>
          </cell>
        </row>
        <row r="973">
          <cell r="Q973" t="str">
            <v>Brazil </v>
          </cell>
        </row>
        <row r="974">
          <cell r="A974" t="str">
            <v>PSO2500917</v>
          </cell>
          <cell r="B974">
            <v>4500575965</v>
          </cell>
          <cell r="C974" t="str">
            <v>P8873-V08-C1201</v>
          </cell>
          <cell r="D974" t="str">
            <v>2735ABRB</v>
          </cell>
          <cell r="E974">
            <v>9000</v>
          </cell>
          <cell r="F974" t="str">
            <v>N</v>
          </cell>
        </row>
        <row r="974">
          <cell r="L974">
            <v>45823</v>
          </cell>
          <cell r="M974">
            <v>14.72</v>
          </cell>
          <cell r="N974" t="str">
            <v>Alice</v>
          </cell>
        </row>
        <row r="974">
          <cell r="Q974" t="str">
            <v>Brazil </v>
          </cell>
        </row>
        <row r="975">
          <cell r="A975" t="str">
            <v>PSO2500918</v>
          </cell>
          <cell r="B975">
            <v>4500575965</v>
          </cell>
          <cell r="C975" t="str">
            <v>P8518-V01-C1201</v>
          </cell>
          <cell r="D975" t="str">
            <v>2973BRB</v>
          </cell>
          <cell r="E975">
            <v>2500</v>
          </cell>
          <cell r="F975" t="str">
            <v>N</v>
          </cell>
        </row>
        <row r="975">
          <cell r="L975">
            <v>45823</v>
          </cell>
          <cell r="M975">
            <v>14.549</v>
          </cell>
          <cell r="N975" t="str">
            <v>Alice</v>
          </cell>
        </row>
        <row r="975">
          <cell r="Q975" t="str">
            <v>Brazil </v>
          </cell>
        </row>
        <row r="976">
          <cell r="A976" t="str">
            <v>PSO2500919</v>
          </cell>
          <cell r="B976">
            <v>4500575965</v>
          </cell>
          <cell r="C976" t="str">
            <v>P8011-V02-C1201</v>
          </cell>
          <cell r="D976" t="str">
            <v>999BRB</v>
          </cell>
          <cell r="E976">
            <v>2500</v>
          </cell>
          <cell r="F976" t="str">
            <v>N</v>
          </cell>
        </row>
        <row r="976">
          <cell r="L976">
            <v>45823</v>
          </cell>
          <cell r="M976">
            <v>27.647</v>
          </cell>
          <cell r="N976" t="str">
            <v>Alice</v>
          </cell>
        </row>
        <row r="976">
          <cell r="Q976" t="str">
            <v>Brazil </v>
          </cell>
        </row>
        <row r="977">
          <cell r="A977" t="str">
            <v>PSO2500920</v>
          </cell>
          <cell r="B977">
            <v>4500575907</v>
          </cell>
          <cell r="C977" t="str">
            <v>P8286-M03-C1229</v>
          </cell>
          <cell r="D977" t="str">
            <v>246WBES</v>
          </cell>
          <cell r="E977">
            <v>6</v>
          </cell>
          <cell r="F977" t="str">
            <v>N</v>
          </cell>
        </row>
        <row r="977">
          <cell r="L977">
            <v>45839</v>
          </cell>
          <cell r="M977" t="str">
            <v>F.O.C </v>
          </cell>
          <cell r="N977" t="str">
            <v>Kit</v>
          </cell>
        </row>
        <row r="977">
          <cell r="Q977" t="str">
            <v>Mexico </v>
          </cell>
        </row>
        <row r="978">
          <cell r="A978" t="str">
            <v>PSO2500921</v>
          </cell>
          <cell r="B978">
            <v>4500575715</v>
          </cell>
          <cell r="C978" t="str">
            <v>P8525-M01-C1204</v>
          </cell>
          <cell r="D978" t="str">
            <v>BC114ROES</v>
          </cell>
          <cell r="E978">
            <v>5001</v>
          </cell>
          <cell r="F978" t="str">
            <v>N</v>
          </cell>
        </row>
        <row r="978">
          <cell r="L978">
            <v>45835</v>
          </cell>
          <cell r="M978">
            <v>8.693</v>
          </cell>
          <cell r="N978" t="str">
            <v>Kit</v>
          </cell>
        </row>
        <row r="978">
          <cell r="Q978" t="str">
            <v>Mexico </v>
          </cell>
        </row>
        <row r="979">
          <cell r="A979" t="str">
            <v>PSO2500922</v>
          </cell>
          <cell r="B979">
            <v>4500575715</v>
          </cell>
          <cell r="C979" t="str">
            <v>P8875-M02-C1210</v>
          </cell>
          <cell r="D979" t="str">
            <v>BC121ROES</v>
          </cell>
          <cell r="E979">
            <v>2502</v>
          </cell>
          <cell r="F979" t="str">
            <v>N</v>
          </cell>
        </row>
        <row r="979">
          <cell r="L979">
            <v>45856</v>
          </cell>
          <cell r="M979">
            <v>14.499</v>
          </cell>
          <cell r="N979" t="str">
            <v>Kit</v>
          </cell>
        </row>
        <row r="979">
          <cell r="Q979" t="str">
            <v>Mexico </v>
          </cell>
        </row>
        <row r="980">
          <cell r="A980" t="str">
            <v>PSO2500923</v>
          </cell>
          <cell r="B980">
            <v>4500575715</v>
          </cell>
          <cell r="C980" t="str">
            <v>P8525-M01-C1204</v>
          </cell>
          <cell r="D980" t="str">
            <v>BC114ROES</v>
          </cell>
          <cell r="E980">
            <v>6</v>
          </cell>
          <cell r="F980" t="str">
            <v>N</v>
          </cell>
        </row>
        <row r="980">
          <cell r="L980">
            <v>45835</v>
          </cell>
          <cell r="M980" t="str">
            <v>F.O.C</v>
          </cell>
          <cell r="N980" t="str">
            <v>Kit</v>
          </cell>
          <cell r="O980" t="str">
            <v>F.O.C</v>
          </cell>
        </row>
        <row r="980">
          <cell r="Q980" t="str">
            <v>Mexico </v>
          </cell>
        </row>
        <row r="981">
          <cell r="A981" t="str">
            <v>PSO2500924</v>
          </cell>
          <cell r="B981">
            <v>4500575715</v>
          </cell>
          <cell r="C981" t="str">
            <v>P8875-M02-C1210</v>
          </cell>
          <cell r="D981" t="str">
            <v>BC121ROES</v>
          </cell>
          <cell r="E981">
            <v>6</v>
          </cell>
          <cell r="F981" t="str">
            <v>N</v>
          </cell>
        </row>
        <row r="981">
          <cell r="L981">
            <v>45856</v>
          </cell>
          <cell r="M981" t="str">
            <v>F.O.C</v>
          </cell>
          <cell r="N981" t="str">
            <v>Kit</v>
          </cell>
        </row>
        <row r="981">
          <cell r="Q981" t="str">
            <v>Mexico </v>
          </cell>
        </row>
        <row r="982">
          <cell r="A982" t="str">
            <v>PSO2500925</v>
          </cell>
          <cell r="B982">
            <v>4500575998</v>
          </cell>
          <cell r="C982" t="str">
            <v>P8895-E01-C1201</v>
          </cell>
          <cell r="D982" t="str">
            <v>BAB2620E</v>
          </cell>
          <cell r="E982">
            <v>5400</v>
          </cell>
          <cell r="F982" t="str">
            <v>N</v>
          </cell>
        </row>
        <row r="982">
          <cell r="L982">
            <v>45839</v>
          </cell>
          <cell r="M982">
            <v>7.457</v>
          </cell>
          <cell r="N982" t="str">
            <v>Alice</v>
          </cell>
        </row>
        <row r="982">
          <cell r="Q982" t="str">
            <v>France </v>
          </cell>
        </row>
        <row r="983">
          <cell r="A983" t="str">
            <v>PSO2500926</v>
          </cell>
          <cell r="B983">
            <v>4500575998</v>
          </cell>
          <cell r="C983" t="str">
            <v>P3861-E01-C1202</v>
          </cell>
          <cell r="D983" t="str">
            <v>FXSM1GE</v>
          </cell>
          <cell r="E983">
            <v>1002</v>
          </cell>
          <cell r="F983" t="str">
            <v>Y BY SP</v>
          </cell>
        </row>
        <row r="983">
          <cell r="J983" t="str">
            <v>PU-FXSSM1 (Long Wealth)</v>
          </cell>
          <cell r="K983">
            <v>0.53</v>
          </cell>
          <cell r="L983">
            <v>45848</v>
          </cell>
          <cell r="M983">
            <v>31.494</v>
          </cell>
          <cell r="N983" t="str">
            <v>Alice</v>
          </cell>
        </row>
        <row r="983">
          <cell r="Q983" t="str">
            <v>France </v>
          </cell>
        </row>
        <row r="984">
          <cell r="A984" t="str">
            <v>PSO2500927</v>
          </cell>
          <cell r="B984">
            <v>4500575999</v>
          </cell>
          <cell r="C984" t="str">
            <v>P8895-E01-C1201</v>
          </cell>
          <cell r="D984" t="str">
            <v>BAB2620E</v>
          </cell>
          <cell r="E984">
            <v>5400</v>
          </cell>
          <cell r="F984" t="str">
            <v>N</v>
          </cell>
        </row>
        <row r="984">
          <cell r="L984">
            <v>45879</v>
          </cell>
          <cell r="M984">
            <v>7.457</v>
          </cell>
          <cell r="N984" t="str">
            <v>Alice</v>
          </cell>
        </row>
        <row r="984">
          <cell r="Q984" t="str">
            <v>France </v>
          </cell>
        </row>
        <row r="985">
          <cell r="A985" t="str">
            <v>PSO2500928</v>
          </cell>
          <cell r="B985">
            <v>4500575999</v>
          </cell>
          <cell r="C985" t="str">
            <v>P8895-E01-C1203</v>
          </cell>
          <cell r="D985" t="str">
            <v>BAB2650E</v>
          </cell>
          <cell r="E985">
            <v>2502</v>
          </cell>
          <cell r="F985" t="str">
            <v>N</v>
          </cell>
        </row>
        <row r="985">
          <cell r="L985">
            <v>45932</v>
          </cell>
          <cell r="M985">
            <v>7.695</v>
          </cell>
          <cell r="N985" t="str">
            <v>Alice</v>
          </cell>
        </row>
        <row r="985">
          <cell r="Q985" t="str">
            <v>France </v>
          </cell>
        </row>
        <row r="986">
          <cell r="A986" t="str">
            <v>PSO2500929</v>
          </cell>
          <cell r="B986">
            <v>4500575999</v>
          </cell>
          <cell r="C986" t="str">
            <v>P8896-E01-C1201</v>
          </cell>
          <cell r="D986" t="str">
            <v>BAB2675TTE</v>
          </cell>
          <cell r="E986">
            <v>2508</v>
          </cell>
          <cell r="F986" t="str">
            <v>N</v>
          </cell>
        </row>
        <row r="986">
          <cell r="L986">
            <v>45894</v>
          </cell>
          <cell r="M986">
            <v>8.449</v>
          </cell>
          <cell r="N986" t="str">
            <v>Alice</v>
          </cell>
        </row>
        <row r="986">
          <cell r="Q986" t="str">
            <v>France </v>
          </cell>
        </row>
        <row r="987">
          <cell r="A987" t="str">
            <v>PSO2500930</v>
          </cell>
          <cell r="B987">
            <v>4500575999</v>
          </cell>
          <cell r="C987" t="str">
            <v>P8896-E02-C1201</v>
          </cell>
          <cell r="D987" t="str">
            <v>BAB2676TTE</v>
          </cell>
          <cell r="E987">
            <v>3300</v>
          </cell>
          <cell r="F987" t="str">
            <v>N</v>
          </cell>
        </row>
        <row r="987">
          <cell r="L987">
            <v>45902</v>
          </cell>
          <cell r="M987">
            <v>8.559</v>
          </cell>
          <cell r="N987" t="str">
            <v>Alice</v>
          </cell>
        </row>
        <row r="987">
          <cell r="Q987" t="str">
            <v>France </v>
          </cell>
        </row>
        <row r="988">
          <cell r="A988" t="str">
            <v>PSO2500931</v>
          </cell>
          <cell r="B988">
            <v>4500575999</v>
          </cell>
          <cell r="C988" t="str">
            <v>P8891-E03-C1201</v>
          </cell>
          <cell r="D988" t="str">
            <v>BAB2770E</v>
          </cell>
          <cell r="E988">
            <v>2502</v>
          </cell>
          <cell r="F988" t="str">
            <v>N</v>
          </cell>
        </row>
        <row r="988">
          <cell r="L988">
            <v>45871</v>
          </cell>
          <cell r="M988">
            <v>15.403</v>
          </cell>
          <cell r="N988" t="str">
            <v>Alice</v>
          </cell>
        </row>
        <row r="988">
          <cell r="Q988" t="str">
            <v>France </v>
          </cell>
        </row>
        <row r="989">
          <cell r="A989" t="str">
            <v>PSO2500932</v>
          </cell>
          <cell r="B989">
            <v>4500575999</v>
          </cell>
          <cell r="C989" t="str">
            <v>P8029-E01-C1201</v>
          </cell>
          <cell r="D989" t="str">
            <v>BAB6880E</v>
          </cell>
          <cell r="E989">
            <v>3300</v>
          </cell>
          <cell r="F989" t="str">
            <v>N</v>
          </cell>
        </row>
        <row r="989">
          <cell r="L989">
            <v>45901</v>
          </cell>
          <cell r="M989">
            <v>35.97</v>
          </cell>
          <cell r="N989" t="str">
            <v>Alice</v>
          </cell>
        </row>
        <row r="989">
          <cell r="Q989" t="str">
            <v>France </v>
          </cell>
        </row>
        <row r="990">
          <cell r="A990" t="str">
            <v>PSO2500933</v>
          </cell>
          <cell r="B990">
            <v>4500575999</v>
          </cell>
          <cell r="C990" t="str">
            <v>P3861-E01-C1202</v>
          </cell>
          <cell r="D990" t="str">
            <v>FXSM1GE</v>
          </cell>
          <cell r="E990">
            <v>1500</v>
          </cell>
          <cell r="F990" t="str">
            <v>Y BY SP</v>
          </cell>
        </row>
        <row r="990">
          <cell r="J990" t="str">
            <v>PU-FXSSM1 (Long Wealth)</v>
          </cell>
          <cell r="K990">
            <v>0.53</v>
          </cell>
          <cell r="L990">
            <v>45937</v>
          </cell>
          <cell r="M990">
            <v>31.494</v>
          </cell>
          <cell r="N990" t="str">
            <v>Alice</v>
          </cell>
        </row>
        <row r="990">
          <cell r="Q990" t="str">
            <v>France </v>
          </cell>
        </row>
        <row r="991">
          <cell r="A991" t="str">
            <v>PSO2500934</v>
          </cell>
          <cell r="B991">
            <v>4500576020</v>
          </cell>
          <cell r="C991" t="str">
            <v>P8018-E02-C1201</v>
          </cell>
          <cell r="D991" t="str">
            <v>BRHD435E</v>
          </cell>
          <cell r="E991">
            <v>2502</v>
          </cell>
          <cell r="F991" t="str">
            <v>N</v>
          </cell>
        </row>
        <row r="991">
          <cell r="L991">
            <v>45870</v>
          </cell>
          <cell r="M991">
            <v>18.322</v>
          </cell>
          <cell r="N991" t="str">
            <v>Winnie</v>
          </cell>
        </row>
        <row r="991">
          <cell r="Q991" t="str">
            <v>France </v>
          </cell>
        </row>
        <row r="992">
          <cell r="A992" t="str">
            <v>PSO2500935</v>
          </cell>
          <cell r="B992">
            <v>4500575971</v>
          </cell>
          <cell r="C992" t="str">
            <v>P8873-E03-C1204</v>
          </cell>
          <cell r="D992" t="str">
            <v>AS966ROE</v>
          </cell>
          <cell r="E992">
            <v>2502</v>
          </cell>
          <cell r="F992" t="str">
            <v>Y by SP</v>
          </cell>
        </row>
        <row r="992">
          <cell r="K992">
            <v>1.607</v>
          </cell>
          <cell r="L992">
            <v>45872</v>
          </cell>
          <cell r="M992">
            <v>20.833</v>
          </cell>
          <cell r="N992" t="str">
            <v>Winnie</v>
          </cell>
        </row>
        <row r="992">
          <cell r="Q992" t="str">
            <v>Romania </v>
          </cell>
        </row>
        <row r="993">
          <cell r="A993" t="str">
            <v>PSO2500936</v>
          </cell>
          <cell r="B993">
            <v>4500575970</v>
          </cell>
          <cell r="C993" t="str">
            <v>P8019-E02-C1203</v>
          </cell>
          <cell r="D993" t="str">
            <v>AS6550CE球頭線尾套</v>
          </cell>
          <cell r="E993">
            <v>2504</v>
          </cell>
          <cell r="F993" t="str">
            <v>N</v>
          </cell>
        </row>
        <row r="993">
          <cell r="L993">
            <v>45894</v>
          </cell>
          <cell r="M993">
            <v>25.198</v>
          </cell>
          <cell r="N993" t="str">
            <v>Winnie</v>
          </cell>
        </row>
        <row r="993">
          <cell r="Q993" t="str">
            <v>Romania </v>
          </cell>
        </row>
        <row r="994">
          <cell r="A994" t="str">
            <v>PSO2500937</v>
          </cell>
          <cell r="B994">
            <v>4500575970</v>
          </cell>
          <cell r="C994" t="str">
            <v>P2573-E01-C1204</v>
          </cell>
          <cell r="D994" t="str">
            <v>MT726E</v>
          </cell>
          <cell r="E994">
            <v>2502</v>
          </cell>
          <cell r="F994" t="str">
            <v>Y BY SP</v>
          </cell>
        </row>
        <row r="994">
          <cell r="J994" t="str">
            <v>PU-7255U (JETBLOOM)</v>
          </cell>
          <cell r="K994">
            <v>0.265</v>
          </cell>
          <cell r="L994">
            <v>45894</v>
          </cell>
          <cell r="M994">
            <v>9.712</v>
          </cell>
          <cell r="N994" t="str">
            <v>Winnie</v>
          </cell>
        </row>
        <row r="994">
          <cell r="Q994" t="str">
            <v>Romania </v>
          </cell>
        </row>
        <row r="995">
          <cell r="A995" t="str">
            <v>PSO2500938</v>
          </cell>
          <cell r="B995">
            <v>4500575969</v>
          </cell>
          <cell r="C995" t="str">
            <v>P8873-E02-C1212</v>
          </cell>
          <cell r="D995" t="str">
            <v>AS200ROE</v>
          </cell>
          <cell r="E995">
            <v>4002</v>
          </cell>
          <cell r="F995" t="str">
            <v>Y</v>
          </cell>
        </row>
        <row r="995">
          <cell r="K995">
            <v>0.52</v>
          </cell>
          <cell r="L995">
            <v>45872</v>
          </cell>
          <cell r="M995">
            <v>15.395</v>
          </cell>
          <cell r="N995" t="str">
            <v>Winnie</v>
          </cell>
        </row>
        <row r="995">
          <cell r="Q995" t="str">
            <v>Romania </v>
          </cell>
        </row>
        <row r="996">
          <cell r="A996" t="str">
            <v>PSO2500939</v>
          </cell>
          <cell r="B996">
            <v>4500575969</v>
          </cell>
          <cell r="C996" t="str">
            <v>P8873-E03-C1203</v>
          </cell>
          <cell r="D996" t="str">
            <v>AS962ROE</v>
          </cell>
          <cell r="E996">
            <v>2004</v>
          </cell>
          <cell r="F996" t="str">
            <v>N</v>
          </cell>
        </row>
        <row r="996">
          <cell r="L996">
            <v>45858</v>
          </cell>
          <cell r="M996">
            <v>15.269</v>
          </cell>
          <cell r="N996" t="str">
            <v>Winnie</v>
          </cell>
        </row>
        <row r="996">
          <cell r="Q996" t="str">
            <v>Romania </v>
          </cell>
        </row>
        <row r="997">
          <cell r="A997" t="str">
            <v>PSO2500940</v>
          </cell>
          <cell r="B997">
            <v>4500575968</v>
          </cell>
          <cell r="C997" t="str">
            <v>P8873-E02-C1213</v>
          </cell>
          <cell r="D997" t="str">
            <v>AS960E</v>
          </cell>
          <cell r="E997">
            <v>2004</v>
          </cell>
          <cell r="F997" t="str">
            <v>Y, by SP</v>
          </cell>
        </row>
        <row r="997">
          <cell r="K997">
            <v>1.4</v>
          </cell>
          <cell r="L997">
            <v>45851</v>
          </cell>
          <cell r="M997">
            <v>16.88</v>
          </cell>
          <cell r="N997" t="str">
            <v>Winnie</v>
          </cell>
        </row>
        <row r="997">
          <cell r="P997" t="str">
            <v>PO price is US$16.843                  DN charge US$74.148</v>
          </cell>
          <cell r="Q997" t="str">
            <v>Romania </v>
          </cell>
        </row>
        <row r="998">
          <cell r="A998" t="str">
            <v>PSO2500941</v>
          </cell>
          <cell r="B998">
            <v>4500575968</v>
          </cell>
          <cell r="C998" t="str">
            <v>P2573-E01-C1203</v>
          </cell>
          <cell r="D998" t="str">
            <v>MT725E</v>
          </cell>
          <cell r="E998">
            <v>1902</v>
          </cell>
          <cell r="F998" t="str">
            <v>Y
BY SP</v>
          </cell>
        </row>
        <row r="998">
          <cell r="K998">
            <v>0.265</v>
          </cell>
          <cell r="L998">
            <v>45851</v>
          </cell>
          <cell r="M998">
            <v>8.423</v>
          </cell>
          <cell r="N998" t="str">
            <v>Winnie</v>
          </cell>
        </row>
        <row r="998">
          <cell r="P998" t="str">
            <v>PO price is US$8.373                    DN charge US$95.1</v>
          </cell>
          <cell r="Q998" t="str">
            <v>Romania </v>
          </cell>
        </row>
        <row r="999">
          <cell r="A999" t="str">
            <v>PSO2500941</v>
          </cell>
          <cell r="B999">
            <v>4500575968</v>
          </cell>
          <cell r="C999" t="str">
            <v>P2573-E01-C1203</v>
          </cell>
          <cell r="D999" t="str">
            <v>MT725E</v>
          </cell>
          <cell r="E999">
            <v>600</v>
          </cell>
          <cell r="F999" t="str">
            <v>Y
BY SP</v>
          </cell>
        </row>
        <row r="999">
          <cell r="K999">
            <v>0.265</v>
          </cell>
          <cell r="L999">
            <v>45858</v>
          </cell>
          <cell r="M999">
            <v>8.423</v>
          </cell>
          <cell r="N999" t="str">
            <v>Winnie</v>
          </cell>
        </row>
        <row r="999">
          <cell r="P999" t="str">
            <v>PO price is US$8.373                      DN charge US$30</v>
          </cell>
          <cell r="Q999" t="str">
            <v>Romania </v>
          </cell>
        </row>
        <row r="1000">
          <cell r="A1000" t="str">
            <v>PSO2500942</v>
          </cell>
          <cell r="B1000">
            <v>4500575940</v>
          </cell>
          <cell r="C1000" t="str">
            <v>P8016-E02-C1201</v>
          </cell>
          <cell r="D1000" t="str">
            <v>BRHD225E</v>
          </cell>
          <cell r="E1000">
            <v>2502</v>
          </cell>
          <cell r="F1000" t="str">
            <v>N</v>
          </cell>
        </row>
        <row r="1000">
          <cell r="L1000">
            <v>45852</v>
          </cell>
          <cell r="M1000">
            <v>10.235</v>
          </cell>
          <cell r="N1000" t="str">
            <v>Winnie</v>
          </cell>
        </row>
        <row r="1000">
          <cell r="Q1000" t="str">
            <v>France </v>
          </cell>
        </row>
        <row r="1001">
          <cell r="A1001" t="str">
            <v>PSO2500943</v>
          </cell>
          <cell r="B1001">
            <v>4500575940</v>
          </cell>
          <cell r="C1001" t="str">
            <v>P8016-E01-C1201</v>
          </cell>
          <cell r="D1001" t="str">
            <v>BRHD210E</v>
          </cell>
          <cell r="E1001">
            <v>4200</v>
          </cell>
          <cell r="F1001" t="str">
            <v>N</v>
          </cell>
        </row>
        <row r="1001">
          <cell r="L1001">
            <v>45965</v>
          </cell>
          <cell r="M1001" t="str">
            <v>Cancelled </v>
          </cell>
          <cell r="N1001" t="str">
            <v>Winnie</v>
          </cell>
        </row>
        <row r="1001">
          <cell r="P1001" t="str">
            <v>cancel and change to MSO</v>
          </cell>
          <cell r="Q1001" t="str">
            <v>France </v>
          </cell>
        </row>
        <row r="1002">
          <cell r="A1002" t="str">
            <v>PSO2500944</v>
          </cell>
          <cell r="B1002">
            <v>4500575940</v>
          </cell>
          <cell r="C1002" t="str">
            <v>P8016-E02-C1201</v>
          </cell>
          <cell r="D1002" t="str">
            <v>BRHD225E</v>
          </cell>
          <cell r="E1002">
            <v>3300</v>
          </cell>
          <cell r="F1002" t="str">
            <v>N</v>
          </cell>
        </row>
        <row r="1002">
          <cell r="L1002">
            <v>45869</v>
          </cell>
          <cell r="M1002">
            <v>10.235</v>
          </cell>
          <cell r="N1002" t="str">
            <v>Winnie</v>
          </cell>
        </row>
        <row r="1002">
          <cell r="Q1002" t="str">
            <v>France </v>
          </cell>
        </row>
        <row r="1003">
          <cell r="A1003" t="str">
            <v>PSO2500945</v>
          </cell>
          <cell r="B1003">
            <v>4500575940</v>
          </cell>
          <cell r="C1003" t="str">
            <v>P8018-E01-C1201</v>
          </cell>
          <cell r="D1003" t="str">
            <v>BRHD425E</v>
          </cell>
          <cell r="E1003">
            <v>2502</v>
          </cell>
          <cell r="F1003" t="str">
            <v>N</v>
          </cell>
        </row>
        <row r="1003">
          <cell r="L1003">
            <v>45874</v>
          </cell>
          <cell r="M1003">
            <v>17.788</v>
          </cell>
          <cell r="N1003" t="str">
            <v>Winnie</v>
          </cell>
        </row>
        <row r="1003">
          <cell r="Q1003" t="str">
            <v>France </v>
          </cell>
        </row>
        <row r="1004">
          <cell r="A1004" t="str">
            <v>PSO2500946</v>
          </cell>
          <cell r="B1004">
            <v>4500575940</v>
          </cell>
          <cell r="C1004" t="str">
            <v>P8538-E01-C1201</v>
          </cell>
          <cell r="D1004" t="str">
            <v>BRAS150E</v>
          </cell>
          <cell r="E1004">
            <v>6300</v>
          </cell>
          <cell r="F1004" t="str">
            <v>N</v>
          </cell>
        </row>
        <row r="1004">
          <cell r="L1004">
            <v>45902</v>
          </cell>
          <cell r="M1004" t="str">
            <v>CANCEELED</v>
          </cell>
          <cell r="N1004" t="str">
            <v>Winnie</v>
          </cell>
        </row>
        <row r="1004">
          <cell r="P1004" t="str">
            <v>cancel and change to MSO</v>
          </cell>
          <cell r="Q1004" t="str">
            <v>France </v>
          </cell>
        </row>
        <row r="1005">
          <cell r="A1005" t="str">
            <v>PSO2500947</v>
          </cell>
          <cell r="B1005">
            <v>4500575940</v>
          </cell>
          <cell r="C1005" t="str">
            <v>P8030-E01-C1201</v>
          </cell>
          <cell r="D1005" t="str">
            <v>BRHD150E</v>
          </cell>
          <cell r="E1005">
            <v>3000</v>
          </cell>
          <cell r="F1005" t="str">
            <v>N</v>
          </cell>
        </row>
        <row r="1005">
          <cell r="L1005">
            <v>45894</v>
          </cell>
          <cell r="M1005">
            <v>6.75</v>
          </cell>
          <cell r="N1005" t="str">
            <v>Winnie</v>
          </cell>
        </row>
        <row r="1005">
          <cell r="Q1005" t="str">
            <v>France </v>
          </cell>
        </row>
        <row r="1006">
          <cell r="A1006" t="str">
            <v>PSO2500948</v>
          </cell>
          <cell r="B1006">
            <v>4500575940</v>
          </cell>
          <cell r="C1006" t="str">
            <v>P8016-E01-C1205</v>
          </cell>
          <cell r="D1006" t="str">
            <v>BRHD215E</v>
          </cell>
          <cell r="E1006">
            <v>1998</v>
          </cell>
          <cell r="F1006" t="str">
            <v>N</v>
          </cell>
        </row>
        <row r="1006">
          <cell r="L1006">
            <v>45902</v>
          </cell>
          <cell r="M1006">
            <v>9.53</v>
          </cell>
          <cell r="N1006" t="str">
            <v>Winnie</v>
          </cell>
        </row>
        <row r="1006">
          <cell r="Q1006" t="str">
            <v>France </v>
          </cell>
        </row>
        <row r="1007">
          <cell r="A1007" t="str">
            <v>PSO2500949</v>
          </cell>
          <cell r="B1007">
            <v>4500575955</v>
          </cell>
          <cell r="C1007" t="str">
            <v>P8875-E03-C1205</v>
          </cell>
          <cell r="D1007" t="str">
            <v>AS122E</v>
          </cell>
          <cell r="E1007">
            <v>702</v>
          </cell>
          <cell r="F1007" t="str">
            <v>N</v>
          </cell>
        </row>
        <row r="1007">
          <cell r="L1007">
            <v>45831</v>
          </cell>
          <cell r="M1007">
            <v>10.33</v>
          </cell>
          <cell r="N1007" t="str">
            <v>Winnie</v>
          </cell>
        </row>
        <row r="1007">
          <cell r="P1007" t="str">
            <v>PO price is US$10.293 DN charge US$25.974</v>
          </cell>
          <cell r="Q1007" t="str">
            <v>France </v>
          </cell>
        </row>
        <row r="1008">
          <cell r="A1008" t="str">
            <v>PSO2500949</v>
          </cell>
          <cell r="B1008">
            <v>4500575955</v>
          </cell>
          <cell r="C1008" t="str">
            <v>P8875-E03-C1205</v>
          </cell>
          <cell r="D1008" t="str">
            <v>AS122E</v>
          </cell>
          <cell r="E1008">
            <v>1800</v>
          </cell>
          <cell r="F1008" t="str">
            <v>N</v>
          </cell>
        </row>
        <row r="1008">
          <cell r="L1008">
            <v>45840</v>
          </cell>
          <cell r="M1008">
            <v>10.33</v>
          </cell>
          <cell r="N1008" t="str">
            <v>Winnie</v>
          </cell>
        </row>
        <row r="1008">
          <cell r="P1008" t="str">
            <v>PO price is US$10.293 DN charge US$66.6</v>
          </cell>
          <cell r="Q1008" t="str">
            <v>France </v>
          </cell>
        </row>
        <row r="1009">
          <cell r="A1009" t="str">
            <v>PSO2500950</v>
          </cell>
          <cell r="B1009">
            <v>4500575955</v>
          </cell>
          <cell r="C1009" t="str">
            <v>P8873-E02-C1206</v>
          </cell>
          <cell r="D1009" t="str">
            <v>AS200E</v>
          </cell>
          <cell r="E1009">
            <v>5004</v>
          </cell>
          <cell r="F1009" t="str">
            <v>Y</v>
          </cell>
        </row>
        <row r="1009">
          <cell r="J1009" t="str">
            <v>Pouch PU-AS250E (Yangyi)</v>
          </cell>
          <cell r="K1009">
            <v>0.52</v>
          </cell>
          <cell r="L1009">
            <v>45869</v>
          </cell>
          <cell r="M1009">
            <v>15.246</v>
          </cell>
          <cell r="N1009" t="str">
            <v>Winnie</v>
          </cell>
        </row>
        <row r="1009">
          <cell r="Q1009" t="str">
            <v>France </v>
          </cell>
        </row>
        <row r="1010">
          <cell r="A1010" t="str">
            <v>PSO2500951</v>
          </cell>
          <cell r="B1010">
            <v>4500575955</v>
          </cell>
          <cell r="C1010" t="str">
            <v>P8878-E02-C1211</v>
          </cell>
          <cell r="D1010" t="str">
            <v>AS82E</v>
          </cell>
          <cell r="E1010">
            <v>12900</v>
          </cell>
          <cell r="F1010" t="str">
            <v>N</v>
          </cell>
        </row>
        <row r="1010">
          <cell r="L1010">
            <v>45871</v>
          </cell>
          <cell r="M1010">
            <v>7.996</v>
          </cell>
          <cell r="N1010" t="str">
            <v>Winnie</v>
          </cell>
        </row>
        <row r="1010">
          <cell r="Q1010" t="str">
            <v>France </v>
          </cell>
        </row>
        <row r="1011">
          <cell r="A1011" t="str">
            <v>PSO2500952</v>
          </cell>
          <cell r="B1011">
            <v>4500575955</v>
          </cell>
          <cell r="C1011" t="str">
            <v>P8022-E01-C1201</v>
          </cell>
          <cell r="D1011" t="str">
            <v>D6555DE</v>
          </cell>
          <cell r="E1011">
            <v>4704</v>
          </cell>
          <cell r="F1011" t="str">
            <v>N</v>
          </cell>
        </row>
        <row r="1011">
          <cell r="L1011">
            <v>45874</v>
          </cell>
          <cell r="M1011">
            <v>25.543</v>
          </cell>
          <cell r="N1011" t="str">
            <v>Winnie</v>
          </cell>
        </row>
        <row r="1011">
          <cell r="Q1011" t="str">
            <v>France </v>
          </cell>
        </row>
        <row r="1012">
          <cell r="A1012" t="str">
            <v>PSO2500953</v>
          </cell>
          <cell r="B1012">
            <v>4500575956</v>
          </cell>
          <cell r="C1012" t="str">
            <v>P8298-E01-C1204</v>
          </cell>
          <cell r="D1012" t="str">
            <v>5344E</v>
          </cell>
          <cell r="E1012">
            <v>12600</v>
          </cell>
          <cell r="F1012" t="str">
            <v>N</v>
          </cell>
        </row>
        <row r="1012">
          <cell r="L1012">
            <v>45877</v>
          </cell>
          <cell r="M1012">
            <v>6.47</v>
          </cell>
          <cell r="N1012" t="str">
            <v>Winnie</v>
          </cell>
        </row>
        <row r="1012">
          <cell r="Q1012" t="str">
            <v>France </v>
          </cell>
        </row>
        <row r="1013">
          <cell r="A1013" t="str">
            <v>PSO2500954</v>
          </cell>
          <cell r="B1013">
            <v>4500575956</v>
          </cell>
          <cell r="C1013" t="str">
            <v>P8875-E03-C1204</v>
          </cell>
          <cell r="D1013" t="str">
            <v>AS121E</v>
          </cell>
          <cell r="E1013">
            <v>12000</v>
          </cell>
          <cell r="F1013" t="str">
            <v>N</v>
          </cell>
        </row>
        <row r="1013">
          <cell r="L1013">
            <v>45880</v>
          </cell>
          <cell r="M1013">
            <v>10.539</v>
          </cell>
          <cell r="N1013" t="str">
            <v>Winnie</v>
          </cell>
        </row>
        <row r="1013">
          <cell r="Q1013" t="str">
            <v>France </v>
          </cell>
        </row>
        <row r="1014">
          <cell r="A1014" t="str">
            <v>PSO2500955</v>
          </cell>
          <cell r="B1014">
            <v>4500575956</v>
          </cell>
          <cell r="C1014" t="str">
            <v>P8875-E03-C1205</v>
          </cell>
          <cell r="D1014" t="str">
            <v>AS122E</v>
          </cell>
          <cell r="E1014">
            <v>2502</v>
          </cell>
          <cell r="F1014" t="str">
            <v>N</v>
          </cell>
        </row>
        <row r="1014">
          <cell r="L1014">
            <v>45880</v>
          </cell>
          <cell r="M1014">
            <v>10.33</v>
          </cell>
          <cell r="N1014" t="str">
            <v>Winnie</v>
          </cell>
        </row>
        <row r="1014">
          <cell r="Q1014" t="str">
            <v>France </v>
          </cell>
        </row>
        <row r="1015">
          <cell r="A1015" t="str">
            <v>PSO2500956</v>
          </cell>
          <cell r="B1015">
            <v>4500575956</v>
          </cell>
          <cell r="C1015" t="str">
            <v>P8515-E01-C1202</v>
          </cell>
          <cell r="D1015" t="str">
            <v>AS136E</v>
          </cell>
          <cell r="E1015">
            <v>5220</v>
          </cell>
          <cell r="F1015" t="str">
            <v>Y BY SP</v>
          </cell>
        </row>
        <row r="1015">
          <cell r="J1015" t="str">
            <v>Glove-2136U-SP</v>
          </cell>
          <cell r="K1015">
            <v>0.548</v>
          </cell>
          <cell r="L1015">
            <v>45862</v>
          </cell>
          <cell r="M1015">
            <v>13.117</v>
          </cell>
          <cell r="N1015" t="str">
            <v>Winnie</v>
          </cell>
        </row>
        <row r="1015">
          <cell r="P1015" t="str">
            <v>180pcs put on new PO#4500577626/PSO2501307,KEEP E VERSION</v>
          </cell>
          <cell r="Q1015" t="str">
            <v>France </v>
          </cell>
        </row>
        <row r="1016">
          <cell r="A1016" t="str">
            <v>PSO2500956</v>
          </cell>
          <cell r="B1016">
            <v>4500575956</v>
          </cell>
          <cell r="C1016" t="str">
            <v>P8515-E01-C1202</v>
          </cell>
          <cell r="D1016" t="str">
            <v>AS136E</v>
          </cell>
          <cell r="E1016">
            <v>7200</v>
          </cell>
          <cell r="F1016" t="str">
            <v>Y BY SP</v>
          </cell>
        </row>
        <row r="1016">
          <cell r="J1016" t="str">
            <v>Glove-2136U-SP</v>
          </cell>
          <cell r="K1016">
            <v>0.548</v>
          </cell>
          <cell r="L1016">
            <v>45965</v>
          </cell>
          <cell r="M1016">
            <v>13.117</v>
          </cell>
          <cell r="N1016" t="str">
            <v>Winnie</v>
          </cell>
        </row>
        <row r="1016">
          <cell r="P1016" t="str">
            <v>180pcs put on new PO#4500577626/PSO2501307,KEEP E VERSION</v>
          </cell>
          <cell r="Q1016" t="str">
            <v>France </v>
          </cell>
        </row>
        <row r="1017">
          <cell r="A1017" t="str">
            <v>PSO2500957</v>
          </cell>
          <cell r="B1017">
            <v>4500575956</v>
          </cell>
          <cell r="C1017" t="str">
            <v>P8873-E02-C1206</v>
          </cell>
          <cell r="D1017" t="str">
            <v>AS200E</v>
          </cell>
          <cell r="E1017">
            <v>6600</v>
          </cell>
          <cell r="F1017" t="str">
            <v>Y</v>
          </cell>
        </row>
        <row r="1017">
          <cell r="J1017" t="str">
            <v>Pouch PU-AS250E (Yangyi)</v>
          </cell>
          <cell r="K1017">
            <v>0.52</v>
          </cell>
          <cell r="L1017">
            <v>45874</v>
          </cell>
          <cell r="M1017">
            <v>15.246</v>
          </cell>
          <cell r="N1017" t="str">
            <v>Winnie</v>
          </cell>
        </row>
        <row r="1017">
          <cell r="Q1017" t="str">
            <v>France </v>
          </cell>
        </row>
        <row r="1018">
          <cell r="A1018" t="str">
            <v>PSO2500958</v>
          </cell>
          <cell r="B1018">
            <v>4500575956</v>
          </cell>
          <cell r="C1018" t="str">
            <v>P8515-E01-C1215</v>
          </cell>
          <cell r="D1018" t="str">
            <v>AS261E</v>
          </cell>
          <cell r="E1018">
            <v>2502</v>
          </cell>
          <cell r="F1018" t="str">
            <v>Y BY SP</v>
          </cell>
        </row>
        <row r="1018">
          <cell r="J1018" t="str">
            <v>Glove-2136U-SP</v>
          </cell>
          <cell r="K1018">
            <v>0.548</v>
          </cell>
          <cell r="L1018">
            <v>45880</v>
          </cell>
          <cell r="M1018">
            <v>12.239</v>
          </cell>
          <cell r="N1018" t="str">
            <v>Winnie</v>
          </cell>
        </row>
        <row r="1018">
          <cell r="Q1018" t="str">
            <v>France </v>
          </cell>
        </row>
        <row r="1019">
          <cell r="A1019" t="str">
            <v>PSO2500959</v>
          </cell>
          <cell r="B1019">
            <v>4500575956</v>
          </cell>
          <cell r="C1019" t="str">
            <v>P8528-E01-C1202</v>
          </cell>
          <cell r="D1019" t="str">
            <v>AS774E</v>
          </cell>
          <cell r="E1019">
            <v>5004</v>
          </cell>
          <cell r="F1019" t="str">
            <v>N</v>
          </cell>
        </row>
        <row r="1019">
          <cell r="L1019">
            <v>45880</v>
          </cell>
          <cell r="M1019">
            <v>15.697</v>
          </cell>
          <cell r="N1019" t="str">
            <v>Winnie</v>
          </cell>
        </row>
        <row r="1019">
          <cell r="Q1019" t="str">
            <v>France </v>
          </cell>
        </row>
        <row r="1020">
          <cell r="A1020" t="str">
            <v>PSO2500960</v>
          </cell>
          <cell r="B1020">
            <v>4500575956</v>
          </cell>
          <cell r="C1020" t="str">
            <v>P8878-E02-C1211</v>
          </cell>
          <cell r="D1020" t="str">
            <v>AS82E</v>
          </cell>
          <cell r="E1020">
            <v>15600</v>
          </cell>
          <cell r="F1020" t="str">
            <v>N</v>
          </cell>
        </row>
        <row r="1020">
          <cell r="L1020">
            <v>45880</v>
          </cell>
          <cell r="M1020">
            <v>7.996</v>
          </cell>
          <cell r="N1020" t="str">
            <v>Winnie</v>
          </cell>
        </row>
        <row r="1020">
          <cell r="Q1020" t="str">
            <v>France </v>
          </cell>
        </row>
        <row r="1021">
          <cell r="A1021" t="str">
            <v>PSO2500961</v>
          </cell>
          <cell r="B1021">
            <v>4500575956</v>
          </cell>
          <cell r="C1021" t="str">
            <v>P8832-E02-C1215</v>
          </cell>
          <cell r="D1021" t="str">
            <v>AS86E</v>
          </cell>
          <cell r="E1021">
            <v>8100</v>
          </cell>
          <cell r="F1021" t="str">
            <v>N</v>
          </cell>
        </row>
        <row r="1021">
          <cell r="L1021">
            <v>45880</v>
          </cell>
          <cell r="M1021">
            <v>5.725</v>
          </cell>
          <cell r="N1021" t="str">
            <v>Winnie</v>
          </cell>
        </row>
        <row r="1021">
          <cell r="Q1021" t="str">
            <v>France </v>
          </cell>
        </row>
        <row r="1022">
          <cell r="A1022" t="str">
            <v>PSO2500962</v>
          </cell>
          <cell r="B1022">
            <v>4500575956</v>
          </cell>
          <cell r="C1022" t="str">
            <v>P8510-E02-C1202</v>
          </cell>
          <cell r="D1022" t="str">
            <v>AS952E</v>
          </cell>
          <cell r="E1022">
            <v>7500</v>
          </cell>
          <cell r="F1022" t="str">
            <v>N</v>
          </cell>
        </row>
        <row r="1022">
          <cell r="L1022">
            <v>45880</v>
          </cell>
          <cell r="M1022">
            <v>16.076</v>
          </cell>
          <cell r="N1022" t="str">
            <v>Winnie</v>
          </cell>
        </row>
        <row r="1022">
          <cell r="Q1022" t="str">
            <v>France </v>
          </cell>
        </row>
        <row r="1023">
          <cell r="A1023" t="str">
            <v>PSO2500963</v>
          </cell>
          <cell r="B1023">
            <v>4500575956</v>
          </cell>
          <cell r="C1023" t="str">
            <v>P8532-E01-C1201</v>
          </cell>
          <cell r="D1023" t="str">
            <v>AS95E</v>
          </cell>
          <cell r="E1023">
            <v>3804</v>
          </cell>
          <cell r="F1023" t="str">
            <v>Y BY SP</v>
          </cell>
        </row>
        <row r="1023">
          <cell r="J1023" t="str">
            <v>GLOVE-AS95-SP</v>
          </cell>
          <cell r="K1023">
            <v>0.625</v>
          </cell>
          <cell r="L1023">
            <v>45902</v>
          </cell>
          <cell r="M1023" t="str">
            <v>Cancelled </v>
          </cell>
          <cell r="N1023" t="str">
            <v>Winnie</v>
          </cell>
        </row>
        <row r="1023">
          <cell r="P1023" t="str">
            <v>cancel and change to MSO  1200pcs drawn and put on new po#4500578204 on 7/1</v>
          </cell>
          <cell r="Q1023" t="str">
            <v>France </v>
          </cell>
        </row>
        <row r="1024">
          <cell r="A1024" t="str">
            <v>PSO2500964</v>
          </cell>
          <cell r="B1024">
            <v>4500575956</v>
          </cell>
          <cell r="C1024" t="str">
            <v>P8873-E03-C1205</v>
          </cell>
          <cell r="D1024" t="str">
            <v>AS965E</v>
          </cell>
          <cell r="E1024">
            <v>3000</v>
          </cell>
          <cell r="F1024" t="str">
            <v>Y BY SP</v>
          </cell>
        </row>
        <row r="1024">
          <cell r="J1024" t="str">
            <v>pouch</v>
          </cell>
          <cell r="K1024">
            <v>1.372</v>
          </cell>
          <cell r="L1024">
            <v>45880</v>
          </cell>
          <cell r="M1024">
            <v>18.496</v>
          </cell>
          <cell r="N1024" t="str">
            <v>Winnie</v>
          </cell>
        </row>
        <row r="1024">
          <cell r="Q1024" t="str">
            <v>France </v>
          </cell>
        </row>
        <row r="1025">
          <cell r="A1025" t="str">
            <v>PSO2500965</v>
          </cell>
          <cell r="B1025">
            <v>4500575956</v>
          </cell>
          <cell r="C1025" t="str">
            <v>P8022-E01-C1201</v>
          </cell>
          <cell r="D1025" t="str">
            <v>D6555DE</v>
          </cell>
          <cell r="E1025">
            <v>4500</v>
          </cell>
          <cell r="F1025" t="str">
            <v>N</v>
          </cell>
        </row>
        <row r="1025">
          <cell r="L1025">
            <v>45880</v>
          </cell>
          <cell r="M1025">
            <v>25.543</v>
          </cell>
          <cell r="N1025" t="str">
            <v>Winnie</v>
          </cell>
        </row>
        <row r="1025">
          <cell r="Q1025" t="str">
            <v>France </v>
          </cell>
        </row>
        <row r="1026">
          <cell r="A1026" t="str">
            <v>PSO2500966</v>
          </cell>
          <cell r="B1026">
            <v>4500575956</v>
          </cell>
          <cell r="C1026" t="str">
            <v>P8392-E01-C1201</v>
          </cell>
          <cell r="D1026" t="str">
            <v>D773DE</v>
          </cell>
          <cell r="E1026">
            <v>3000</v>
          </cell>
          <cell r="F1026" t="str">
            <v>N</v>
          </cell>
        </row>
        <row r="1026">
          <cell r="L1026">
            <v>45880</v>
          </cell>
          <cell r="M1026">
            <v>12.607</v>
          </cell>
          <cell r="N1026" t="str">
            <v>Winnie</v>
          </cell>
        </row>
        <row r="1026">
          <cell r="Q1026" t="str">
            <v>France </v>
          </cell>
        </row>
        <row r="1027">
          <cell r="A1027" t="str">
            <v>PSO2500967</v>
          </cell>
          <cell r="B1027">
            <v>4500575956</v>
          </cell>
          <cell r="C1027" t="str">
            <v>P2573-E01-C1203</v>
          </cell>
          <cell r="D1027" t="str">
            <v>MT725E</v>
          </cell>
          <cell r="E1027">
            <v>2502</v>
          </cell>
          <cell r="F1027" t="str">
            <v>Y
BY SP</v>
          </cell>
        </row>
        <row r="1027">
          <cell r="K1027">
            <v>0.265</v>
          </cell>
          <cell r="L1027">
            <v>45902</v>
          </cell>
          <cell r="M1027">
            <v>8.423</v>
          </cell>
          <cell r="N1027" t="str">
            <v>Winnie</v>
          </cell>
        </row>
        <row r="1027">
          <cell r="Q1027" t="str">
            <v>France </v>
          </cell>
        </row>
        <row r="1028">
          <cell r="A1028" t="str">
            <v>PSO2500968</v>
          </cell>
          <cell r="B1028">
            <v>4500575956</v>
          </cell>
          <cell r="C1028" t="str">
            <v>P2573-E01-C1204</v>
          </cell>
          <cell r="D1028" t="str">
            <v>MT726E</v>
          </cell>
          <cell r="E1028">
            <v>4500</v>
          </cell>
          <cell r="F1028" t="str">
            <v>Y BY SP</v>
          </cell>
        </row>
        <row r="1028">
          <cell r="J1028" t="str">
            <v>PU-7255U (JETBLOOM)</v>
          </cell>
          <cell r="K1028">
            <v>0.265</v>
          </cell>
          <cell r="L1028">
            <v>45902</v>
          </cell>
          <cell r="M1028">
            <v>9.712</v>
          </cell>
          <cell r="N1028" t="str">
            <v>Winnie</v>
          </cell>
        </row>
        <row r="1028">
          <cell r="Q1028" t="str">
            <v>France </v>
          </cell>
        </row>
        <row r="1029">
          <cell r="A1029" t="str">
            <v>PSO2500969</v>
          </cell>
          <cell r="B1029">
            <v>4500575956</v>
          </cell>
          <cell r="C1029" t="str">
            <v>P2573-E01-C1205</v>
          </cell>
          <cell r="D1029" t="str">
            <v>MT727E</v>
          </cell>
          <cell r="E1029">
            <v>2502</v>
          </cell>
          <cell r="F1029" t="str">
            <v>Y
BY SP</v>
          </cell>
        </row>
        <row r="1029">
          <cell r="K1029">
            <v>0.265</v>
          </cell>
          <cell r="L1029">
            <v>45880</v>
          </cell>
          <cell r="M1029">
            <v>9.9</v>
          </cell>
          <cell r="N1029" t="str">
            <v>Winnie</v>
          </cell>
        </row>
        <row r="1029">
          <cell r="Q1029" t="str">
            <v>France </v>
          </cell>
        </row>
        <row r="1030">
          <cell r="A1030" t="str">
            <v>PSO2500970</v>
          </cell>
          <cell r="B1030">
            <v>4500575956</v>
          </cell>
          <cell r="C1030" t="str">
            <v>P8356-E01-C1204</v>
          </cell>
          <cell r="D1030" t="str">
            <v>D373E</v>
          </cell>
          <cell r="E1030">
            <v>9000</v>
          </cell>
          <cell r="F1030" t="str">
            <v>N</v>
          </cell>
        </row>
        <row r="1030">
          <cell r="L1030">
            <v>45880</v>
          </cell>
          <cell r="M1030">
            <v>10.467</v>
          </cell>
          <cell r="N1030" t="str">
            <v>Winnie</v>
          </cell>
        </row>
        <row r="1030">
          <cell r="Q1030" t="str">
            <v>France </v>
          </cell>
        </row>
        <row r="1031">
          <cell r="A1031" t="str">
            <v>PSO2500971</v>
          </cell>
          <cell r="B1031">
            <v>4500575957</v>
          </cell>
          <cell r="C1031" t="str">
            <v>P8298-E01-C1204</v>
          </cell>
          <cell r="D1031" t="str">
            <v>5344E</v>
          </cell>
          <cell r="E1031">
            <v>6600</v>
          </cell>
          <cell r="F1031" t="str">
            <v>N</v>
          </cell>
        </row>
        <row r="1031">
          <cell r="L1031">
            <v>45902</v>
          </cell>
          <cell r="M1031">
            <v>6.47</v>
          </cell>
          <cell r="N1031" t="str">
            <v>Winnie</v>
          </cell>
        </row>
        <row r="1031">
          <cell r="Q1031" t="str">
            <v>France </v>
          </cell>
        </row>
        <row r="1032">
          <cell r="A1032" t="str">
            <v>PSO2500972</v>
          </cell>
          <cell r="B1032">
            <v>4500575957</v>
          </cell>
          <cell r="C1032" t="str">
            <v>P8875-E03-C1204</v>
          </cell>
          <cell r="D1032" t="str">
            <v>AS121E</v>
          </cell>
          <cell r="E1032">
            <v>2502</v>
          </cell>
          <cell r="F1032" t="str">
            <v>N</v>
          </cell>
        </row>
        <row r="1032">
          <cell r="L1032">
            <v>45902</v>
          </cell>
          <cell r="M1032">
            <v>10.539</v>
          </cell>
          <cell r="N1032" t="str">
            <v>Winnie</v>
          </cell>
        </row>
        <row r="1032">
          <cell r="Q1032" t="str">
            <v>France </v>
          </cell>
        </row>
        <row r="1033">
          <cell r="A1033" t="str">
            <v>PSO2500973</v>
          </cell>
          <cell r="B1033">
            <v>4500575957</v>
          </cell>
          <cell r="C1033" t="str">
            <v>P8515-E01-C1201</v>
          </cell>
          <cell r="D1033" t="str">
            <v>AS126E</v>
          </cell>
          <cell r="E1033">
            <v>9252</v>
          </cell>
          <cell r="F1033" t="str">
            <v>N</v>
          </cell>
        </row>
        <row r="1033">
          <cell r="L1033">
            <v>45902</v>
          </cell>
          <cell r="M1033">
            <v>10.567</v>
          </cell>
          <cell r="N1033" t="str">
            <v>Winnie</v>
          </cell>
        </row>
        <row r="1033">
          <cell r="P1033" t="str">
            <v>756pcs drawn-put on new po#4500578285 into che version.</v>
          </cell>
          <cell r="Q1033" t="str">
            <v>France </v>
          </cell>
        </row>
        <row r="1034">
          <cell r="A1034" t="str">
            <v>PSO2500974</v>
          </cell>
          <cell r="B1034">
            <v>4500575957</v>
          </cell>
          <cell r="C1034" t="str">
            <v>P8515-E01-C1202</v>
          </cell>
          <cell r="D1034" t="str">
            <v>AS136E</v>
          </cell>
          <cell r="E1034">
            <v>7200</v>
          </cell>
          <cell r="F1034" t="str">
            <v>Y BY SP</v>
          </cell>
        </row>
        <row r="1034">
          <cell r="J1034" t="str">
            <v>Glove-2136U-SP</v>
          </cell>
          <cell r="K1034">
            <v>0.548</v>
          </cell>
          <cell r="L1034">
            <v>45902</v>
          </cell>
          <cell r="M1034">
            <v>13.117</v>
          </cell>
          <cell r="N1034" t="str">
            <v>Winnie</v>
          </cell>
        </row>
        <row r="1034">
          <cell r="Q1034" t="str">
            <v>France </v>
          </cell>
        </row>
        <row r="1035">
          <cell r="A1035" t="str">
            <v>PSO2500975</v>
          </cell>
          <cell r="B1035">
            <v>4500575957</v>
          </cell>
          <cell r="C1035" t="str">
            <v>P8515-E01-C1215</v>
          </cell>
          <cell r="D1035" t="str">
            <v>AS261E</v>
          </cell>
          <cell r="E1035">
            <v>2502</v>
          </cell>
          <cell r="F1035" t="str">
            <v>Y BY SP</v>
          </cell>
        </row>
        <row r="1035">
          <cell r="J1035" t="str">
            <v>Glove-2136U-SP</v>
          </cell>
          <cell r="K1035">
            <v>0.548</v>
          </cell>
          <cell r="L1035">
            <v>45902</v>
          </cell>
          <cell r="M1035">
            <v>12.239</v>
          </cell>
          <cell r="N1035" t="str">
            <v>Winnie</v>
          </cell>
        </row>
        <row r="1035">
          <cell r="Q1035" t="str">
            <v>France </v>
          </cell>
        </row>
        <row r="1036">
          <cell r="A1036" t="str">
            <v>PSO2500976</v>
          </cell>
          <cell r="B1036">
            <v>4500575957</v>
          </cell>
          <cell r="C1036" t="str">
            <v>P8019-E02-C1202</v>
          </cell>
          <cell r="D1036" t="str">
            <v>AS6550E(球頭,改轉速,加網)</v>
          </cell>
          <cell r="E1036">
            <v>8508</v>
          </cell>
          <cell r="F1036" t="str">
            <v>N</v>
          </cell>
        </row>
        <row r="1036">
          <cell r="L1036">
            <v>45902</v>
          </cell>
          <cell r="M1036">
            <v>24.955</v>
          </cell>
          <cell r="N1036" t="str">
            <v>Winnie</v>
          </cell>
        </row>
        <row r="1036">
          <cell r="P1036" t="str">
            <v>1500pcs drawn a put on new po#4500578204</v>
          </cell>
          <cell r="Q1036" t="str">
            <v>France </v>
          </cell>
        </row>
        <row r="1037">
          <cell r="A1037" t="str">
            <v>PSO2500977</v>
          </cell>
          <cell r="B1037">
            <v>4500575957</v>
          </cell>
          <cell r="C1037" t="str">
            <v>P8878-E02-C1211</v>
          </cell>
          <cell r="D1037" t="str">
            <v>AS82E</v>
          </cell>
          <cell r="E1037">
            <v>12000</v>
          </cell>
          <cell r="F1037" t="str">
            <v>N</v>
          </cell>
        </row>
        <row r="1037">
          <cell r="L1037">
            <v>45902</v>
          </cell>
          <cell r="M1037">
            <v>7.996</v>
          </cell>
          <cell r="N1037" t="str">
            <v>Winnie</v>
          </cell>
        </row>
        <row r="1037">
          <cell r="Q1037" t="str">
            <v>France </v>
          </cell>
        </row>
        <row r="1038">
          <cell r="A1038" t="str">
            <v>PSO2500978</v>
          </cell>
          <cell r="B1038">
            <v>4500575957</v>
          </cell>
          <cell r="C1038" t="str">
            <v>P8510-E02-C1202</v>
          </cell>
          <cell r="D1038" t="str">
            <v>AS952E</v>
          </cell>
          <cell r="E1038">
            <v>7500</v>
          </cell>
          <cell r="F1038" t="str">
            <v>N</v>
          </cell>
        </row>
        <row r="1038">
          <cell r="L1038">
            <v>45902</v>
          </cell>
          <cell r="M1038">
            <v>16.076</v>
          </cell>
          <cell r="N1038" t="str">
            <v>Winnie</v>
          </cell>
        </row>
        <row r="1038">
          <cell r="Q1038" t="str">
            <v>France </v>
          </cell>
        </row>
        <row r="1039">
          <cell r="A1039" t="str">
            <v>PSO2500979</v>
          </cell>
          <cell r="B1039">
            <v>4500575957</v>
          </cell>
          <cell r="C1039" t="str">
            <v>P8873-E03-C1205</v>
          </cell>
          <cell r="D1039" t="str">
            <v>AS965E</v>
          </cell>
          <cell r="E1039">
            <v>3000</v>
          </cell>
          <cell r="F1039" t="str">
            <v>Y BY SP</v>
          </cell>
        </row>
        <row r="1039">
          <cell r="J1039" t="str">
            <v>pouch</v>
          </cell>
          <cell r="K1039">
            <v>1.372</v>
          </cell>
          <cell r="L1039">
            <v>45887</v>
          </cell>
          <cell r="M1039">
            <v>18.496</v>
          </cell>
          <cell r="N1039" t="str">
            <v>Winnie</v>
          </cell>
        </row>
        <row r="1039">
          <cell r="Q1039" t="str">
            <v>France </v>
          </cell>
        </row>
        <row r="1040">
          <cell r="A1040" t="str">
            <v>PSO2500980</v>
          </cell>
          <cell r="B1040">
            <v>4500575957</v>
          </cell>
          <cell r="C1040" t="str">
            <v>P8510-E02-C1203</v>
          </cell>
          <cell r="D1040" t="str">
            <v>AS970E</v>
          </cell>
          <cell r="E1040">
            <v>5700</v>
          </cell>
          <cell r="F1040" t="str">
            <v>Y BY SP</v>
          </cell>
        </row>
        <row r="1040">
          <cell r="J1040" t="str">
            <v>PU-AS970E-SP</v>
          </cell>
          <cell r="K1040">
            <v>0.635</v>
          </cell>
          <cell r="L1040">
            <v>45887</v>
          </cell>
          <cell r="M1040">
            <v>18.575</v>
          </cell>
          <cell r="N1040" t="str">
            <v>Winnie</v>
          </cell>
        </row>
        <row r="1040">
          <cell r="Q1040" t="str">
            <v>France </v>
          </cell>
        </row>
        <row r="1041">
          <cell r="A1041" t="str">
            <v>PSO2500981</v>
          </cell>
          <cell r="B1041">
            <v>4500575957</v>
          </cell>
          <cell r="C1041" t="str">
            <v>P2575-E01-C1202</v>
          </cell>
          <cell r="D1041" t="str">
            <v>E786E</v>
          </cell>
          <cell r="E1041">
            <v>2502</v>
          </cell>
          <cell r="F1041" t="str">
            <v>Y, by SP</v>
          </cell>
        </row>
        <row r="1041">
          <cell r="J1041" t="str">
            <v>PU-7255U (JETBLOOM)</v>
          </cell>
          <cell r="K1041">
            <v>0.265</v>
          </cell>
          <cell r="L1041">
            <v>45932</v>
          </cell>
          <cell r="M1041">
            <v>8.491</v>
          </cell>
          <cell r="N1041" t="str">
            <v>Winnie</v>
          </cell>
        </row>
        <row r="1041">
          <cell r="Q1041" t="str">
            <v>France </v>
          </cell>
        </row>
        <row r="1042">
          <cell r="A1042" t="str">
            <v>PSO2500982</v>
          </cell>
          <cell r="B1042">
            <v>4500575961</v>
          </cell>
          <cell r="C1042" t="str">
            <v>P8298-E01-C1204</v>
          </cell>
          <cell r="D1042" t="str">
            <v>5344E</v>
          </cell>
          <cell r="E1042">
            <v>7200</v>
          </cell>
          <cell r="F1042" t="str">
            <v>N</v>
          </cell>
        </row>
        <row r="1042">
          <cell r="L1042">
            <v>45902</v>
          </cell>
          <cell r="M1042">
            <v>6.47</v>
          </cell>
          <cell r="N1042" t="str">
            <v>Winnie</v>
          </cell>
        </row>
        <row r="1042">
          <cell r="Q1042" t="str">
            <v>France </v>
          </cell>
        </row>
        <row r="1043">
          <cell r="A1043" t="str">
            <v>PSO2500983</v>
          </cell>
          <cell r="B1043">
            <v>4500575961</v>
          </cell>
          <cell r="C1043" t="str">
            <v>P8515-E01-C1201</v>
          </cell>
          <cell r="D1043" t="str">
            <v>AS126E</v>
          </cell>
          <cell r="E1043">
            <v>9000</v>
          </cell>
          <cell r="F1043" t="str">
            <v>N</v>
          </cell>
        </row>
        <row r="1043">
          <cell r="L1043">
            <v>45937</v>
          </cell>
          <cell r="M1043">
            <v>10.567</v>
          </cell>
          <cell r="N1043" t="str">
            <v>Winnie</v>
          </cell>
        </row>
        <row r="1043">
          <cell r="Q1043" t="str">
            <v>France </v>
          </cell>
        </row>
        <row r="1044">
          <cell r="A1044" t="str">
            <v>PSO2500984</v>
          </cell>
          <cell r="B1044">
            <v>4500575961</v>
          </cell>
          <cell r="C1044" t="str">
            <v>P8019-E02-C1202</v>
          </cell>
          <cell r="D1044" t="str">
            <v>AS6550E(球頭,改轉速,加網)</v>
          </cell>
          <cell r="E1044">
            <v>12000</v>
          </cell>
          <cell r="F1044" t="str">
            <v>N</v>
          </cell>
        </row>
        <row r="1044">
          <cell r="L1044">
            <v>45937</v>
          </cell>
          <cell r="M1044">
            <v>24.972</v>
          </cell>
          <cell r="N1044" t="str">
            <v>Winnie</v>
          </cell>
        </row>
        <row r="1044">
          <cell r="Q1044" t="str">
            <v>France </v>
          </cell>
        </row>
        <row r="1045">
          <cell r="A1045" t="str">
            <v>PSO2500985</v>
          </cell>
          <cell r="B1045">
            <v>4500575961</v>
          </cell>
          <cell r="C1045" t="str">
            <v>P8878-E02-C1211</v>
          </cell>
          <cell r="D1045" t="str">
            <v>AS82E</v>
          </cell>
          <cell r="E1045">
            <v>6000</v>
          </cell>
          <cell r="F1045" t="str">
            <v>N</v>
          </cell>
        </row>
        <row r="1045">
          <cell r="L1045">
            <v>46000</v>
          </cell>
          <cell r="M1045">
            <v>8.013</v>
          </cell>
          <cell r="N1045" t="str">
            <v>Winnie</v>
          </cell>
        </row>
        <row r="1045">
          <cell r="Q1045" t="str">
            <v>France </v>
          </cell>
        </row>
        <row r="1046">
          <cell r="A1046" t="str">
            <v>PSO2500986</v>
          </cell>
          <cell r="B1046">
            <v>4500575961</v>
          </cell>
          <cell r="C1046" t="str">
            <v>P8510-E02-C1202</v>
          </cell>
          <cell r="D1046" t="str">
            <v>AS952E</v>
          </cell>
          <cell r="E1046">
            <v>4500</v>
          </cell>
          <cell r="F1046" t="str">
            <v>N</v>
          </cell>
        </row>
        <row r="1046">
          <cell r="L1046">
            <v>45902</v>
          </cell>
          <cell r="M1046">
            <v>16.076</v>
          </cell>
          <cell r="N1046" t="str">
            <v>Winnie</v>
          </cell>
        </row>
        <row r="1046">
          <cell r="Q1046" t="str">
            <v>France </v>
          </cell>
        </row>
        <row r="1047">
          <cell r="A1047" t="str">
            <v>PSO2500987</v>
          </cell>
          <cell r="B1047">
            <v>4500575962</v>
          </cell>
          <cell r="C1047" t="str">
            <v>P8298-E01-C1204</v>
          </cell>
          <cell r="D1047" t="str">
            <v>5344E</v>
          </cell>
          <cell r="E1047">
            <v>6900</v>
          </cell>
          <cell r="F1047" t="str">
            <v>N</v>
          </cell>
        </row>
        <row r="1047">
          <cell r="L1047">
            <v>45965</v>
          </cell>
          <cell r="M1047">
            <v>6.47</v>
          </cell>
          <cell r="N1047" t="str">
            <v>Winnie</v>
          </cell>
        </row>
        <row r="1047">
          <cell r="Q1047" t="str">
            <v>France </v>
          </cell>
        </row>
        <row r="1048">
          <cell r="A1048" t="str">
            <v>PSO2500988</v>
          </cell>
          <cell r="B1048">
            <v>4500575962</v>
          </cell>
          <cell r="C1048" t="str">
            <v>P8515-E01-C1201</v>
          </cell>
          <cell r="D1048" t="str">
            <v>AS126E</v>
          </cell>
          <cell r="E1048">
            <v>12000</v>
          </cell>
          <cell r="F1048" t="str">
            <v>N</v>
          </cell>
        </row>
        <row r="1048">
          <cell r="L1048">
            <v>45965</v>
          </cell>
          <cell r="M1048">
            <v>10.567</v>
          </cell>
          <cell r="N1048" t="str">
            <v>Winnie</v>
          </cell>
        </row>
        <row r="1048">
          <cell r="Q1048" t="str">
            <v>France </v>
          </cell>
        </row>
        <row r="1049">
          <cell r="A1049" t="str">
            <v>PSO2500989</v>
          </cell>
          <cell r="B1049">
            <v>4500575962</v>
          </cell>
          <cell r="C1049" t="str">
            <v>P8019-E02-C1202</v>
          </cell>
          <cell r="D1049" t="str">
            <v>AS6550E(球頭,改轉速,加網)</v>
          </cell>
          <cell r="E1049">
            <v>8100</v>
          </cell>
          <cell r="F1049" t="str">
            <v>N</v>
          </cell>
        </row>
        <row r="1049">
          <cell r="L1049">
            <v>46000</v>
          </cell>
          <cell r="M1049">
            <v>24.972</v>
          </cell>
          <cell r="N1049" t="str">
            <v>Winnie</v>
          </cell>
        </row>
        <row r="1049">
          <cell r="Q1049" t="str">
            <v>France </v>
          </cell>
        </row>
        <row r="1050">
          <cell r="A1050" t="str">
            <v>PSO2500990</v>
          </cell>
          <cell r="B1050">
            <v>4500575962</v>
          </cell>
          <cell r="C1050" t="str">
            <v>P8878-E02-C1211</v>
          </cell>
          <cell r="D1050" t="str">
            <v>AS82E</v>
          </cell>
          <cell r="E1050">
            <v>6000</v>
          </cell>
          <cell r="F1050" t="str">
            <v>N</v>
          </cell>
        </row>
        <row r="1050">
          <cell r="L1050">
            <v>45965</v>
          </cell>
          <cell r="M1050">
            <v>8.013</v>
          </cell>
          <cell r="N1050" t="str">
            <v>Winnie</v>
          </cell>
        </row>
        <row r="1050">
          <cell r="Q1050" t="str">
            <v>France </v>
          </cell>
        </row>
        <row r="1051">
          <cell r="A1051" t="str">
            <v>PSO2500991</v>
          </cell>
          <cell r="B1051">
            <v>4500575962</v>
          </cell>
          <cell r="C1051" t="str">
            <v>P8510-E02-C1202</v>
          </cell>
          <cell r="D1051" t="str">
            <v>AS952E</v>
          </cell>
          <cell r="E1051">
            <v>3900</v>
          </cell>
          <cell r="F1051" t="str">
            <v>N</v>
          </cell>
        </row>
        <row r="1051">
          <cell r="L1051">
            <v>45932</v>
          </cell>
          <cell r="M1051">
            <v>16.093</v>
          </cell>
          <cell r="N1051" t="str">
            <v>Winnie</v>
          </cell>
        </row>
        <row r="1051">
          <cell r="Q1051" t="str">
            <v>France </v>
          </cell>
        </row>
        <row r="1052">
          <cell r="A1052" t="str">
            <v>PSO2500992</v>
          </cell>
          <cell r="B1052">
            <v>4500575819</v>
          </cell>
          <cell r="C1052" t="str">
            <v>P8878-E02-C1211</v>
          </cell>
          <cell r="D1052" t="str">
            <v>AS82E</v>
          </cell>
          <cell r="E1052">
            <v>2502</v>
          </cell>
          <cell r="F1052" t="str">
            <v>N</v>
          </cell>
        </row>
        <row r="1052">
          <cell r="L1052">
            <v>45902</v>
          </cell>
          <cell r="M1052">
            <v>7.996</v>
          </cell>
          <cell r="N1052" t="str">
            <v>Winnie</v>
          </cell>
        </row>
        <row r="1052">
          <cell r="Q1052" t="str">
            <v>South Africa </v>
          </cell>
        </row>
        <row r="1053">
          <cell r="A1053" t="str">
            <v>PSO2500993</v>
          </cell>
          <cell r="B1053">
            <v>4500575060</v>
          </cell>
          <cell r="C1053" t="str">
            <v>P8018-E02-C1201</v>
          </cell>
          <cell r="D1053" t="str">
            <v>BRHD435E</v>
          </cell>
          <cell r="E1053">
            <v>3000</v>
          </cell>
          <cell r="F1053" t="str">
            <v>N</v>
          </cell>
        </row>
        <row r="1053">
          <cell r="L1053">
            <v>45871</v>
          </cell>
          <cell r="M1053">
            <v>18.322</v>
          </cell>
          <cell r="N1053" t="str">
            <v>Winnie</v>
          </cell>
        </row>
        <row r="1053">
          <cell r="Q1053" t="str">
            <v>France </v>
          </cell>
        </row>
        <row r="1054">
          <cell r="A1054" t="str">
            <v>PSO2500994</v>
          </cell>
          <cell r="B1054">
            <v>46318</v>
          </cell>
          <cell r="C1054" t="str">
            <v>P8271-C02-C1207</v>
          </cell>
          <cell r="D1054" t="str">
            <v>169BLKQSDMC</v>
          </cell>
          <cell r="E1054">
            <v>2502</v>
          </cell>
          <cell r="F1054" t="str">
            <v>N</v>
          </cell>
        </row>
        <row r="1054">
          <cell r="L1054">
            <v>45853</v>
          </cell>
          <cell r="M1054">
            <v>6.524</v>
          </cell>
          <cell r="N1054" t="str">
            <v>Joy</v>
          </cell>
        </row>
        <row r="1054">
          <cell r="Q1054" t="str">
            <v>Canada </v>
          </cell>
        </row>
        <row r="1055">
          <cell r="A1055" t="str">
            <v>PSO2500995</v>
          </cell>
          <cell r="B1055">
            <v>46318</v>
          </cell>
          <cell r="C1055" t="str">
            <v>P8325-C05-C1209</v>
          </cell>
          <cell r="D1055" t="str">
            <v>259NC</v>
          </cell>
          <cell r="E1055">
            <v>3500</v>
          </cell>
          <cell r="F1055" t="str">
            <v>N</v>
          </cell>
        </row>
        <row r="1055">
          <cell r="L1055">
            <v>45868</v>
          </cell>
          <cell r="M1055">
            <v>9.504</v>
          </cell>
          <cell r="N1055" t="str">
            <v>Joy</v>
          </cell>
        </row>
        <row r="1055">
          <cell r="Q1055" t="str">
            <v>Canada </v>
          </cell>
        </row>
        <row r="1056">
          <cell r="A1056" t="str">
            <v>PSO2500996</v>
          </cell>
          <cell r="B1056">
            <v>46318</v>
          </cell>
          <cell r="C1056" t="str">
            <v>P8328-C01-C1204</v>
          </cell>
          <cell r="D1056" t="str">
            <v>289DCC</v>
          </cell>
          <cell r="E1056">
            <v>5000</v>
          </cell>
          <cell r="F1056" t="str">
            <v>N</v>
          </cell>
        </row>
        <row r="1056">
          <cell r="L1056">
            <v>45841</v>
          </cell>
          <cell r="M1056">
            <v>6.353</v>
          </cell>
          <cell r="N1056" t="str">
            <v>Joy</v>
          </cell>
        </row>
        <row r="1056">
          <cell r="Q1056" t="str">
            <v>Canada </v>
          </cell>
        </row>
        <row r="1057">
          <cell r="A1057" t="str">
            <v>PSO2500997</v>
          </cell>
          <cell r="B1057">
            <v>46318</v>
          </cell>
          <cell r="C1057" t="str">
            <v>P8316-C01-C1202</v>
          </cell>
          <cell r="D1057" t="str">
            <v>318NC</v>
          </cell>
          <cell r="E1057">
            <v>10000</v>
          </cell>
          <cell r="F1057" t="str">
            <v>N</v>
          </cell>
        </row>
        <row r="1057">
          <cell r="L1057">
            <v>45841</v>
          </cell>
          <cell r="M1057">
            <v>4.879</v>
          </cell>
          <cell r="N1057" t="str">
            <v>Joy</v>
          </cell>
        </row>
        <row r="1057">
          <cell r="Q1057" t="str">
            <v>Canada </v>
          </cell>
        </row>
        <row r="1058">
          <cell r="A1058" t="str">
            <v>PSO2500998</v>
          </cell>
          <cell r="B1058">
            <v>46318</v>
          </cell>
          <cell r="C1058" t="str">
            <v>P8343-C01-C1202</v>
          </cell>
          <cell r="D1058" t="str">
            <v>5549NC</v>
          </cell>
          <cell r="E1058">
            <v>5000</v>
          </cell>
          <cell r="F1058" t="str">
            <v>N</v>
          </cell>
        </row>
        <row r="1058">
          <cell r="L1058">
            <v>45841</v>
          </cell>
          <cell r="M1058">
            <v>6.891</v>
          </cell>
          <cell r="N1058" t="str">
            <v>Joy</v>
          </cell>
        </row>
        <row r="1058">
          <cell r="Q1058" t="str">
            <v>Canada </v>
          </cell>
        </row>
        <row r="1059">
          <cell r="A1059" t="str">
            <v>PSO2500999</v>
          </cell>
          <cell r="B1059">
            <v>46318</v>
          </cell>
          <cell r="C1059" t="str">
            <v>P8525-C01-C1201</v>
          </cell>
          <cell r="D1059" t="str">
            <v>BC114C</v>
          </cell>
          <cell r="E1059">
            <v>2500</v>
          </cell>
          <cell r="F1059" t="str">
            <v>N</v>
          </cell>
        </row>
        <row r="1059">
          <cell r="L1059">
            <v>45849</v>
          </cell>
          <cell r="M1059">
            <v>8.687</v>
          </cell>
          <cell r="N1059" t="str">
            <v>Joy</v>
          </cell>
        </row>
        <row r="1059">
          <cell r="Q1059" t="str">
            <v>Canada </v>
          </cell>
        </row>
        <row r="1060">
          <cell r="A1060" t="str">
            <v>PSO2501000</v>
          </cell>
          <cell r="B1060">
            <v>46318</v>
          </cell>
          <cell r="C1060" t="str">
            <v>P2555-C02-C1201</v>
          </cell>
          <cell r="D1060" t="str">
            <v>CLS2NXC</v>
          </cell>
          <cell r="E1060">
            <v>6501</v>
          </cell>
          <cell r="F1060" t="str">
            <v>N</v>
          </cell>
        </row>
        <row r="1060">
          <cell r="L1060">
            <v>45868</v>
          </cell>
          <cell r="M1060">
            <v>5.564</v>
          </cell>
          <cell r="N1060" t="str">
            <v>Joy</v>
          </cell>
        </row>
        <row r="1060">
          <cell r="Q1060" t="str">
            <v>Canada </v>
          </cell>
        </row>
        <row r="1061">
          <cell r="A1061" t="str">
            <v>PSO2501001</v>
          </cell>
          <cell r="B1061">
            <v>46318</v>
          </cell>
          <cell r="C1061" t="str">
            <v>D8399-C00-C1201</v>
          </cell>
          <cell r="D1061" t="str">
            <v>NPTCCA01C</v>
          </cell>
          <cell r="E1061">
            <v>3000</v>
          </cell>
          <cell r="F1061" t="str">
            <v>N</v>
          </cell>
        </row>
        <row r="1061">
          <cell r="L1061">
            <v>45841</v>
          </cell>
          <cell r="M1061">
            <v>2.41</v>
          </cell>
          <cell r="N1061" t="str">
            <v>Joy</v>
          </cell>
        </row>
        <row r="1061">
          <cell r="Q1061" t="str">
            <v>Canada </v>
          </cell>
        </row>
        <row r="1062">
          <cell r="A1062" t="str">
            <v>PSO2501002</v>
          </cell>
          <cell r="B1062">
            <v>46318</v>
          </cell>
          <cell r="C1062" t="str">
            <v>D8399-C00-C1202</v>
          </cell>
          <cell r="D1062" t="str">
            <v>NPTCCA02C</v>
          </cell>
          <cell r="E1062">
            <v>3000</v>
          </cell>
          <cell r="F1062" t="str">
            <v>N</v>
          </cell>
        </row>
        <row r="1062">
          <cell r="L1062">
            <v>45841</v>
          </cell>
          <cell r="M1062">
            <v>2.31</v>
          </cell>
          <cell r="N1062" t="str">
            <v>Joy</v>
          </cell>
        </row>
        <row r="1062">
          <cell r="Q1062" t="str">
            <v>Canada </v>
          </cell>
        </row>
        <row r="1063">
          <cell r="A1063" t="str">
            <v>PSO2501003</v>
          </cell>
          <cell r="B1063">
            <v>46216</v>
          </cell>
          <cell r="C1063" t="str">
            <v>P5022-C05-C1202</v>
          </cell>
          <cell r="D1063" t="str">
            <v>TOA-65NASC</v>
          </cell>
          <cell r="E1063">
            <v>624</v>
          </cell>
          <cell r="F1063" t="str">
            <v>N</v>
          </cell>
        </row>
        <row r="1063">
          <cell r="L1063">
            <v>45940</v>
          </cell>
          <cell r="M1063">
            <v>74.84</v>
          </cell>
          <cell r="N1063" t="str">
            <v>Alice</v>
          </cell>
        </row>
        <row r="1063">
          <cell r="Q1063" t="str">
            <v>Canada </v>
          </cell>
        </row>
        <row r="1064">
          <cell r="A1064" t="str">
            <v>PSO2501004</v>
          </cell>
          <cell r="B1064">
            <v>835587</v>
          </cell>
          <cell r="C1064" t="str">
            <v>P8012-M01-C1204</v>
          </cell>
          <cell r="D1064" t="str">
            <v>889CGDES</v>
          </cell>
          <cell r="E1064">
            <v>5184</v>
          </cell>
          <cell r="F1064" t="str">
            <v>N</v>
          </cell>
        </row>
        <row r="1064">
          <cell r="L1064">
            <v>45872</v>
          </cell>
          <cell r="M1064">
            <v>14.266</v>
          </cell>
          <cell r="N1064" t="str">
            <v>Kit</v>
          </cell>
          <cell r="O1064" t="str">
            <v>ELE - ALCI (old) </v>
          </cell>
          <cell r="P1064" t="str">
            <v>108 pcs / Gaylord </v>
          </cell>
          <cell r="Q1064" t="str">
            <v>Mexico </v>
          </cell>
        </row>
        <row r="1065">
          <cell r="A1065" t="str">
            <v>PSO2501005</v>
          </cell>
          <cell r="B1065">
            <v>835587</v>
          </cell>
          <cell r="C1065" t="str">
            <v>P8012-M01-C1204</v>
          </cell>
          <cell r="D1065" t="str">
            <v>889CGDES</v>
          </cell>
          <cell r="E1065">
            <v>5184</v>
          </cell>
          <cell r="F1065" t="str">
            <v>N</v>
          </cell>
        </row>
        <row r="1065">
          <cell r="L1065">
            <v>45893</v>
          </cell>
          <cell r="M1065">
            <v>14.266</v>
          </cell>
          <cell r="N1065" t="str">
            <v>Kit</v>
          </cell>
          <cell r="O1065" t="str">
            <v>ELE - ALCI (old) </v>
          </cell>
          <cell r="P1065" t="str">
            <v>108 pcs / Gaylord </v>
          </cell>
          <cell r="Q1065" t="str">
            <v>Mexico </v>
          </cell>
        </row>
        <row r="1066">
          <cell r="A1066" t="str">
            <v>PSO2501006</v>
          </cell>
          <cell r="B1066">
            <v>835587</v>
          </cell>
          <cell r="C1066" t="str">
            <v>P8012-M01-C1204</v>
          </cell>
          <cell r="D1066" t="str">
            <v>889CGDES</v>
          </cell>
          <cell r="E1066">
            <v>5184</v>
          </cell>
          <cell r="F1066" t="str">
            <v>N</v>
          </cell>
        </row>
        <row r="1066">
          <cell r="L1066">
            <v>45920</v>
          </cell>
          <cell r="M1066">
            <v>14.266</v>
          </cell>
          <cell r="N1066" t="str">
            <v>Kit</v>
          </cell>
          <cell r="O1066" t="str">
            <v>LM - ALCI (new) </v>
          </cell>
          <cell r="P1066" t="str">
            <v>108 pcs / Gaylord </v>
          </cell>
          <cell r="Q1066" t="str">
            <v>Mexico </v>
          </cell>
        </row>
        <row r="1067">
          <cell r="A1067" t="str">
            <v>PSO2501007</v>
          </cell>
          <cell r="B1067">
            <v>835587</v>
          </cell>
          <cell r="C1067" t="str">
            <v>P8012-M01-C1204</v>
          </cell>
          <cell r="D1067" t="str">
            <v>889CGDES</v>
          </cell>
          <cell r="E1067">
            <v>5184</v>
          </cell>
          <cell r="F1067" t="str">
            <v>N</v>
          </cell>
        </row>
        <row r="1067">
          <cell r="L1067">
            <v>45954</v>
          </cell>
          <cell r="M1067">
            <v>14.266</v>
          </cell>
          <cell r="N1067" t="str">
            <v>Kit</v>
          </cell>
          <cell r="O1067" t="str">
            <v>LM - ALCI (new) </v>
          </cell>
          <cell r="P1067" t="str">
            <v>108 pcs / Gaylord </v>
          </cell>
          <cell r="Q1067" t="str">
            <v>Mexico </v>
          </cell>
        </row>
        <row r="1068">
          <cell r="A1068" t="str">
            <v>PSO2501008</v>
          </cell>
          <cell r="B1068">
            <v>4500576080</v>
          </cell>
          <cell r="C1068" t="str">
            <v>P8013-M01-C1209</v>
          </cell>
          <cell r="D1068" t="str">
            <v>CB303PP3MES</v>
          </cell>
          <cell r="E1068">
            <v>2500</v>
          </cell>
          <cell r="F1068" t="str">
            <v>N</v>
          </cell>
        </row>
        <row r="1068">
          <cell r="K1068" t="str">
            <v>Straighjterner #CS220MES-BULK - Yeli - supplier direct send to Mexico - USD5.37/PCS 
Brush #77200MES - Pure Brush - supplier direct send to Mexico   - USD0.57/PCS </v>
          </cell>
          <cell r="L1068">
            <v>45845</v>
          </cell>
          <cell r="M1068">
            <v>5.363</v>
          </cell>
          <cell r="N1068" t="str">
            <v>Kit</v>
          </cell>
        </row>
        <row r="1068">
          <cell r="Q1068" t="str">
            <v>Mexico </v>
          </cell>
        </row>
        <row r="1069">
          <cell r="A1069" t="str">
            <v>PSO2501009</v>
          </cell>
          <cell r="B1069">
            <v>4500576080</v>
          </cell>
          <cell r="C1069" t="str">
            <v>P8013-M01-C1209</v>
          </cell>
          <cell r="D1069" t="str">
            <v>CB303PP3MES</v>
          </cell>
          <cell r="E1069">
            <v>6</v>
          </cell>
          <cell r="F1069" t="str">
            <v>N</v>
          </cell>
        </row>
        <row r="1069">
          <cell r="K1069" t="str">
            <v>Straighjterner #CS220MES-BULK - Yeli - supplier direct send to Mexico
Brush #77200MES - Pure Brush - Canice will send to Devin packing together  </v>
          </cell>
          <cell r="L1069">
            <v>45845</v>
          </cell>
          <cell r="M1069" t="str">
            <v>F.O.C.</v>
          </cell>
          <cell r="N1069" t="str">
            <v>Kit</v>
          </cell>
        </row>
        <row r="1069">
          <cell r="Q1069" t="str">
            <v>Mexico </v>
          </cell>
        </row>
        <row r="1070">
          <cell r="A1070" t="str">
            <v>PSO2501010</v>
          </cell>
          <cell r="B1070">
            <v>4500575957</v>
          </cell>
          <cell r="C1070" t="str">
            <v>P8515-E01-C1218</v>
          </cell>
          <cell r="D1070" t="str">
            <v>AS138SE</v>
          </cell>
          <cell r="E1070">
            <v>8004</v>
          </cell>
          <cell r="F1070" t="str">
            <v>Y</v>
          </cell>
        </row>
        <row r="1070">
          <cell r="K1070" t="str">
            <v>Heat glove-US$0.540             Storage case-US$5.370</v>
          </cell>
          <cell r="L1070">
            <v>45894</v>
          </cell>
          <cell r="M1070">
            <v>25.208</v>
          </cell>
          <cell r="N1070" t="str">
            <v>Winnie</v>
          </cell>
        </row>
        <row r="1070">
          <cell r="P1070" t="str">
            <v>additional 2496pcs on 6/5</v>
          </cell>
          <cell r="Q1070" t="str">
            <v>France </v>
          </cell>
        </row>
        <row r="1071">
          <cell r="A1071" t="str">
            <v>PSO2501010</v>
          </cell>
          <cell r="B1071">
            <v>4500575957</v>
          </cell>
          <cell r="C1071" t="str">
            <v>P8515-E01-C1218</v>
          </cell>
          <cell r="D1071" t="str">
            <v>AS138SE</v>
          </cell>
          <cell r="E1071">
            <v>6996</v>
          </cell>
          <cell r="F1071" t="str">
            <v>Y</v>
          </cell>
        </row>
        <row r="1071">
          <cell r="K1071" t="str">
            <v>Heat glove-US$0.540             Storage case-US$5.370</v>
          </cell>
          <cell r="L1071">
            <v>45901</v>
          </cell>
          <cell r="M1071">
            <v>25.208</v>
          </cell>
          <cell r="N1071" t="str">
            <v>Winnie</v>
          </cell>
        </row>
        <row r="1071">
          <cell r="P1071" t="str">
            <v>additional 2496pcs on 6/5</v>
          </cell>
          <cell r="Q1071" t="str">
            <v>France </v>
          </cell>
        </row>
        <row r="1072">
          <cell r="A1072" t="str">
            <v>PSO2501011</v>
          </cell>
          <cell r="B1072">
            <v>4500575957</v>
          </cell>
          <cell r="C1072" t="str">
            <v>P8510-E02-C1209</v>
          </cell>
          <cell r="D1072" t="str">
            <v>AS953SE</v>
          </cell>
          <cell r="E1072">
            <v>12000</v>
          </cell>
          <cell r="F1072" t="str">
            <v>N</v>
          </cell>
        </row>
        <row r="1072">
          <cell r="L1072">
            <v>45894</v>
          </cell>
          <cell r="M1072">
            <v>16.03</v>
          </cell>
          <cell r="N1072" t="str">
            <v>Winnie</v>
          </cell>
        </row>
        <row r="1072">
          <cell r="P1072" t="str">
            <v>additional 1002pcs on 6/5</v>
          </cell>
          <cell r="Q1072" t="str">
            <v>France </v>
          </cell>
        </row>
        <row r="1073">
          <cell r="A1073" t="str">
            <v>PSO2501012</v>
          </cell>
          <cell r="B1073">
            <v>4500575961</v>
          </cell>
          <cell r="C1073" t="str">
            <v>P8515-E01-C1218</v>
          </cell>
          <cell r="D1073" t="str">
            <v>AS138SE</v>
          </cell>
          <cell r="E1073">
            <v>15000</v>
          </cell>
          <cell r="F1073" t="str">
            <v>Y</v>
          </cell>
        </row>
        <row r="1073">
          <cell r="K1073" t="str">
            <v>Heat glove-US$0.540             Storage case-US$5.370</v>
          </cell>
          <cell r="L1073">
            <v>45937</v>
          </cell>
          <cell r="M1073">
            <v>25.208</v>
          </cell>
          <cell r="N1073" t="str">
            <v>Winnie</v>
          </cell>
        </row>
        <row r="1073">
          <cell r="P1073" t="str">
            <v>additional 2496pcs on June 05</v>
          </cell>
          <cell r="Q1073" t="str">
            <v>France </v>
          </cell>
        </row>
        <row r="1074">
          <cell r="A1074" t="str">
            <v>PSO2501013</v>
          </cell>
          <cell r="B1074">
            <v>4500575961</v>
          </cell>
          <cell r="C1074" t="str">
            <v>P8510-E02-C1209</v>
          </cell>
          <cell r="D1074" t="str">
            <v>AS953SE</v>
          </cell>
          <cell r="E1074">
            <v>19998</v>
          </cell>
          <cell r="F1074" t="str">
            <v>N</v>
          </cell>
        </row>
        <row r="1074">
          <cell r="L1074">
            <v>45937</v>
          </cell>
          <cell r="M1074">
            <v>16.03</v>
          </cell>
          <cell r="N1074" t="str">
            <v>Winnie</v>
          </cell>
        </row>
        <row r="1074">
          <cell r="P1074" t="str">
            <v>additional 996pcs on June 03</v>
          </cell>
          <cell r="Q1074" t="str">
            <v>France </v>
          </cell>
        </row>
        <row r="1075">
          <cell r="A1075" t="str">
            <v>PSO2501014</v>
          </cell>
          <cell r="B1075">
            <v>4500576208</v>
          </cell>
          <cell r="C1075" t="str">
            <v>P8873-E03-C1211</v>
          </cell>
          <cell r="D1075" t="str">
            <v>AS968ICEU</v>
          </cell>
          <cell r="E1075">
            <v>750</v>
          </cell>
          <cell r="F1075" t="str">
            <v>Y</v>
          </cell>
        </row>
        <row r="1075">
          <cell r="L1075">
            <v>45831</v>
          </cell>
          <cell r="M1075">
            <v>23.822</v>
          </cell>
          <cell r="N1075" t="str">
            <v>Sophie</v>
          </cell>
        </row>
        <row r="1075">
          <cell r="Q1075" t="str">
            <v>UK </v>
          </cell>
        </row>
        <row r="1076">
          <cell r="A1076" t="str">
            <v>PSO2501015</v>
          </cell>
          <cell r="B1076">
            <v>4500576213</v>
          </cell>
          <cell r="C1076" t="str">
            <v>P8515-E01-C1204</v>
          </cell>
          <cell r="D1076" t="str">
            <v>AS126CHE</v>
          </cell>
          <cell r="E1076">
            <v>1002</v>
          </cell>
          <cell r="F1076" t="str">
            <v>N</v>
          </cell>
        </row>
        <row r="1076">
          <cell r="L1076">
            <v>45891</v>
          </cell>
          <cell r="M1076">
            <v>10.637</v>
          </cell>
          <cell r="N1076" t="str">
            <v>Winnie</v>
          </cell>
        </row>
        <row r="1076">
          <cell r="Q1076" t="str">
            <v>Switzerland </v>
          </cell>
        </row>
        <row r="1077">
          <cell r="A1077" t="str">
            <v>PSO2501016</v>
          </cell>
          <cell r="B1077">
            <v>4500576213</v>
          </cell>
          <cell r="C1077" t="str">
            <v>P8510-E02-C1204</v>
          </cell>
          <cell r="D1077" t="str">
            <v>AS950CHE</v>
          </cell>
          <cell r="E1077">
            <v>504</v>
          </cell>
          <cell r="F1077" t="str">
            <v>N</v>
          </cell>
        </row>
        <row r="1077">
          <cell r="L1077">
            <v>45891</v>
          </cell>
          <cell r="M1077">
            <v>16.138</v>
          </cell>
          <cell r="N1077" t="str">
            <v>Winnie</v>
          </cell>
        </row>
        <row r="1077">
          <cell r="Q1077" t="str">
            <v>Switzerland </v>
          </cell>
        </row>
        <row r="1078">
          <cell r="A1078" t="str">
            <v>PSO2501017</v>
          </cell>
          <cell r="B1078">
            <v>4500576213</v>
          </cell>
          <cell r="C1078" t="str">
            <v>P8510-E02-C1205</v>
          </cell>
          <cell r="D1078" t="str">
            <v>AS952CHE</v>
          </cell>
          <cell r="E1078">
            <v>1002</v>
          </cell>
          <cell r="F1078" t="str">
            <v>N</v>
          </cell>
        </row>
        <row r="1078">
          <cell r="L1078">
            <v>45891</v>
          </cell>
          <cell r="M1078">
            <v>16.138</v>
          </cell>
          <cell r="N1078" t="str">
            <v>Winnie</v>
          </cell>
        </row>
        <row r="1078">
          <cell r="Q1078" t="str">
            <v>Switzerland </v>
          </cell>
        </row>
        <row r="1079">
          <cell r="A1079" t="str">
            <v>PSO2501018</v>
          </cell>
          <cell r="B1079">
            <v>4500576213</v>
          </cell>
          <cell r="C1079" t="str">
            <v>P8510-E02-C1206</v>
          </cell>
          <cell r="D1079" t="str">
            <v>AS970CHE</v>
          </cell>
          <cell r="E1079">
            <v>1500</v>
          </cell>
          <cell r="F1079" t="str">
            <v>Y BY SP</v>
          </cell>
        </row>
        <row r="1079">
          <cell r="K1079">
            <v>0.635</v>
          </cell>
          <cell r="L1079">
            <v>45891</v>
          </cell>
          <cell r="M1079">
            <v>18.636</v>
          </cell>
          <cell r="N1079" t="str">
            <v>Winnie</v>
          </cell>
        </row>
        <row r="1079">
          <cell r="Q1079" t="str">
            <v>Switzerland </v>
          </cell>
        </row>
        <row r="1080">
          <cell r="A1080" t="str">
            <v>PSO2501019</v>
          </cell>
          <cell r="B1080">
            <v>4500576213</v>
          </cell>
          <cell r="C1080" t="str">
            <v>P8360-E01-C1206</v>
          </cell>
          <cell r="D1080" t="str">
            <v>D570DCHE</v>
          </cell>
          <cell r="E1080">
            <v>1002</v>
          </cell>
          <cell r="F1080" t="str">
            <v>N</v>
          </cell>
        </row>
        <row r="1080">
          <cell r="L1080">
            <v>45891</v>
          </cell>
          <cell r="M1080">
            <v>8.939</v>
          </cell>
          <cell r="N1080" t="str">
            <v>Winnie</v>
          </cell>
        </row>
        <row r="1080">
          <cell r="Q1080" t="str">
            <v>Switzerland </v>
          </cell>
        </row>
        <row r="1081">
          <cell r="A1081" t="str">
            <v>PSO2501020</v>
          </cell>
          <cell r="B1081">
            <v>4500576213</v>
          </cell>
          <cell r="C1081" t="str">
            <v>P8022-E01-C1203</v>
          </cell>
          <cell r="D1081" t="str">
            <v>D6555DCHE</v>
          </cell>
          <cell r="E1081">
            <v>504</v>
          </cell>
          <cell r="F1081" t="str">
            <v>N</v>
          </cell>
        </row>
        <row r="1081">
          <cell r="L1081">
            <v>45891</v>
          </cell>
          <cell r="M1081">
            <v>25.828</v>
          </cell>
          <cell r="N1081" t="str">
            <v>Winnie</v>
          </cell>
        </row>
        <row r="1081">
          <cell r="Q1081" t="str">
            <v>Switzerland </v>
          </cell>
        </row>
        <row r="1082">
          <cell r="A1082" t="str">
            <v>PSO2501021</v>
          </cell>
          <cell r="B1082">
            <v>4500576206</v>
          </cell>
          <cell r="C1082" t="str">
            <v>P8875-E03-C1204</v>
          </cell>
          <cell r="D1082" t="str">
            <v>AS121E</v>
          </cell>
          <cell r="E1082">
            <v>10800</v>
          </cell>
          <cell r="F1082" t="str">
            <v>N</v>
          </cell>
        </row>
        <row r="1082">
          <cell r="L1082">
            <v>45864</v>
          </cell>
          <cell r="M1082">
            <v>10.539</v>
          </cell>
          <cell r="N1082" t="str">
            <v>Winnie</v>
          </cell>
        </row>
        <row r="1082">
          <cell r="Q1082" t="str">
            <v>France </v>
          </cell>
        </row>
        <row r="1083">
          <cell r="A1083" t="str">
            <v>PSO2501021</v>
          </cell>
          <cell r="B1083">
            <v>4500576206</v>
          </cell>
          <cell r="C1083" t="str">
            <v>P8875-E03-C1204</v>
          </cell>
          <cell r="D1083" t="str">
            <v>AS121E</v>
          </cell>
          <cell r="E1083">
            <v>13458</v>
          </cell>
          <cell r="F1083" t="str">
            <v>N</v>
          </cell>
        </row>
        <row r="1083">
          <cell r="L1083">
            <v>45871</v>
          </cell>
          <cell r="M1083">
            <v>10.539</v>
          </cell>
          <cell r="N1083" t="str">
            <v>Winnie</v>
          </cell>
        </row>
        <row r="1083">
          <cell r="Q1083" t="str">
            <v>France </v>
          </cell>
        </row>
        <row r="1084">
          <cell r="A1084" t="str">
            <v>PSO2501021</v>
          </cell>
          <cell r="B1084">
            <v>4500576206</v>
          </cell>
          <cell r="C1084" t="str">
            <v>P8875-E03-C1204</v>
          </cell>
          <cell r="D1084" t="str">
            <v>AS121E</v>
          </cell>
          <cell r="E1084">
            <v>2646</v>
          </cell>
          <cell r="F1084" t="str">
            <v>N</v>
          </cell>
        </row>
        <row r="1084">
          <cell r="L1084">
            <v>45869</v>
          </cell>
          <cell r="M1084">
            <v>10.539</v>
          </cell>
          <cell r="N1084" t="str">
            <v>Winnie</v>
          </cell>
        </row>
        <row r="1084">
          <cell r="Q1084" t="str">
            <v>France </v>
          </cell>
        </row>
        <row r="1085">
          <cell r="A1085" t="str">
            <v>PSO2501022</v>
          </cell>
          <cell r="B1085">
            <v>4500576206</v>
          </cell>
          <cell r="C1085" t="str">
            <v>P8515-E01-C1201</v>
          </cell>
          <cell r="D1085" t="str">
            <v>AS126E</v>
          </cell>
          <cell r="E1085">
            <v>7200</v>
          </cell>
          <cell r="F1085" t="str">
            <v>N</v>
          </cell>
        </row>
        <row r="1085">
          <cell r="L1085">
            <v>45849</v>
          </cell>
          <cell r="M1085">
            <v>10.567</v>
          </cell>
          <cell r="N1085" t="str">
            <v>Winnie</v>
          </cell>
        </row>
        <row r="1085">
          <cell r="Q1085" t="str">
            <v>France </v>
          </cell>
        </row>
        <row r="1086">
          <cell r="A1086" t="str">
            <v>PSO2501022</v>
          </cell>
          <cell r="B1086">
            <v>4500576206</v>
          </cell>
          <cell r="C1086" t="str">
            <v>P8515-E01-C1201</v>
          </cell>
          <cell r="D1086" t="str">
            <v>AS126E</v>
          </cell>
          <cell r="E1086">
            <v>5400</v>
          </cell>
          <cell r="F1086" t="str">
            <v>N</v>
          </cell>
        </row>
        <row r="1086">
          <cell r="L1086">
            <v>45852</v>
          </cell>
          <cell r="M1086">
            <v>10.567</v>
          </cell>
          <cell r="N1086" t="str">
            <v>Winnie</v>
          </cell>
        </row>
        <row r="1086">
          <cell r="Q1086" t="str">
            <v>France </v>
          </cell>
        </row>
        <row r="1087">
          <cell r="A1087" t="str">
            <v>PSO2501023</v>
          </cell>
          <cell r="B1087">
            <v>4500576206</v>
          </cell>
          <cell r="C1087" t="str">
            <v>P8515-E01-C1208</v>
          </cell>
          <cell r="D1087" t="str">
            <v>AS128E</v>
          </cell>
          <cell r="E1087">
            <v>7374</v>
          </cell>
          <cell r="F1087" t="str">
            <v>Y By SP</v>
          </cell>
        </row>
        <row r="1087">
          <cell r="K1087" t="str">
            <v>Pouch PU-AS128E (Funrich)0.686</v>
          </cell>
          <cell r="L1087">
            <v>45869</v>
          </cell>
          <cell r="M1087">
            <v>12.479</v>
          </cell>
          <cell r="N1087" t="str">
            <v>Winnie</v>
          </cell>
        </row>
        <row r="1087">
          <cell r="Q1087" t="str">
            <v>France </v>
          </cell>
        </row>
        <row r="1088">
          <cell r="A1088" t="str">
            <v>PSO2501024</v>
          </cell>
          <cell r="B1088">
            <v>4500576206</v>
          </cell>
          <cell r="C1088" t="str">
            <v>P8873-E02-C1206</v>
          </cell>
          <cell r="D1088" t="str">
            <v>AS200E</v>
          </cell>
          <cell r="E1088">
            <v>10680</v>
          </cell>
          <cell r="F1088" t="str">
            <v>Y</v>
          </cell>
        </row>
        <row r="1088">
          <cell r="J1088" t="str">
            <v>Pouch PU-AS250E (Yangyi)</v>
          </cell>
          <cell r="K1088">
            <v>0.52</v>
          </cell>
          <cell r="L1088">
            <v>45871</v>
          </cell>
          <cell r="M1088">
            <v>15.246</v>
          </cell>
          <cell r="N1088" t="str">
            <v>Winnie</v>
          </cell>
        </row>
        <row r="1088">
          <cell r="Q1088" t="str">
            <v>France </v>
          </cell>
        </row>
        <row r="1089">
          <cell r="A1089" t="str">
            <v>PSO2501025</v>
          </cell>
          <cell r="B1089">
            <v>4500576206</v>
          </cell>
          <cell r="C1089" t="str">
            <v>P8356-E01-C1204</v>
          </cell>
          <cell r="D1089" t="str">
            <v>D373E</v>
          </cell>
          <cell r="E1089">
            <v>7758</v>
          </cell>
          <cell r="F1089" t="str">
            <v>N</v>
          </cell>
        </row>
        <row r="1089">
          <cell r="L1089">
            <v>45862</v>
          </cell>
          <cell r="M1089">
            <v>10.467</v>
          </cell>
          <cell r="N1089" t="str">
            <v>Winnie</v>
          </cell>
        </row>
        <row r="1089">
          <cell r="Q1089" t="str">
            <v>France </v>
          </cell>
        </row>
        <row r="1090">
          <cell r="A1090" t="str">
            <v>PSO2501025</v>
          </cell>
          <cell r="B1090">
            <v>4500576206</v>
          </cell>
          <cell r="C1090" t="str">
            <v>P8356-E01-C1204</v>
          </cell>
          <cell r="D1090" t="str">
            <v>D373E</v>
          </cell>
          <cell r="E1090">
            <v>7746</v>
          </cell>
          <cell r="F1090" t="str">
            <v>N</v>
          </cell>
        </row>
        <row r="1090">
          <cell r="L1090">
            <v>45869</v>
          </cell>
          <cell r="M1090">
            <v>10.467</v>
          </cell>
          <cell r="N1090" t="str">
            <v>Winnie</v>
          </cell>
        </row>
        <row r="1090">
          <cell r="Q1090" t="str">
            <v>France </v>
          </cell>
        </row>
        <row r="1091">
          <cell r="A1091" t="str">
            <v>PSO2501026</v>
          </cell>
          <cell r="B1091">
            <v>4500576206</v>
          </cell>
          <cell r="C1091" t="str">
            <v>P8360-E01-C1204</v>
          </cell>
          <cell r="D1091" t="str">
            <v>D572DE</v>
          </cell>
          <cell r="E1091">
            <v>26004</v>
          </cell>
          <cell r="F1091" t="str">
            <v>N</v>
          </cell>
        </row>
        <row r="1091">
          <cell r="L1091">
            <v>45846</v>
          </cell>
          <cell r="M1091">
            <v>8.799</v>
          </cell>
          <cell r="N1091" t="str">
            <v>Winnie</v>
          </cell>
        </row>
        <row r="1091">
          <cell r="Q1091" t="str">
            <v>France </v>
          </cell>
        </row>
        <row r="1092">
          <cell r="A1092" t="str">
            <v>PSO2501027</v>
          </cell>
          <cell r="B1092">
            <v>4500576213</v>
          </cell>
          <cell r="C1092" t="str">
            <v>P8536-E01-C1203</v>
          </cell>
          <cell r="D1092" t="str">
            <v>AS6400CHE</v>
          </cell>
          <cell r="E1092">
            <v>1500</v>
          </cell>
          <cell r="F1092" t="str">
            <v>Y</v>
          </cell>
        </row>
        <row r="1092">
          <cell r="J1092" t="str">
            <v>Heat glove-US$0.625           Heat matt-US$0.550</v>
          </cell>
        </row>
        <row r="1092">
          <cell r="L1092">
            <v>45910</v>
          </cell>
          <cell r="M1092">
            <v>21.124</v>
          </cell>
          <cell r="N1092" t="str">
            <v>Winnie</v>
          </cell>
        </row>
        <row r="1092">
          <cell r="Q1092" t="str">
            <v>Switzerland </v>
          </cell>
        </row>
        <row r="1093">
          <cell r="A1093" t="str">
            <v>PSO2501028</v>
          </cell>
          <cell r="B1093">
            <v>4500576213</v>
          </cell>
          <cell r="C1093" t="str">
            <v>P8515-E01-C1220</v>
          </cell>
          <cell r="D1093" t="str">
            <v>AS261CHE</v>
          </cell>
          <cell r="E1093">
            <v>504</v>
          </cell>
          <cell r="F1093" t="str">
            <v>Y BY SP</v>
          </cell>
        </row>
        <row r="1093">
          <cell r="J1093" t="str">
            <v>Glove-2136U-SP</v>
          </cell>
          <cell r="K1093">
            <v>0.548</v>
          </cell>
          <cell r="L1093">
            <v>45891</v>
          </cell>
          <cell r="M1093">
            <v>12.304</v>
          </cell>
          <cell r="N1093" t="str">
            <v>Winnie</v>
          </cell>
        </row>
        <row r="1093">
          <cell r="Q1093" t="str">
            <v>Switzerland </v>
          </cell>
        </row>
        <row r="1094">
          <cell r="A1094" t="str">
            <v>PSO2501029</v>
          </cell>
          <cell r="B1094">
            <v>4500576213</v>
          </cell>
          <cell r="C1094" t="str">
            <v>P8515-E01-C1219</v>
          </cell>
          <cell r="D1094" t="str">
            <v>AS914PCHE</v>
          </cell>
          <cell r="E1094">
            <v>504</v>
          </cell>
          <cell r="F1094" t="str">
            <v>N</v>
          </cell>
        </row>
        <row r="1094">
          <cell r="L1094">
            <v>45891</v>
          </cell>
          <cell r="M1094">
            <v>10.804</v>
          </cell>
          <cell r="N1094" t="str">
            <v>Winnie</v>
          </cell>
        </row>
        <row r="1094">
          <cell r="Q1094" t="str">
            <v>Switzerland </v>
          </cell>
        </row>
        <row r="1095">
          <cell r="A1095" t="str">
            <v>PSO2501030</v>
          </cell>
          <cell r="B1095">
            <v>4500576212</v>
          </cell>
          <cell r="C1095" t="str">
            <v>P8019-E02-C1215</v>
          </cell>
          <cell r="D1095" t="str">
            <v>AS6555CHE(球頭,改轉速,加網)</v>
          </cell>
          <cell r="E1095">
            <v>1200</v>
          </cell>
          <cell r="F1095" t="str">
            <v>Y</v>
          </cell>
        </row>
        <row r="1095">
          <cell r="J1095" t="str">
            <v>pouch KNX-1790AE based on 25k.</v>
          </cell>
          <cell r="K1095">
            <v>5.01</v>
          </cell>
          <cell r="L1095">
            <v>45889</v>
          </cell>
          <cell r="M1095">
            <v>31.19</v>
          </cell>
          <cell r="N1095" t="str">
            <v>Winnie</v>
          </cell>
        </row>
        <row r="1095">
          <cell r="Q1095" t="str">
            <v>Switzerland </v>
          </cell>
        </row>
        <row r="1096">
          <cell r="A1096" t="str">
            <v>PSO2501031</v>
          </cell>
          <cell r="B1096">
            <v>4500576212</v>
          </cell>
          <cell r="C1096" t="str">
            <v>P8536-E01-C1203</v>
          </cell>
          <cell r="D1096" t="str">
            <v>AS6400CHE</v>
          </cell>
          <cell r="E1096">
            <v>1500</v>
          </cell>
          <cell r="F1096" t="str">
            <v>Y</v>
          </cell>
        </row>
        <row r="1096">
          <cell r="J1096" t="str">
            <v>Heat glove-US$0.625           Heat matt-US$0.550</v>
          </cell>
        </row>
        <row r="1096">
          <cell r="L1096">
            <v>45926</v>
          </cell>
          <cell r="M1096">
            <v>21.124</v>
          </cell>
          <cell r="N1096" t="str">
            <v>Winnie</v>
          </cell>
        </row>
        <row r="1096">
          <cell r="Q1096" t="str">
            <v>Switzerland </v>
          </cell>
        </row>
        <row r="1097">
          <cell r="A1097" t="str">
            <v>PSO2501011</v>
          </cell>
          <cell r="B1097">
            <v>4500575957</v>
          </cell>
          <cell r="C1097" t="str">
            <v>P8510-E02-C1209</v>
          </cell>
          <cell r="D1097" t="str">
            <v>AS953SE</v>
          </cell>
          <cell r="E1097">
            <v>8004</v>
          </cell>
          <cell r="F1097" t="str">
            <v>N</v>
          </cell>
        </row>
        <row r="1097">
          <cell r="L1097">
            <v>45901</v>
          </cell>
          <cell r="M1097">
            <v>16.03</v>
          </cell>
          <cell r="N1097" t="str">
            <v>Winnie</v>
          </cell>
        </row>
        <row r="1097">
          <cell r="P1097" t="str">
            <v>additional 1002pcs on 6/5</v>
          </cell>
          <cell r="Q1097" t="str">
            <v>France </v>
          </cell>
        </row>
        <row r="1098">
          <cell r="A1098" t="str">
            <v>PSO2501032</v>
          </cell>
          <cell r="B1098">
            <v>4500575957</v>
          </cell>
          <cell r="C1098" t="str">
            <v>P8356-E01-C1204</v>
          </cell>
          <cell r="D1098" t="str">
            <v>D373E</v>
          </cell>
          <cell r="E1098">
            <v>3300</v>
          </cell>
          <cell r="F1098" t="str">
            <v>N</v>
          </cell>
        </row>
        <row r="1098">
          <cell r="L1098">
            <v>45902</v>
          </cell>
          <cell r="M1098">
            <v>10.467</v>
          </cell>
          <cell r="N1098" t="str">
            <v>Winnie</v>
          </cell>
        </row>
        <row r="1098">
          <cell r="Q1098" t="str">
            <v>France </v>
          </cell>
        </row>
        <row r="1099">
          <cell r="A1099" t="str">
            <v>PSO2501033</v>
          </cell>
          <cell r="B1099">
            <v>835576</v>
          </cell>
          <cell r="C1099" t="str">
            <v>P8875-M02-C1204</v>
          </cell>
          <cell r="D1099" t="str">
            <v>BC127GDESPS</v>
          </cell>
          <cell r="E1099">
            <v>3720</v>
          </cell>
          <cell r="F1099" t="str">
            <v>Y BY SP </v>
          </cell>
        </row>
        <row r="1099">
          <cell r="H1099" t="str">
            <v>普華- SP order - Brush RMB5.576 (USD0.82/PCS ) </v>
          </cell>
        </row>
        <row r="1099">
          <cell r="K1099" t="str">
            <v>普華- SP order - Brush RMB5.576 (USD0.82/PCS ) </v>
          </cell>
          <cell r="L1099">
            <v>45873</v>
          </cell>
          <cell r="M1099">
            <v>13.894</v>
          </cell>
          <cell r="N1099" t="str">
            <v>Joy</v>
          </cell>
        </row>
        <row r="1099">
          <cell r="Q1099" t="str">
            <v>USA </v>
          </cell>
        </row>
        <row r="1100">
          <cell r="A1100" t="str">
            <v>PSO2501034</v>
          </cell>
          <cell r="B1100">
            <v>4500576348</v>
          </cell>
          <cell r="C1100" t="str">
            <v>P8363-E01-C1204</v>
          </cell>
          <cell r="D1100" t="str">
            <v>5336BU</v>
          </cell>
          <cell r="E1100">
            <v>3000</v>
          </cell>
          <cell r="F1100" t="str">
            <v>N</v>
          </cell>
        </row>
        <row r="1100">
          <cell r="L1100">
            <v>45902</v>
          </cell>
          <cell r="M1100">
            <v>11.091</v>
          </cell>
          <cell r="N1100" t="str">
            <v>Winnie</v>
          </cell>
        </row>
        <row r="1100">
          <cell r="Q1100" t="str">
            <v>UK </v>
          </cell>
        </row>
        <row r="1101">
          <cell r="A1101" t="str">
            <v>PSO2501035</v>
          </cell>
          <cell r="B1101">
            <v>4500576348</v>
          </cell>
          <cell r="C1101" t="str">
            <v>P8363-E01-C1201</v>
          </cell>
          <cell r="D1101" t="str">
            <v>5336U</v>
          </cell>
          <cell r="E1101">
            <v>2502</v>
          </cell>
          <cell r="F1101" t="str">
            <v>N</v>
          </cell>
        </row>
        <row r="1101">
          <cell r="L1101">
            <v>45879</v>
          </cell>
          <cell r="M1101">
            <v>10.74</v>
          </cell>
          <cell r="N1101" t="str">
            <v>Winnie</v>
          </cell>
        </row>
        <row r="1101">
          <cell r="Q1101" t="str">
            <v>UK </v>
          </cell>
        </row>
        <row r="1102">
          <cell r="A1102" t="str">
            <v>PSO2501036</v>
          </cell>
          <cell r="B1102">
            <v>4500576348</v>
          </cell>
          <cell r="C1102" t="str">
            <v>P8019-E02-C1209</v>
          </cell>
          <cell r="D1102" t="str">
            <v>AS6555U(球頭,改轉速,加網)</v>
          </cell>
          <cell r="E1102">
            <v>2502</v>
          </cell>
          <cell r="F1102" t="str">
            <v>Y</v>
          </cell>
        </row>
        <row r="1102">
          <cell r="J1102" t="str">
            <v>KNX-1790A3</v>
          </cell>
          <cell r="K1102">
            <v>5.54</v>
          </cell>
          <cell r="L1102">
            <v>45908</v>
          </cell>
          <cell r="M1102">
            <v>31.339</v>
          </cell>
          <cell r="N1102" t="str">
            <v>Winnie</v>
          </cell>
        </row>
        <row r="1102">
          <cell r="Q1102" t="str">
            <v>UK </v>
          </cell>
        </row>
        <row r="1103">
          <cell r="A1103" t="str">
            <v>PSO2501037</v>
          </cell>
          <cell r="B1103">
            <v>4500576348</v>
          </cell>
          <cell r="C1103" t="str">
            <v>P8873-E03-C1210</v>
          </cell>
          <cell r="D1103" t="str">
            <v>AS968U</v>
          </cell>
          <cell r="E1103">
            <v>3000</v>
          </cell>
          <cell r="F1103" t="str">
            <v>Y</v>
          </cell>
        </row>
        <row r="1103">
          <cell r="L1103">
            <v>45894</v>
          </cell>
          <cell r="M1103">
            <v>24.028</v>
          </cell>
          <cell r="N1103" t="str">
            <v>Winnie</v>
          </cell>
        </row>
        <row r="1103">
          <cell r="Q1103" t="str">
            <v>UK </v>
          </cell>
        </row>
        <row r="1104">
          <cell r="A1104" t="str">
            <v>PSO2501038</v>
          </cell>
          <cell r="B1104">
            <v>4500576348</v>
          </cell>
          <cell r="C1104" t="str">
            <v>P8515-E01-C1203</v>
          </cell>
          <cell r="D1104" t="str">
            <v>2136U</v>
          </cell>
          <cell r="E1104">
            <v>14004</v>
          </cell>
          <cell r="F1104" t="str">
            <v>Y BY SP</v>
          </cell>
        </row>
        <row r="1104">
          <cell r="J1104" t="str">
            <v>GLOVE-2136U-SP
BAG-VSHA2136A (KANDOO) </v>
          </cell>
          <cell r="K1104" t="str">
            <v>Glove - US$0.548
Bag  - US$5.694</v>
          </cell>
          <cell r="L1104">
            <v>45888</v>
          </cell>
          <cell r="M1104">
            <v>13.14</v>
          </cell>
          <cell r="N1104" t="str">
            <v>Winnie</v>
          </cell>
        </row>
        <row r="1104">
          <cell r="Q1104" t="str">
            <v>UK </v>
          </cell>
        </row>
        <row r="1105">
          <cell r="A1105" t="str">
            <v>PSO2501039</v>
          </cell>
          <cell r="B1105">
            <v>4500576348</v>
          </cell>
          <cell r="C1105" t="str">
            <v>P8515-E01-C1203</v>
          </cell>
          <cell r="D1105" t="str">
            <v>2136U</v>
          </cell>
          <cell r="E1105">
            <v>10008</v>
          </cell>
          <cell r="F1105" t="str">
            <v>Y BY SP</v>
          </cell>
        </row>
        <row r="1105">
          <cell r="J1105" t="str">
            <v>GLOVE-2136U-SP
BAG-VSHA2136A (KANDOO) </v>
          </cell>
          <cell r="K1105" t="str">
            <v>Glove - US$0.548
Bag  - US$5.694</v>
          </cell>
          <cell r="L1105">
            <v>45918</v>
          </cell>
          <cell r="M1105" t="str">
            <v>Cancelled </v>
          </cell>
          <cell r="N1105" t="str">
            <v>Winnie</v>
          </cell>
        </row>
        <row r="1105">
          <cell r="P1105" t="str">
            <v>cancel and change to MSO</v>
          </cell>
          <cell r="Q1105" t="str">
            <v>UK </v>
          </cell>
        </row>
        <row r="1106">
          <cell r="A1106" t="str">
            <v>PSO2501040</v>
          </cell>
          <cell r="B1106">
            <v>4500576348</v>
          </cell>
          <cell r="C1106" t="str">
            <v>P8888-E03-C1202</v>
          </cell>
          <cell r="D1106" t="str">
            <v>2764U</v>
          </cell>
          <cell r="E1106">
            <v>5004</v>
          </cell>
          <cell r="F1106" t="str">
            <v>N</v>
          </cell>
        </row>
        <row r="1106">
          <cell r="L1106">
            <v>45888</v>
          </cell>
          <cell r="M1106">
            <v>8.354</v>
          </cell>
          <cell r="N1106" t="str">
            <v>Winnie</v>
          </cell>
        </row>
        <row r="1106">
          <cell r="Q1106" t="str">
            <v>UK </v>
          </cell>
        </row>
        <row r="1107">
          <cell r="A1107" t="str">
            <v>PSO2501041</v>
          </cell>
          <cell r="B1107">
            <v>4500576348</v>
          </cell>
          <cell r="C1107" t="str">
            <v>P8892-E01-C1201</v>
          </cell>
          <cell r="D1107" t="str">
            <v>2885U</v>
          </cell>
          <cell r="E1107">
            <v>5004</v>
          </cell>
          <cell r="F1107" t="str">
            <v>N</v>
          </cell>
        </row>
        <row r="1107">
          <cell r="L1107">
            <v>45879</v>
          </cell>
          <cell r="M1107">
            <v>13.757</v>
          </cell>
          <cell r="N1107" t="str">
            <v>Winnie</v>
          </cell>
        </row>
        <row r="1107">
          <cell r="Q1107" t="str">
            <v>UK </v>
          </cell>
        </row>
        <row r="1108">
          <cell r="A1108" t="str">
            <v>PSO2501042</v>
          </cell>
          <cell r="B1108">
            <v>4500576348</v>
          </cell>
          <cell r="C1108" t="str">
            <v>P8892-E01-C1201</v>
          </cell>
          <cell r="D1108" t="str">
            <v>2885U</v>
          </cell>
          <cell r="E1108">
            <v>5004</v>
          </cell>
          <cell r="F1108" t="str">
            <v>N</v>
          </cell>
        </row>
        <row r="1108">
          <cell r="L1108">
            <v>45888</v>
          </cell>
          <cell r="M1108">
            <v>13.757</v>
          </cell>
          <cell r="N1108" t="str">
            <v>Winnie</v>
          </cell>
        </row>
        <row r="1108">
          <cell r="Q1108" t="str">
            <v>UK </v>
          </cell>
        </row>
        <row r="1109">
          <cell r="A1109" t="str">
            <v>PSO2501043</v>
          </cell>
          <cell r="B1109">
            <v>4500576348</v>
          </cell>
          <cell r="C1109" t="str">
            <v>P8892-E01-C1201</v>
          </cell>
          <cell r="D1109" t="str">
            <v>2885U</v>
          </cell>
          <cell r="E1109">
            <v>10008</v>
          </cell>
          <cell r="F1109" t="str">
            <v>N</v>
          </cell>
        </row>
        <row r="1109">
          <cell r="L1109">
            <v>45918</v>
          </cell>
          <cell r="M1109">
            <v>13.757</v>
          </cell>
          <cell r="N1109" t="str">
            <v>Winnie</v>
          </cell>
        </row>
        <row r="1109">
          <cell r="Q1109" t="str">
            <v>UK </v>
          </cell>
        </row>
        <row r="1110">
          <cell r="A1110" t="str">
            <v>PSO2501044</v>
          </cell>
          <cell r="B1110">
            <v>4500576348</v>
          </cell>
          <cell r="C1110" t="str">
            <v>P8288-E03-C1211</v>
          </cell>
          <cell r="D1110" t="str">
            <v>5542UU</v>
          </cell>
          <cell r="E1110">
            <v>2502</v>
          </cell>
          <cell r="F1110" t="str">
            <v>N</v>
          </cell>
        </row>
        <row r="1110">
          <cell r="L1110">
            <v>45879</v>
          </cell>
          <cell r="M1110">
            <v>8.447</v>
          </cell>
          <cell r="N1110" t="str">
            <v>Winnie</v>
          </cell>
        </row>
        <row r="1110">
          <cell r="Q1110" t="str">
            <v>UK </v>
          </cell>
        </row>
        <row r="1111">
          <cell r="A1111" t="str">
            <v>PSO2501045</v>
          </cell>
          <cell r="B1111">
            <v>4500576348</v>
          </cell>
          <cell r="C1111" t="str">
            <v>P2388-E03-C1202</v>
          </cell>
          <cell r="D1111" t="str">
            <v>7498CU</v>
          </cell>
          <cell r="E1111">
            <v>2508</v>
          </cell>
          <cell r="F1111" t="str">
            <v>Y
BY SP</v>
          </cell>
        </row>
        <row r="1111">
          <cell r="J1111" t="str">
            <v>PU-E760TT-2 (Smart Kid) </v>
          </cell>
          <cell r="K1111">
            <v>0.35</v>
          </cell>
          <cell r="L1111">
            <v>45879</v>
          </cell>
          <cell r="M1111">
            <v>8.706</v>
          </cell>
          <cell r="N1111" t="str">
            <v>Winnie</v>
          </cell>
        </row>
        <row r="1111">
          <cell r="Q1111" t="str">
            <v>UK </v>
          </cell>
        </row>
        <row r="1112">
          <cell r="A1112" t="str">
            <v>PSO2501046</v>
          </cell>
          <cell r="B1112">
            <v>4500576210</v>
          </cell>
          <cell r="C1112" t="str">
            <v>P8030-S01-C1201</v>
          </cell>
          <cell r="D1112" t="str">
            <v>BRHD150SDE</v>
          </cell>
          <cell r="E1112">
            <v>2502</v>
          </cell>
          <cell r="F1112" t="str">
            <v>N</v>
          </cell>
        </row>
        <row r="1112">
          <cell r="L1112">
            <v>45950</v>
          </cell>
          <cell r="M1112">
            <v>6.877</v>
          </cell>
          <cell r="N1112" t="str">
            <v>Winnie</v>
          </cell>
        </row>
        <row r="1112">
          <cell r="Q1112" t="str">
            <v>Dubai </v>
          </cell>
        </row>
        <row r="1113">
          <cell r="A1113" t="str">
            <v>PSO2501047</v>
          </cell>
          <cell r="B1113">
            <v>4500576210</v>
          </cell>
          <cell r="C1113" t="str">
            <v>P8538-S01-C1201</v>
          </cell>
          <cell r="D1113" t="str">
            <v>BRAS150SDE</v>
          </cell>
          <cell r="E1113">
            <v>2502</v>
          </cell>
          <cell r="F1113" t="str">
            <v>N</v>
          </cell>
        </row>
        <row r="1113">
          <cell r="L1113">
            <v>45950</v>
          </cell>
          <cell r="M1113">
            <v>8.063</v>
          </cell>
          <cell r="N1113" t="str">
            <v>Winnie</v>
          </cell>
        </row>
        <row r="1113">
          <cell r="Q1113" t="str">
            <v>Dubai </v>
          </cell>
        </row>
        <row r="1114">
          <cell r="A1114" t="str">
            <v>PSO2501048</v>
          </cell>
          <cell r="B1114">
            <v>4500576346</v>
          </cell>
          <cell r="C1114" t="str">
            <v>702-88751001C          170-44460003C</v>
          </cell>
          <cell r="D1114" t="str">
            <v>AS121E-PARTS（25101210）</v>
          </cell>
          <cell r="E1114">
            <v>100</v>
          </cell>
          <cell r="F1114" t="str">
            <v>N</v>
          </cell>
        </row>
        <row r="1114">
          <cell r="L1114">
            <v>45820</v>
          </cell>
          <cell r="M1114">
            <v>0.45</v>
          </cell>
          <cell r="N1114" t="str">
            <v>Winnie</v>
          </cell>
        </row>
        <row r="1114">
          <cell r="P1114" t="str">
            <v>REMOVABLE FILTER         702-88751001C &amp;170-44460003C</v>
          </cell>
          <cell r="Q1114" t="str">
            <v>France </v>
          </cell>
        </row>
        <row r="1115">
          <cell r="A1115" t="str">
            <v>PSO2501049</v>
          </cell>
          <cell r="B1115">
            <v>4500576346</v>
          </cell>
          <cell r="C1115" t="str">
            <v>820-88730038R</v>
          </cell>
          <cell r="D1115" t="str">
            <v>11827353 - 2735E</v>
          </cell>
          <cell r="E1115">
            <v>500</v>
          </cell>
          <cell r="F1115" t="str">
            <v>N</v>
          </cell>
        </row>
        <row r="1115">
          <cell r="L1115">
            <v>45820</v>
          </cell>
          <cell r="M1115">
            <v>2.51</v>
          </cell>
          <cell r="N1115" t="str">
            <v>Winnie</v>
          </cell>
        </row>
        <row r="1115">
          <cell r="P1115" t="str">
            <v>Rotaing head new version        820-88730038R</v>
          </cell>
          <cell r="Q1115" t="str">
            <v>France </v>
          </cell>
        </row>
        <row r="1116">
          <cell r="A1116" t="str">
            <v>PSO2501050</v>
          </cell>
          <cell r="B1116">
            <v>4500576346</v>
          </cell>
          <cell r="C1116" t="str">
            <v>820-88910012R</v>
          </cell>
          <cell r="D1116" t="str">
            <v>AS551E(11805500)</v>
          </cell>
          <cell r="E1116">
            <v>500</v>
          </cell>
          <cell r="F1116" t="str">
            <v>N</v>
          </cell>
        </row>
        <row r="1116">
          <cell r="L1116">
            <v>45820</v>
          </cell>
          <cell r="M1116">
            <v>2.8</v>
          </cell>
          <cell r="N1116" t="str">
            <v>Winnie</v>
          </cell>
        </row>
        <row r="1116">
          <cell r="P1116" t="str">
            <v>ROTATING HEAD 50MM     820-88910012R</v>
          </cell>
          <cell r="Q1116" t="str">
            <v>France </v>
          </cell>
        </row>
        <row r="1117">
          <cell r="A1117" t="str">
            <v>PSO2501051</v>
          </cell>
          <cell r="B1117">
            <v>4500576346</v>
          </cell>
          <cell r="C1117" t="str">
            <v>820-88900003R</v>
          </cell>
          <cell r="D1117" t="str">
            <v>AS551E(11805501)</v>
          </cell>
          <cell r="E1117">
            <v>1000</v>
          </cell>
          <cell r="F1117" t="str">
            <v>N</v>
          </cell>
        </row>
        <row r="1117">
          <cell r="L1117">
            <v>45820</v>
          </cell>
          <cell r="M1117">
            <v>1.97</v>
          </cell>
          <cell r="N1117" t="str">
            <v>Winnie</v>
          </cell>
        </row>
        <row r="1117">
          <cell r="P1117" t="str">
            <v>ROTATING HEAD 35MM     820-88900003R</v>
          </cell>
          <cell r="Q1117" t="str">
            <v>France </v>
          </cell>
        </row>
        <row r="1118">
          <cell r="A1118" t="str">
            <v>PSO2501052</v>
          </cell>
          <cell r="B1118" t="str">
            <v>D100011629</v>
          </cell>
          <cell r="C1118" t="str">
            <v>416-11000705R</v>
          </cell>
          <cell r="D1118" t="str">
            <v>STR-11</v>
          </cell>
          <cell r="E1118">
            <v>32000</v>
          </cell>
          <cell r="F1118" t="str">
            <v>N</v>
          </cell>
        </row>
        <row r="1118">
          <cell r="L1118">
            <v>45792</v>
          </cell>
          <cell r="M1118">
            <v>0.6</v>
          </cell>
          <cell r="N1118" t="str">
            <v>Amy</v>
          </cell>
        </row>
        <row r="1118">
          <cell r="Q1118" t="str">
            <v>China 新基德</v>
          </cell>
        </row>
        <row r="1119">
          <cell r="A1119" t="str">
            <v>PSO2501053</v>
          </cell>
          <cell r="B1119">
            <v>4500575957</v>
          </cell>
          <cell r="C1119" t="str">
            <v>P8515-E01-C1218</v>
          </cell>
          <cell r="D1119" t="str">
            <v>AS138SE</v>
          </cell>
          <cell r="E1119">
            <v>12</v>
          </cell>
          <cell r="F1119" t="str">
            <v>Y</v>
          </cell>
        </row>
        <row r="1119">
          <cell r="K1119" t="str">
            <v>Heat glove-US$0.540             Storage case-US$5.370</v>
          </cell>
          <cell r="L1119">
            <v>45894</v>
          </cell>
          <cell r="M1119">
            <v>0</v>
          </cell>
          <cell r="N1119" t="str">
            <v>Winnie</v>
          </cell>
        </row>
        <row r="1119">
          <cell r="Q1119" t="str">
            <v>France </v>
          </cell>
        </row>
        <row r="1120">
          <cell r="A1120" t="str">
            <v>PSO2501054</v>
          </cell>
          <cell r="B1120">
            <v>4500575957</v>
          </cell>
          <cell r="C1120" t="str">
            <v>P8510-E02-C1209</v>
          </cell>
          <cell r="D1120" t="str">
            <v>AS953SE</v>
          </cell>
          <cell r="E1120">
            <v>2</v>
          </cell>
          <cell r="F1120" t="str">
            <v>N</v>
          </cell>
        </row>
        <row r="1120">
          <cell r="L1120">
            <v>45894</v>
          </cell>
          <cell r="M1120">
            <v>0</v>
          </cell>
          <cell r="N1120" t="str">
            <v>Winnie</v>
          </cell>
        </row>
        <row r="1120">
          <cell r="Q1120" t="str">
            <v>France </v>
          </cell>
        </row>
        <row r="1121">
          <cell r="A1121" t="str">
            <v>PSO2501055</v>
          </cell>
          <cell r="B1121">
            <v>4500576351</v>
          </cell>
          <cell r="C1121" t="str">
            <v>P2396-E02-C1202</v>
          </cell>
          <cell r="D1121" t="str">
            <v>7056U</v>
          </cell>
          <cell r="E1121">
            <v>3000</v>
          </cell>
          <cell r="F1121" t="str">
            <v>N</v>
          </cell>
        </row>
        <row r="1121">
          <cell r="L1121">
            <v>45859</v>
          </cell>
          <cell r="M1121">
            <v>7.97</v>
          </cell>
          <cell r="N1121" t="str">
            <v>Winnie</v>
          </cell>
        </row>
        <row r="1121">
          <cell r="Q1121" t="str">
            <v>UK </v>
          </cell>
        </row>
        <row r="1122">
          <cell r="A1122" t="str">
            <v>PSO2501056</v>
          </cell>
          <cell r="B1122">
            <v>4500576162</v>
          </cell>
          <cell r="C1122" t="str">
            <v>P8521-M01-C1205</v>
          </cell>
          <cell r="D1122" t="str">
            <v>BNTHB250LVES-44ES</v>
          </cell>
          <cell r="E1122">
            <v>2502</v>
          </cell>
          <cell r="F1122" t="str">
            <v>N</v>
          </cell>
        </row>
        <row r="1122">
          <cell r="L1122">
            <v>45825</v>
          </cell>
          <cell r="M1122" t="str">
            <v>waiting for CCN approval</v>
          </cell>
          <cell r="N1122" t="str">
            <v>Amy</v>
          </cell>
        </row>
        <row r="1122">
          <cell r="Q1122" t="str">
            <v>China MILL PLAN(MEXICO)</v>
          </cell>
        </row>
        <row r="1123">
          <cell r="A1123" t="str">
            <v>PSO2501057</v>
          </cell>
          <cell r="B1123">
            <v>4500576162</v>
          </cell>
          <cell r="C1123" t="str">
            <v>P8521-M01-C1205</v>
          </cell>
          <cell r="D1123" t="str">
            <v>BNTHB250LVES-44ES</v>
          </cell>
          <cell r="E1123">
            <v>4</v>
          </cell>
          <cell r="F1123" t="str">
            <v>N</v>
          </cell>
        </row>
        <row r="1123">
          <cell r="L1123">
            <v>45825</v>
          </cell>
          <cell r="M1123" t="str">
            <v>waiting for CCN approval</v>
          </cell>
          <cell r="N1123" t="str">
            <v>Amy</v>
          </cell>
        </row>
        <row r="1123">
          <cell r="Q1123" t="str">
            <v>China MILL PLAN(MEXICO)</v>
          </cell>
        </row>
        <row r="1124">
          <cell r="A1124" t="str">
            <v>PSO2501058</v>
          </cell>
          <cell r="B1124">
            <v>4500576400</v>
          </cell>
          <cell r="C1124" t="str">
            <v>P2573-A01-C1201</v>
          </cell>
          <cell r="D1124" t="str">
            <v>VSM726SA</v>
          </cell>
          <cell r="E1124">
            <v>1500</v>
          </cell>
          <cell r="F1124" t="str">
            <v>N</v>
          </cell>
        </row>
        <row r="1124">
          <cell r="L1124">
            <v>45881</v>
          </cell>
          <cell r="M1124">
            <v>9.891</v>
          </cell>
          <cell r="N1124" t="str">
            <v>Kit</v>
          </cell>
        </row>
        <row r="1124">
          <cell r="Q1124" t="str">
            <v>Australia </v>
          </cell>
        </row>
        <row r="1125">
          <cell r="A1125" t="str">
            <v>PSO2501059</v>
          </cell>
          <cell r="B1125">
            <v>4600348869</v>
          </cell>
          <cell r="C1125" t="str">
            <v>P8029-E01-C1201</v>
          </cell>
          <cell r="D1125" t="str">
            <v>BAB6880E</v>
          </cell>
          <cell r="E1125">
            <v>55</v>
          </cell>
          <cell r="F1125" t="str">
            <v>N</v>
          </cell>
        </row>
        <row r="1125">
          <cell r="L1125">
            <v>45818</v>
          </cell>
          <cell r="M1125">
            <v>0</v>
          </cell>
          <cell r="N1125" t="str">
            <v>Joe</v>
          </cell>
        </row>
        <row r="1125">
          <cell r="P1125" t="str">
            <v>F.O.C</v>
          </cell>
          <cell r="Q1125" t="str">
            <v>France </v>
          </cell>
        </row>
        <row r="1126">
          <cell r="A1126" t="str">
            <v>PSO2501060</v>
          </cell>
          <cell r="B1126">
            <v>4500576145</v>
          </cell>
          <cell r="C1126" t="str">
            <v>P8288-E05-C1204</v>
          </cell>
          <cell r="D1126" t="str">
            <v>D217DSE</v>
          </cell>
          <cell r="E1126">
            <v>10002</v>
          </cell>
          <cell r="F1126" t="str">
            <v>N</v>
          </cell>
        </row>
        <row r="1126">
          <cell r="L1126">
            <v>45894</v>
          </cell>
          <cell r="M1126">
            <v>8.211</v>
          </cell>
          <cell r="N1126" t="str">
            <v>Winnie</v>
          </cell>
        </row>
        <row r="1126">
          <cell r="P1126" t="str">
            <v>additional 2502pcs on 6/5</v>
          </cell>
          <cell r="Q1126" t="str">
            <v>France </v>
          </cell>
        </row>
        <row r="1127">
          <cell r="A1127" t="str">
            <v>PSO2501060</v>
          </cell>
          <cell r="B1127">
            <v>4500576145</v>
          </cell>
          <cell r="C1127" t="str">
            <v>P8288-E05-C1204</v>
          </cell>
          <cell r="D1127" t="str">
            <v>D217DSE</v>
          </cell>
          <cell r="E1127">
            <v>7500</v>
          </cell>
          <cell r="F1127" t="str">
            <v>N</v>
          </cell>
        </row>
        <row r="1127">
          <cell r="L1127">
            <v>45901</v>
          </cell>
          <cell r="M1127">
            <v>8.211</v>
          </cell>
          <cell r="N1127" t="str">
            <v>Winnie</v>
          </cell>
        </row>
        <row r="1127">
          <cell r="P1127" t="str">
            <v>additional 2502pcs on 6/5</v>
          </cell>
          <cell r="Q1127" t="str">
            <v>France </v>
          </cell>
        </row>
        <row r="1128">
          <cell r="A1128" t="str">
            <v>PSO2501060</v>
          </cell>
          <cell r="B1128">
            <v>4500576145</v>
          </cell>
          <cell r="C1128" t="str">
            <v>P8288-E05-C1204</v>
          </cell>
          <cell r="D1128" t="str">
            <v>D217DSE</v>
          </cell>
          <cell r="E1128">
            <v>18</v>
          </cell>
          <cell r="F1128" t="str">
            <v>N</v>
          </cell>
        </row>
        <row r="1128">
          <cell r="L1128">
            <v>45894</v>
          </cell>
          <cell r="M1128">
            <v>0</v>
          </cell>
          <cell r="N1128" t="str">
            <v>Winnie</v>
          </cell>
        </row>
        <row r="1128">
          <cell r="P1128" t="str">
            <v>foc</v>
          </cell>
          <cell r="Q1128" t="str">
            <v>France </v>
          </cell>
        </row>
        <row r="1129">
          <cell r="A1129" t="str">
            <v>PSO2501061</v>
          </cell>
          <cell r="B1129">
            <v>4500576145</v>
          </cell>
          <cell r="C1129" t="str">
            <v>P8288-E05-C1204</v>
          </cell>
          <cell r="D1129" t="str">
            <v>D217DSE</v>
          </cell>
          <cell r="E1129">
            <v>17508</v>
          </cell>
          <cell r="F1129" t="str">
            <v>N</v>
          </cell>
        </row>
        <row r="1129">
          <cell r="L1129">
            <v>45937</v>
          </cell>
          <cell r="M1129">
            <v>8.211</v>
          </cell>
          <cell r="N1129" t="str">
            <v>Winnie</v>
          </cell>
        </row>
        <row r="1129">
          <cell r="P1129" t="str">
            <v>additional 2502pcs on 6/5</v>
          </cell>
          <cell r="Q1129" t="str">
            <v>France </v>
          </cell>
        </row>
        <row r="1130">
          <cell r="A1130" t="str">
            <v>PSO2501062</v>
          </cell>
          <cell r="B1130">
            <v>4500576336</v>
          </cell>
          <cell r="C1130" t="str">
            <v>P8529-L02-C1201</v>
          </cell>
          <cell r="D1130" t="str">
            <v>BNTMHBUX</v>
          </cell>
          <cell r="E1130">
            <v>480</v>
          </cell>
          <cell r="F1130" t="str">
            <v>N</v>
          </cell>
        </row>
        <row r="1130">
          <cell r="L1130">
            <v>45849</v>
          </cell>
          <cell r="M1130">
            <v>7.994</v>
          </cell>
          <cell r="N1130" t="str">
            <v>Amy</v>
          </cell>
        </row>
        <row r="1130">
          <cell r="Q1130" t="str">
            <v>Dominican </v>
          </cell>
        </row>
        <row r="1131">
          <cell r="A1131" t="str">
            <v>PSO2501063</v>
          </cell>
          <cell r="B1131" t="str">
            <v>IP-0011(173373)</v>
          </cell>
          <cell r="C1131" t="str">
            <v>spare parts </v>
          </cell>
          <cell r="D1131" t="str">
            <v>21-2412</v>
          </cell>
          <cell r="E1131">
            <v>1000</v>
          </cell>
          <cell r="F1131" t="str">
            <v>N</v>
          </cell>
        </row>
        <row r="1131">
          <cell r="L1131">
            <v>45810</v>
          </cell>
          <cell r="M1131">
            <v>0.7</v>
          </cell>
          <cell r="N1131" t="str">
            <v>Kit</v>
          </cell>
        </row>
        <row r="1131">
          <cell r="P1131" t="str">
            <v>GB - 302-38660002R</v>
          </cell>
          <cell r="Q1131" t="str">
            <v>USA </v>
          </cell>
        </row>
        <row r="1132">
          <cell r="A1132" t="str">
            <v>PSO2501064</v>
          </cell>
          <cell r="B1132">
            <v>4500576336</v>
          </cell>
          <cell r="C1132" t="str">
            <v>P8529-L02-C1201</v>
          </cell>
          <cell r="D1132" t="str">
            <v>BNTMHBUX</v>
          </cell>
          <cell r="E1132">
            <v>300</v>
          </cell>
          <cell r="F1132" t="str">
            <v>N</v>
          </cell>
        </row>
        <row r="1132">
          <cell r="L1132">
            <v>45874</v>
          </cell>
          <cell r="M1132">
            <v>7.994</v>
          </cell>
          <cell r="N1132" t="str">
            <v>Amy</v>
          </cell>
        </row>
        <row r="1132">
          <cell r="Q1132" t="str">
            <v>Dominican </v>
          </cell>
        </row>
        <row r="1133">
          <cell r="A1133" t="str">
            <v>PSO2501065</v>
          </cell>
          <cell r="B1133">
            <v>4500576338</v>
          </cell>
          <cell r="C1133" t="str">
            <v>P8521-L01-C1233</v>
          </cell>
          <cell r="D1133" t="str">
            <v>BNTHBLV250UX</v>
          </cell>
          <cell r="E1133">
            <v>510</v>
          </cell>
          <cell r="F1133" t="str">
            <v>N</v>
          </cell>
        </row>
        <row r="1133">
          <cell r="L1133">
            <v>45843</v>
          </cell>
          <cell r="M1133">
            <v>9.67</v>
          </cell>
          <cell r="N1133" t="str">
            <v>Amy</v>
          </cell>
        </row>
        <row r="1133">
          <cell r="Q1133" t="str">
            <v>Colombia </v>
          </cell>
        </row>
        <row r="1134">
          <cell r="A1134" t="str">
            <v>PSO2501066</v>
          </cell>
          <cell r="B1134">
            <v>4500576338</v>
          </cell>
          <cell r="C1134" t="str">
            <v>434-02182411R</v>
          </cell>
          <cell r="D1134" t="str">
            <v>HB250UX-P1</v>
          </cell>
          <cell r="E1134">
            <v>15</v>
          </cell>
          <cell r="F1134" t="str">
            <v>N</v>
          </cell>
        </row>
        <row r="1134">
          <cell r="L1134">
            <v>45843</v>
          </cell>
          <cell r="M1134">
            <v>1.52</v>
          </cell>
          <cell r="N1134" t="str">
            <v>Amy</v>
          </cell>
        </row>
        <row r="1134">
          <cell r="Q1134" t="str">
            <v>Colombia </v>
          </cell>
        </row>
        <row r="1135">
          <cell r="A1135" t="str">
            <v>PSO2501067</v>
          </cell>
          <cell r="B1135">
            <v>4500576338</v>
          </cell>
          <cell r="C1135" t="str">
            <v>738-85210112C</v>
          </cell>
          <cell r="D1135" t="str">
            <v>HB250UX-HSNG</v>
          </cell>
          <cell r="E1135">
            <v>15</v>
          </cell>
          <cell r="F1135" t="str">
            <v>N</v>
          </cell>
        </row>
        <row r="1135">
          <cell r="L1135">
            <v>45843</v>
          </cell>
          <cell r="M1135">
            <v>0.98</v>
          </cell>
          <cell r="N1135" t="str">
            <v>Amy</v>
          </cell>
          <cell r="O1135" t="str">
            <v>TOP HANDLE 738-85210112C + BOT HANDLE 731-85210104C</v>
          </cell>
        </row>
        <row r="1135">
          <cell r="Q1135" t="str">
            <v>Colombia </v>
          </cell>
        </row>
        <row r="1136">
          <cell r="A1136" t="str">
            <v>PSO2501068</v>
          </cell>
          <cell r="B1136">
            <v>4500576338</v>
          </cell>
          <cell r="C1136" t="str">
            <v>J8521-L0001</v>
          </cell>
          <cell r="D1136" t="str">
            <v>HB250UX-HTR</v>
          </cell>
          <cell r="E1136">
            <v>15</v>
          </cell>
          <cell r="F1136" t="str">
            <v>N</v>
          </cell>
        </row>
        <row r="1136">
          <cell r="L1136">
            <v>45843</v>
          </cell>
          <cell r="M1136">
            <v>6.74</v>
          </cell>
          <cell r="N1136" t="str">
            <v>Amy</v>
          </cell>
        </row>
        <row r="1136">
          <cell r="Q1136" t="str">
            <v>Colombia </v>
          </cell>
        </row>
        <row r="1137">
          <cell r="A1137" t="str">
            <v>PSO2501069</v>
          </cell>
          <cell r="B1137">
            <v>4500576338</v>
          </cell>
          <cell r="C1137" t="str">
            <v>738-85210307C</v>
          </cell>
          <cell r="D1137" t="str">
            <v>HBLV250UX-P4</v>
          </cell>
          <cell r="E1137">
            <v>15</v>
          </cell>
          <cell r="F1137" t="str">
            <v>N</v>
          </cell>
        </row>
        <row r="1137">
          <cell r="L1137">
            <v>45843</v>
          </cell>
          <cell r="M1137">
            <v>0.31</v>
          </cell>
          <cell r="N1137" t="str">
            <v>Amy</v>
          </cell>
        </row>
        <row r="1137">
          <cell r="Q1137" t="str">
            <v>Colombia </v>
          </cell>
        </row>
        <row r="1138">
          <cell r="A1138" t="str">
            <v>PSO2501070</v>
          </cell>
          <cell r="B1138">
            <v>4500576338</v>
          </cell>
          <cell r="C1138" t="str">
            <v>731-85210207C</v>
          </cell>
          <cell r="D1138" t="str">
            <v>HBLV250UX-P5</v>
          </cell>
          <cell r="E1138">
            <v>15</v>
          </cell>
          <cell r="F1138" t="str">
            <v>N</v>
          </cell>
        </row>
        <row r="1138">
          <cell r="L1138">
            <v>45843</v>
          </cell>
          <cell r="M1138">
            <v>0.42</v>
          </cell>
          <cell r="N1138" t="str">
            <v>Amy</v>
          </cell>
        </row>
        <row r="1138">
          <cell r="Q1138" t="str">
            <v>Colombia </v>
          </cell>
        </row>
        <row r="1139">
          <cell r="A1139" t="str">
            <v>PSO2501071</v>
          </cell>
          <cell r="B1139">
            <v>4500576338</v>
          </cell>
          <cell r="C1139" t="str">
            <v>731-85190508C</v>
          </cell>
          <cell r="D1139" t="str">
            <v>HBLV250UX-P7</v>
          </cell>
          <cell r="E1139">
            <v>15</v>
          </cell>
          <cell r="F1139" t="str">
            <v>N</v>
          </cell>
        </row>
        <row r="1139">
          <cell r="L1139">
            <v>45843</v>
          </cell>
          <cell r="M1139">
            <v>0.08</v>
          </cell>
          <cell r="N1139" t="str">
            <v>Amy</v>
          </cell>
        </row>
        <row r="1139">
          <cell r="Q1139" t="str">
            <v>Colombia </v>
          </cell>
        </row>
        <row r="1140">
          <cell r="A1140" t="str">
            <v>PSO2501072</v>
          </cell>
          <cell r="B1140">
            <v>4500576338</v>
          </cell>
          <cell r="C1140" t="str">
            <v>744-85190502C</v>
          </cell>
          <cell r="D1140" t="str">
            <v>HB250UX-P6</v>
          </cell>
          <cell r="E1140">
            <v>15</v>
          </cell>
          <cell r="F1140" t="str">
            <v>N</v>
          </cell>
        </row>
        <row r="1140">
          <cell r="L1140">
            <v>45843</v>
          </cell>
          <cell r="M1140">
            <v>0.08</v>
          </cell>
          <cell r="N1140" t="str">
            <v>Amy</v>
          </cell>
        </row>
        <row r="1140">
          <cell r="Q1140" t="str">
            <v>Colombia </v>
          </cell>
        </row>
        <row r="1141">
          <cell r="A1141" t="str">
            <v>PSO2501073</v>
          </cell>
          <cell r="B1141">
            <v>4500576338</v>
          </cell>
          <cell r="C1141" t="str">
            <v>170-60300003C</v>
          </cell>
          <cell r="D1141" t="str">
            <v>HB250UX-P13</v>
          </cell>
          <cell r="E1141">
            <v>15</v>
          </cell>
          <cell r="F1141" t="str">
            <v>N</v>
          </cell>
        </row>
        <row r="1141">
          <cell r="L1141">
            <v>45843</v>
          </cell>
          <cell r="M1141">
            <v>0.05</v>
          </cell>
          <cell r="N1141" t="str">
            <v>Amy</v>
          </cell>
        </row>
        <row r="1141">
          <cell r="Q1141" t="str">
            <v>Colombia </v>
          </cell>
        </row>
        <row r="1142">
          <cell r="A1142" t="str">
            <v>PSO2501074</v>
          </cell>
          <cell r="B1142">
            <v>4500576338</v>
          </cell>
          <cell r="C1142" t="str">
            <v>731-85210401C</v>
          </cell>
          <cell r="D1142" t="str">
            <v>HB250UX-P3</v>
          </cell>
          <cell r="E1142">
            <v>15</v>
          </cell>
          <cell r="F1142" t="str">
            <v>N</v>
          </cell>
        </row>
        <row r="1142">
          <cell r="L1142">
            <v>45843</v>
          </cell>
          <cell r="M1142">
            <v>0.12</v>
          </cell>
          <cell r="N1142" t="str">
            <v>Amy</v>
          </cell>
        </row>
        <row r="1142">
          <cell r="Q1142" t="str">
            <v>Colombia </v>
          </cell>
        </row>
        <row r="1143">
          <cell r="A1143" t="str">
            <v>PSO2501075</v>
          </cell>
          <cell r="B1143">
            <v>4500576338</v>
          </cell>
          <cell r="C1143" t="str">
            <v>820-85210001R</v>
          </cell>
          <cell r="D1143" t="str">
            <v>HB250UX-P25</v>
          </cell>
          <cell r="E1143">
            <v>20</v>
          </cell>
          <cell r="F1143" t="str">
            <v>N</v>
          </cell>
        </row>
        <row r="1143">
          <cell r="L1143">
            <v>45843</v>
          </cell>
          <cell r="M1143">
            <v>3.29</v>
          </cell>
          <cell r="N1143" t="str">
            <v>Amy</v>
          </cell>
          <cell r="O1143" t="str">
            <v>BRUSH HEAD 820+85210001R+OVAL BRUSH HOUSING 701-85191202C</v>
          </cell>
        </row>
        <row r="1143">
          <cell r="Q1143" t="str">
            <v>Colombia </v>
          </cell>
        </row>
        <row r="1144">
          <cell r="A1144" t="str">
            <v>PSO2501076</v>
          </cell>
          <cell r="B1144">
            <v>46418</v>
          </cell>
          <cell r="C1144" t="str">
            <v>P8316-C01-C1203</v>
          </cell>
          <cell r="D1144" t="str">
            <v>247BWC(Waring)</v>
          </cell>
          <cell r="E1144">
            <v>2500</v>
          </cell>
          <cell r="F1144" t="str">
            <v>N</v>
          </cell>
        </row>
        <row r="1144">
          <cell r="L1144">
            <v>45855</v>
          </cell>
          <cell r="M1144">
            <v>4.705</v>
          </cell>
          <cell r="N1144" t="str">
            <v>Joy</v>
          </cell>
        </row>
        <row r="1144">
          <cell r="Q1144" t="str">
            <v>Canada </v>
          </cell>
        </row>
        <row r="1145">
          <cell r="A1145" t="str">
            <v>PSO2501077</v>
          </cell>
          <cell r="B1145">
            <v>4500576339</v>
          </cell>
          <cell r="C1145" t="str">
            <v>P8521-L01-C1233</v>
          </cell>
          <cell r="D1145" t="str">
            <v>BNTHBLV250UX</v>
          </cell>
          <cell r="E1145">
            <v>510</v>
          </cell>
          <cell r="F1145" t="str">
            <v>N</v>
          </cell>
        </row>
        <row r="1145">
          <cell r="L1145">
            <v>45874</v>
          </cell>
          <cell r="M1145">
            <v>9.67</v>
          </cell>
          <cell r="N1145" t="str">
            <v>Amy</v>
          </cell>
        </row>
        <row r="1145">
          <cell r="Q1145" t="str">
            <v>Colombia </v>
          </cell>
        </row>
        <row r="1146">
          <cell r="A1146" t="str">
            <v>PSO2501078</v>
          </cell>
          <cell r="B1146">
            <v>4500576339</v>
          </cell>
          <cell r="C1146" t="str">
            <v>434-02182411R</v>
          </cell>
          <cell r="D1146" t="str">
            <v>HB250UX-P1</v>
          </cell>
          <cell r="E1146">
            <v>15</v>
          </cell>
          <cell r="F1146" t="str">
            <v>N</v>
          </cell>
        </row>
        <row r="1146">
          <cell r="L1146">
            <v>45874</v>
          </cell>
          <cell r="M1146">
            <v>1.52</v>
          </cell>
          <cell r="N1146" t="str">
            <v>Amy</v>
          </cell>
        </row>
        <row r="1146">
          <cell r="Q1146" t="str">
            <v>Colombia </v>
          </cell>
        </row>
        <row r="1147">
          <cell r="A1147" t="str">
            <v>PSO2501079</v>
          </cell>
          <cell r="B1147">
            <v>4500576339</v>
          </cell>
          <cell r="C1147" t="str">
            <v>738-85210112C</v>
          </cell>
          <cell r="D1147" t="str">
            <v>HB250UX-HSNG</v>
          </cell>
          <cell r="E1147">
            <v>15</v>
          </cell>
          <cell r="F1147" t="str">
            <v>N</v>
          </cell>
        </row>
        <row r="1147">
          <cell r="L1147">
            <v>45874</v>
          </cell>
          <cell r="M1147">
            <v>0.98</v>
          </cell>
          <cell r="N1147" t="str">
            <v>Amy</v>
          </cell>
          <cell r="O1147" t="str">
            <v>731-85210104C</v>
          </cell>
        </row>
        <row r="1147">
          <cell r="Q1147" t="str">
            <v>Colombia </v>
          </cell>
        </row>
        <row r="1148">
          <cell r="A1148" t="str">
            <v>PSO2501080</v>
          </cell>
          <cell r="B1148">
            <v>4500576339</v>
          </cell>
          <cell r="C1148" t="str">
            <v>J8521-L0001</v>
          </cell>
          <cell r="D1148" t="str">
            <v>HB250UX-HTR</v>
          </cell>
          <cell r="E1148">
            <v>15</v>
          </cell>
          <cell r="F1148" t="str">
            <v>N</v>
          </cell>
        </row>
        <row r="1148">
          <cell r="L1148">
            <v>45874</v>
          </cell>
          <cell r="M1148">
            <v>6.74</v>
          </cell>
          <cell r="N1148" t="str">
            <v>Amy</v>
          </cell>
        </row>
        <row r="1148">
          <cell r="Q1148" t="str">
            <v>Colombia </v>
          </cell>
        </row>
        <row r="1149">
          <cell r="A1149" t="str">
            <v>PSO2501081</v>
          </cell>
          <cell r="B1149">
            <v>4500576339</v>
          </cell>
          <cell r="C1149" t="str">
            <v>738-85210307C</v>
          </cell>
          <cell r="D1149" t="str">
            <v>HBLV250UX-P4</v>
          </cell>
          <cell r="E1149">
            <v>15</v>
          </cell>
          <cell r="F1149" t="str">
            <v>N</v>
          </cell>
        </row>
        <row r="1149">
          <cell r="L1149">
            <v>45874</v>
          </cell>
          <cell r="M1149">
            <v>0.31</v>
          </cell>
          <cell r="N1149" t="str">
            <v>Amy</v>
          </cell>
        </row>
        <row r="1149">
          <cell r="Q1149" t="str">
            <v>Colombia </v>
          </cell>
        </row>
        <row r="1150">
          <cell r="A1150" t="str">
            <v>PSO2501082</v>
          </cell>
          <cell r="B1150">
            <v>4500576339</v>
          </cell>
          <cell r="C1150" t="str">
            <v>731-85210207C</v>
          </cell>
          <cell r="D1150" t="str">
            <v>HBLV250UX-P5</v>
          </cell>
          <cell r="E1150">
            <v>15</v>
          </cell>
          <cell r="F1150" t="str">
            <v>N</v>
          </cell>
        </row>
        <row r="1150">
          <cell r="L1150">
            <v>45874</v>
          </cell>
          <cell r="M1150">
            <v>0.42</v>
          </cell>
          <cell r="N1150" t="str">
            <v>Amy</v>
          </cell>
        </row>
        <row r="1150">
          <cell r="Q1150" t="str">
            <v>Colombia </v>
          </cell>
        </row>
        <row r="1151">
          <cell r="A1151" t="str">
            <v>PSO2501083</v>
          </cell>
          <cell r="B1151">
            <v>4500576339</v>
          </cell>
          <cell r="C1151" t="str">
            <v>731-85190508C</v>
          </cell>
          <cell r="D1151" t="str">
            <v>HBLV250UX-P7</v>
          </cell>
          <cell r="E1151">
            <v>15</v>
          </cell>
          <cell r="F1151" t="str">
            <v>N</v>
          </cell>
        </row>
        <row r="1151">
          <cell r="L1151">
            <v>45874</v>
          </cell>
          <cell r="M1151">
            <v>0.08</v>
          </cell>
          <cell r="N1151" t="str">
            <v>Amy</v>
          </cell>
        </row>
        <row r="1151">
          <cell r="Q1151" t="str">
            <v>Colombia </v>
          </cell>
        </row>
        <row r="1152">
          <cell r="A1152" t="str">
            <v>PSO2501084</v>
          </cell>
          <cell r="B1152">
            <v>4500576339</v>
          </cell>
          <cell r="C1152" t="str">
            <v>744-85190502C</v>
          </cell>
          <cell r="D1152" t="str">
            <v>HB250UX-P6</v>
          </cell>
          <cell r="E1152">
            <v>15</v>
          </cell>
          <cell r="F1152" t="str">
            <v>N</v>
          </cell>
        </row>
        <row r="1152">
          <cell r="L1152">
            <v>45874</v>
          </cell>
          <cell r="M1152">
            <v>0.08</v>
          </cell>
          <cell r="N1152" t="str">
            <v>Amy</v>
          </cell>
        </row>
        <row r="1152">
          <cell r="Q1152" t="str">
            <v>Colombia </v>
          </cell>
        </row>
        <row r="1153">
          <cell r="A1153" t="str">
            <v>PSO2501085</v>
          </cell>
          <cell r="B1153">
            <v>4500576339</v>
          </cell>
          <cell r="C1153" t="str">
            <v>170-60300003C</v>
          </cell>
          <cell r="D1153" t="str">
            <v>HB250UX-P13</v>
          </cell>
          <cell r="E1153">
            <v>15</v>
          </cell>
          <cell r="F1153" t="str">
            <v>N</v>
          </cell>
        </row>
        <row r="1153">
          <cell r="L1153">
            <v>45874</v>
          </cell>
          <cell r="M1153">
            <v>0.05</v>
          </cell>
          <cell r="N1153" t="str">
            <v>Amy</v>
          </cell>
        </row>
        <row r="1153">
          <cell r="Q1153" t="str">
            <v>Colombia </v>
          </cell>
        </row>
        <row r="1154">
          <cell r="A1154" t="str">
            <v>PSO2501086</v>
          </cell>
          <cell r="B1154">
            <v>4500576339</v>
          </cell>
          <cell r="C1154" t="str">
            <v>731-85210401C</v>
          </cell>
          <cell r="D1154" t="str">
            <v>HB250UX-P3</v>
          </cell>
          <cell r="E1154">
            <v>15</v>
          </cell>
          <cell r="F1154" t="str">
            <v>N</v>
          </cell>
        </row>
        <row r="1154">
          <cell r="L1154">
            <v>45874</v>
          </cell>
          <cell r="M1154">
            <v>0.12</v>
          </cell>
          <cell r="N1154" t="str">
            <v>Amy</v>
          </cell>
        </row>
        <row r="1154">
          <cell r="Q1154" t="str">
            <v>Colombia </v>
          </cell>
        </row>
        <row r="1155">
          <cell r="A1155" t="str">
            <v>PSO2501087</v>
          </cell>
          <cell r="B1155">
            <v>4500576339</v>
          </cell>
          <cell r="C1155" t="str">
            <v>820-85210001R</v>
          </cell>
          <cell r="D1155" t="str">
            <v>HB250UX-P25</v>
          </cell>
          <cell r="E1155">
            <v>20</v>
          </cell>
          <cell r="F1155" t="str">
            <v>N</v>
          </cell>
        </row>
        <row r="1155">
          <cell r="L1155">
            <v>45874</v>
          </cell>
          <cell r="M1155">
            <v>3.29</v>
          </cell>
          <cell r="N1155" t="str">
            <v>Amy</v>
          </cell>
          <cell r="O1155" t="str">
            <v>701-85191202C</v>
          </cell>
        </row>
        <row r="1155">
          <cell r="Q1155" t="str">
            <v>Colombia </v>
          </cell>
        </row>
        <row r="1156">
          <cell r="A1156" t="str">
            <v>PSO2501088</v>
          </cell>
          <cell r="B1156">
            <v>8482256</v>
          </cell>
          <cell r="C1156" t="str">
            <v>416-11000705R</v>
          </cell>
          <cell r="D1156" t="str">
            <v>STR-11</v>
          </cell>
          <cell r="E1156">
            <v>3200</v>
          </cell>
          <cell r="F1156" t="str">
            <v>N</v>
          </cell>
        </row>
        <row r="1156">
          <cell r="L1156">
            <v>45803</v>
          </cell>
          <cell r="M1156" t="str">
            <v>RMB4.95</v>
          </cell>
          <cell r="N1156" t="str">
            <v>Amy</v>
          </cell>
        </row>
        <row r="1156">
          <cell r="Q1156" t="str">
            <v>China DG-sunluen</v>
          </cell>
        </row>
        <row r="1157">
          <cell r="A1157" t="str">
            <v>PSO2501089</v>
          </cell>
          <cell r="B1157">
            <v>4500576331</v>
          </cell>
          <cell r="C1157" t="str">
            <v>314-80190155R</v>
          </cell>
          <cell r="D1157" t="str">
            <v>00065500 - UB AS6550E - SLEEVE</v>
          </cell>
          <cell r="E1157">
            <v>1500</v>
          </cell>
          <cell r="F1157" t="str">
            <v>N</v>
          </cell>
        </row>
        <row r="1157">
          <cell r="L1157">
            <v>45838</v>
          </cell>
          <cell r="M1157">
            <v>0.68</v>
          </cell>
          <cell r="N1157" t="str">
            <v>Winnie</v>
          </cell>
        </row>
        <row r="1157">
          <cell r="P1157" t="str">
            <v>314-80190155R</v>
          </cell>
          <cell r="Q1157" t="str">
            <v>France </v>
          </cell>
        </row>
        <row r="1158">
          <cell r="A1158" t="str">
            <v>PSO2501090</v>
          </cell>
          <cell r="B1158">
            <v>4500576331</v>
          </cell>
          <cell r="C1158" t="str">
            <v>302-80190034R</v>
          </cell>
          <cell r="D1158" t="str">
            <v>00065501 -UB AS6550E-BOX</v>
          </cell>
          <cell r="E1158">
            <v>1500</v>
          </cell>
          <cell r="F1158" t="str">
            <v>N</v>
          </cell>
        </row>
        <row r="1158">
          <cell r="L1158">
            <v>45838</v>
          </cell>
          <cell r="M1158">
            <v>0.92</v>
          </cell>
          <cell r="N1158" t="str">
            <v>Winnie</v>
          </cell>
        </row>
        <row r="1158">
          <cell r="P1158" t="str">
            <v>302-80190034R</v>
          </cell>
          <cell r="Q1158" t="str">
            <v>France </v>
          </cell>
        </row>
        <row r="1159">
          <cell r="A1159" t="str">
            <v>PSO2501091</v>
          </cell>
          <cell r="B1159">
            <v>4500576331</v>
          </cell>
          <cell r="C1159" t="str">
            <v>314-80190156R</v>
          </cell>
          <cell r="D1159" t="str">
            <v>00065502 - UB AS6550E -INSERT</v>
          </cell>
          <cell r="E1159">
            <v>100</v>
          </cell>
          <cell r="F1159" t="str">
            <v>N</v>
          </cell>
        </row>
        <row r="1159">
          <cell r="L1159">
            <v>45838</v>
          </cell>
          <cell r="M1159">
            <v>0.36</v>
          </cell>
          <cell r="N1159" t="str">
            <v>Winnie</v>
          </cell>
        </row>
        <row r="1159">
          <cell r="P1159" t="str">
            <v>314-80190156R</v>
          </cell>
          <cell r="Q1159" t="str">
            <v>France </v>
          </cell>
        </row>
        <row r="1160">
          <cell r="A1160" t="str">
            <v>PSO2501092</v>
          </cell>
          <cell r="B1160">
            <v>4500576370</v>
          </cell>
          <cell r="C1160" t="str">
            <v>P8873-E03-C1211</v>
          </cell>
          <cell r="D1160" t="str">
            <v>AS968ICEU</v>
          </cell>
          <cell r="E1160">
            <v>2</v>
          </cell>
          <cell r="F1160" t="str">
            <v>Y</v>
          </cell>
        </row>
        <row r="1160">
          <cell r="L1160">
            <v>45831</v>
          </cell>
          <cell r="M1160">
            <v>0.01</v>
          </cell>
          <cell r="N1160" t="str">
            <v>Winnie</v>
          </cell>
        </row>
        <row r="1160">
          <cell r="Q1160" t="str">
            <v>UK </v>
          </cell>
        </row>
        <row r="1161">
          <cell r="A1161" t="str">
            <v>PSO2501093</v>
          </cell>
          <cell r="B1161">
            <v>4500574846</v>
          </cell>
          <cell r="C1161" t="str">
            <v>302-85310011R</v>
          </cell>
          <cell r="D1161" t="str">
            <v>00002202/BRAS220E</v>
          </cell>
          <cell r="E1161">
            <v>100</v>
          </cell>
          <cell r="F1161" t="str">
            <v>N</v>
          </cell>
        </row>
        <row r="1161">
          <cell r="L1161">
            <v>45831</v>
          </cell>
          <cell r="M1161">
            <v>0.55</v>
          </cell>
          <cell r="N1161" t="str">
            <v>Sophie</v>
          </cell>
        </row>
        <row r="1161">
          <cell r="P1161" t="str">
            <v>UB</v>
          </cell>
          <cell r="Q1161" t="str">
            <v>France </v>
          </cell>
        </row>
        <row r="1162">
          <cell r="A1162" t="str">
            <v>PSO2501094</v>
          </cell>
          <cell r="B1162">
            <v>4500574846</v>
          </cell>
          <cell r="C1162" t="str">
            <v>302-85310012R</v>
          </cell>
          <cell r="D1162" t="str">
            <v>00002215/BRAS221E</v>
          </cell>
          <cell r="E1162">
            <v>200</v>
          </cell>
          <cell r="F1162" t="str">
            <v>N</v>
          </cell>
        </row>
        <row r="1162">
          <cell r="L1162">
            <v>45831</v>
          </cell>
          <cell r="M1162">
            <v>0.55</v>
          </cell>
          <cell r="N1162" t="str">
            <v>Sophie</v>
          </cell>
        </row>
        <row r="1162">
          <cell r="P1162" t="str">
            <v>UB</v>
          </cell>
          <cell r="Q1162" t="str">
            <v>France </v>
          </cell>
        </row>
        <row r="1163">
          <cell r="A1163" t="str">
            <v>PSO2501095</v>
          </cell>
          <cell r="B1163">
            <v>4500574846</v>
          </cell>
          <cell r="C1163" t="str">
            <v>302-85310013R</v>
          </cell>
          <cell r="D1163" t="str">
            <v>00002262/BRAS226E</v>
          </cell>
          <cell r="E1163">
            <v>100</v>
          </cell>
          <cell r="F1163" t="str">
            <v>N</v>
          </cell>
        </row>
        <row r="1163">
          <cell r="L1163">
            <v>45831</v>
          </cell>
          <cell r="M1163">
            <v>0.55</v>
          </cell>
          <cell r="N1163" t="str">
            <v>Sophie</v>
          </cell>
        </row>
        <row r="1163">
          <cell r="P1163" t="str">
            <v>UB</v>
          </cell>
          <cell r="Q1163" t="str">
            <v>France </v>
          </cell>
        </row>
        <row r="1164">
          <cell r="A1164" t="str">
            <v>PSO2501096</v>
          </cell>
          <cell r="B1164">
            <v>4500574846</v>
          </cell>
          <cell r="C1164" t="str">
            <v>302-80160014R</v>
          </cell>
          <cell r="D1164" t="str">
            <v>00002002/BRHD200E</v>
          </cell>
          <cell r="E1164">
            <v>100</v>
          </cell>
          <cell r="F1164" t="str">
            <v>N</v>
          </cell>
        </row>
        <row r="1164">
          <cell r="L1164">
            <v>45825</v>
          </cell>
          <cell r="M1164">
            <v>0.54</v>
          </cell>
          <cell r="N1164" t="str">
            <v>Sophie</v>
          </cell>
        </row>
        <row r="1164">
          <cell r="P1164" t="str">
            <v>UB</v>
          </cell>
          <cell r="Q1164" t="str">
            <v>France </v>
          </cell>
        </row>
        <row r="1165">
          <cell r="A1165" t="str">
            <v>PSO2501097</v>
          </cell>
          <cell r="B1165">
            <v>4500574846</v>
          </cell>
          <cell r="C1165" t="str">
            <v>302-80160013R</v>
          </cell>
          <cell r="D1165" t="str">
            <v>00002111/BRHD211E</v>
          </cell>
          <cell r="E1165">
            <v>100</v>
          </cell>
          <cell r="F1165" t="str">
            <v>N</v>
          </cell>
        </row>
        <row r="1165">
          <cell r="L1165">
            <v>45825</v>
          </cell>
          <cell r="M1165">
            <v>0.54</v>
          </cell>
          <cell r="N1165" t="str">
            <v>Sophie</v>
          </cell>
        </row>
        <row r="1165">
          <cell r="P1165" t="str">
            <v>UB</v>
          </cell>
          <cell r="Q1165" t="str">
            <v>France </v>
          </cell>
        </row>
        <row r="1166">
          <cell r="A1166" t="str">
            <v>PSO2501098</v>
          </cell>
          <cell r="B1166">
            <v>4500574846</v>
          </cell>
          <cell r="C1166" t="str">
            <v>302-80160012R</v>
          </cell>
          <cell r="D1166" t="str">
            <v>00002152/BRHD215E</v>
          </cell>
          <cell r="E1166">
            <v>100</v>
          </cell>
          <cell r="F1166" t="str">
            <v>N</v>
          </cell>
        </row>
        <row r="1166">
          <cell r="L1166">
            <v>45825</v>
          </cell>
          <cell r="M1166">
            <v>0.54</v>
          </cell>
          <cell r="N1166" t="str">
            <v>Sophie</v>
          </cell>
        </row>
        <row r="1166">
          <cell r="P1166" t="str">
            <v>UB</v>
          </cell>
          <cell r="Q1166" t="str">
            <v>France </v>
          </cell>
        </row>
        <row r="1167">
          <cell r="A1167" t="str">
            <v>PSO2501099</v>
          </cell>
          <cell r="B1167">
            <v>4500574846</v>
          </cell>
          <cell r="C1167" t="str">
            <v>302-80160011R</v>
          </cell>
          <cell r="D1167" t="str">
            <v>00002263/BRHD226E</v>
          </cell>
          <cell r="E1167">
            <v>100</v>
          </cell>
          <cell r="F1167" t="str">
            <v>N</v>
          </cell>
        </row>
        <row r="1167">
          <cell r="L1167">
            <v>45825</v>
          </cell>
          <cell r="M1167">
            <v>0.54</v>
          </cell>
          <cell r="N1167" t="str">
            <v>Sophie</v>
          </cell>
        </row>
        <row r="1167">
          <cell r="P1167" t="str">
            <v>UB</v>
          </cell>
          <cell r="Q1167" t="str">
            <v>France </v>
          </cell>
        </row>
        <row r="1168">
          <cell r="A1168" t="str">
            <v>PSO2501100</v>
          </cell>
          <cell r="B1168">
            <v>4500574846</v>
          </cell>
          <cell r="C1168" t="str">
            <v>302-80160015R</v>
          </cell>
          <cell r="D1168" t="str">
            <v>00002351/BRHD235E</v>
          </cell>
          <cell r="E1168">
            <v>100</v>
          </cell>
          <cell r="F1168" t="str">
            <v>N</v>
          </cell>
        </row>
        <row r="1168">
          <cell r="L1168">
            <v>45824</v>
          </cell>
          <cell r="M1168">
            <v>0.57</v>
          </cell>
          <cell r="N1168" t="str">
            <v>Sophie</v>
          </cell>
        </row>
        <row r="1168">
          <cell r="P1168" t="str">
            <v>UB</v>
          </cell>
          <cell r="Q1168" t="str">
            <v>France </v>
          </cell>
        </row>
        <row r="1169">
          <cell r="A1169" t="str">
            <v>PSO2501101</v>
          </cell>
          <cell r="B1169">
            <v>4500574846</v>
          </cell>
          <cell r="C1169" t="str">
            <v>302-80180010R</v>
          </cell>
          <cell r="D1169" t="str">
            <v>00004103/BRHD410E</v>
          </cell>
          <cell r="E1169">
            <v>100</v>
          </cell>
          <cell r="F1169" t="str">
            <v>N</v>
          </cell>
        </row>
        <row r="1169">
          <cell r="L1169">
            <v>45824</v>
          </cell>
          <cell r="M1169">
            <v>0.57</v>
          </cell>
          <cell r="N1169" t="str">
            <v>Sophie</v>
          </cell>
        </row>
        <row r="1169">
          <cell r="P1169" t="str">
            <v>UB</v>
          </cell>
          <cell r="Q1169" t="str">
            <v>France </v>
          </cell>
        </row>
        <row r="1170">
          <cell r="A1170" t="str">
            <v>PSO2501102</v>
          </cell>
          <cell r="B1170">
            <v>4500576448</v>
          </cell>
          <cell r="C1170" t="str">
            <v>P8286-M03-C1229</v>
          </cell>
          <cell r="D1170" t="str">
            <v>246WBES</v>
          </cell>
          <cell r="E1170">
            <v>3200</v>
          </cell>
          <cell r="F1170" t="str">
            <v>N</v>
          </cell>
        </row>
        <row r="1170">
          <cell r="L1170">
            <v>45849</v>
          </cell>
          <cell r="M1170">
            <v>5.015</v>
          </cell>
          <cell r="N1170" t="str">
            <v>Kit</v>
          </cell>
        </row>
        <row r="1170">
          <cell r="Q1170" t="str">
            <v>Mexico </v>
          </cell>
        </row>
        <row r="1171">
          <cell r="A1171" t="str">
            <v>PSO2501103</v>
          </cell>
          <cell r="B1171">
            <v>4500574846</v>
          </cell>
          <cell r="C1171" t="str">
            <v>820-85150029R</v>
          </cell>
          <cell r="D1171" t="str">
            <v>11808120/AS914PE</v>
          </cell>
          <cell r="E1171">
            <v>200</v>
          </cell>
          <cell r="F1171" t="str">
            <v>N</v>
          </cell>
        </row>
        <row r="1171">
          <cell r="L1171">
            <v>45838</v>
          </cell>
          <cell r="M1171">
            <v>2.6</v>
          </cell>
          <cell r="N1171" t="str">
            <v>Sophie</v>
          </cell>
        </row>
        <row r="1171">
          <cell r="P1171" t="str">
            <v>Round volume brush ti coast.50mm</v>
          </cell>
          <cell r="Q1171" t="str">
            <v>France </v>
          </cell>
        </row>
        <row r="1172">
          <cell r="A1172" t="str">
            <v>PSO2501104</v>
          </cell>
          <cell r="B1172">
            <v>4500574846</v>
          </cell>
          <cell r="C1172" t="str">
            <v>820-85150023R</v>
          </cell>
          <cell r="D1172" t="str">
            <v>11802611/AS914PE</v>
          </cell>
          <cell r="E1172">
            <v>100</v>
          </cell>
          <cell r="F1172" t="str">
            <v>N</v>
          </cell>
        </row>
        <row r="1172">
          <cell r="L1172">
            <v>45821</v>
          </cell>
          <cell r="M1172">
            <v>1.56</v>
          </cell>
          <cell r="N1172" t="str">
            <v>Sophie</v>
          </cell>
        </row>
        <row r="1172">
          <cell r="P1172" t="str">
            <v>Smoothing blow-dry brush</v>
          </cell>
          <cell r="Q1172" t="str">
            <v>France </v>
          </cell>
        </row>
        <row r="1173">
          <cell r="A1173" t="str">
            <v>PSO2501105</v>
          </cell>
          <cell r="B1173">
            <v>4500576407</v>
          </cell>
          <cell r="C1173" t="str">
            <v>P8875-S04-C1204</v>
          </cell>
          <cell r="D1173" t="str">
            <v>AS122SDE</v>
          </cell>
          <cell r="E1173">
            <v>2502</v>
          </cell>
          <cell r="F1173" t="str">
            <v>N</v>
          </cell>
        </row>
        <row r="1173">
          <cell r="L1173">
            <v>45847</v>
          </cell>
          <cell r="M1173">
            <v>10.445</v>
          </cell>
          <cell r="N1173" t="str">
            <v>Winnie</v>
          </cell>
        </row>
        <row r="1173">
          <cell r="Q1173" t="str">
            <v>Dubai </v>
          </cell>
        </row>
        <row r="1174">
          <cell r="A1174" t="str">
            <v>PSO2501106</v>
          </cell>
          <cell r="B1174">
            <v>4500575965</v>
          </cell>
          <cell r="C1174" t="str">
            <v>820-88730054R</v>
          </cell>
          <cell r="D1174" t="str">
            <v>2735 Arush50</v>
          </cell>
          <cell r="E1174">
            <v>3000</v>
          </cell>
          <cell r="F1174" t="str">
            <v>N</v>
          </cell>
        </row>
        <row r="1174">
          <cell r="L1174">
            <v>45838</v>
          </cell>
          <cell r="M1174">
            <v>2.7</v>
          </cell>
          <cell r="N1174" t="str">
            <v>Amy</v>
          </cell>
        </row>
        <row r="1174">
          <cell r="Q1174" t="str">
            <v>Brazil </v>
          </cell>
        </row>
        <row r="1175">
          <cell r="A1175" t="str">
            <v>PSO2501107</v>
          </cell>
          <cell r="B1175">
            <v>4500575965</v>
          </cell>
          <cell r="C1175" t="str">
            <v>820-85330003R</v>
          </cell>
          <cell r="D1175" t="str">
            <v>P1200DBR Arush 50</v>
          </cell>
          <cell r="E1175">
            <v>3000</v>
          </cell>
          <cell r="F1175" t="str">
            <v>N</v>
          </cell>
        </row>
        <row r="1175">
          <cell r="L1175">
            <v>45838</v>
          </cell>
          <cell r="M1175">
            <v>3</v>
          </cell>
          <cell r="N1175" t="str">
            <v>Amy</v>
          </cell>
        </row>
        <row r="1175">
          <cell r="Q1175" t="str">
            <v>Brazil </v>
          </cell>
        </row>
        <row r="1176">
          <cell r="A1176" t="str">
            <v>PSO2501108</v>
          </cell>
          <cell r="B1176">
            <v>4500576632</v>
          </cell>
          <cell r="C1176" t="str">
            <v>P8019-L01-C1204</v>
          </cell>
          <cell r="D1176" t="str">
            <v>997BGR</v>
          </cell>
          <cell r="E1176">
            <v>9000</v>
          </cell>
          <cell r="F1176" t="str">
            <v>Y BY SP </v>
          </cell>
        </row>
        <row r="1176">
          <cell r="J1176" t="str">
            <v>POUNCH WITH ONE COMPARTMENT FROM KANDOO</v>
          </cell>
          <cell r="K1176" t="str">
            <v>USD4.57
</v>
          </cell>
          <cell r="L1176">
            <v>45862</v>
          </cell>
          <cell r="M1176">
            <v>30.991</v>
          </cell>
          <cell r="N1176" t="str">
            <v>Joy</v>
          </cell>
        </row>
        <row r="1176">
          <cell r="Q1176" t="str">
            <v>USA </v>
          </cell>
        </row>
        <row r="1177">
          <cell r="A1177" t="str">
            <v>PSO2501109</v>
          </cell>
          <cell r="B1177">
            <v>4500576354</v>
          </cell>
          <cell r="C1177" t="str">
            <v>P8873-E02-C1204</v>
          </cell>
          <cell r="D1177" t="str">
            <v>2736E</v>
          </cell>
          <cell r="E1177">
            <v>2502</v>
          </cell>
          <cell r="F1177" t="str">
            <v>Y</v>
          </cell>
          <cell r="G1177" t="str">
            <v>Pouch (Funrich)</v>
          </cell>
          <cell r="H1177">
            <v>1.6</v>
          </cell>
        </row>
        <row r="1177">
          <cell r="K1177" t="str">
            <v>Pouch (Funrich)1.600</v>
          </cell>
          <cell r="L1177">
            <v>45858</v>
          </cell>
          <cell r="M1177">
            <v>15.946</v>
          </cell>
          <cell r="N1177" t="str">
            <v>Winnie</v>
          </cell>
        </row>
        <row r="1177">
          <cell r="Q1177" t="str">
            <v>Dubai </v>
          </cell>
        </row>
        <row r="1178">
          <cell r="A1178" t="str">
            <v>PSO2501110</v>
          </cell>
          <cell r="B1178">
            <v>4500576549</v>
          </cell>
          <cell r="C1178" t="str">
            <v>P8873-E02-C1204</v>
          </cell>
          <cell r="D1178" t="str">
            <v>2736E</v>
          </cell>
          <cell r="E1178">
            <v>2502</v>
          </cell>
          <cell r="F1178" t="str">
            <v>Y</v>
          </cell>
          <cell r="G1178" t="str">
            <v>Pouch (Funrich)1.600</v>
          </cell>
        </row>
        <row r="1178">
          <cell r="K1178" t="str">
            <v>Pouch (Funrich)1.600</v>
          </cell>
          <cell r="L1178">
            <v>45889</v>
          </cell>
          <cell r="M1178">
            <v>15.946</v>
          </cell>
          <cell r="N1178" t="str">
            <v>Winnie</v>
          </cell>
        </row>
        <row r="1178">
          <cell r="Q1178" t="str">
            <v>Dubai </v>
          </cell>
        </row>
        <row r="1179">
          <cell r="A1179" t="str">
            <v>PSO2501111</v>
          </cell>
          <cell r="B1179">
            <v>4500576443</v>
          </cell>
          <cell r="C1179" t="str">
            <v>P8360-S01-C1203</v>
          </cell>
          <cell r="D1179" t="str">
            <v>D570DSDE</v>
          </cell>
          <cell r="E1179">
            <v>1254</v>
          </cell>
          <cell r="F1179" t="str">
            <v>N</v>
          </cell>
        </row>
        <row r="1179">
          <cell r="L1179">
            <v>45863</v>
          </cell>
          <cell r="M1179">
            <v>8.951</v>
          </cell>
          <cell r="N1179" t="str">
            <v>Winnie</v>
          </cell>
        </row>
        <row r="1179">
          <cell r="Q1179" t="str">
            <v>Saudi Arabia </v>
          </cell>
        </row>
        <row r="1180">
          <cell r="A1180" t="str">
            <v>PSO2501112</v>
          </cell>
          <cell r="B1180">
            <v>4500576443</v>
          </cell>
          <cell r="C1180" t="str">
            <v>P8873-S02-C1204</v>
          </cell>
          <cell r="D1180" t="str">
            <v>AS960SDE</v>
          </cell>
          <cell r="E1180">
            <v>1254</v>
          </cell>
          <cell r="F1180" t="str">
            <v>Y BY SP</v>
          </cell>
        </row>
        <row r="1180">
          <cell r="J1180" t="str">
            <v>PU-AS960E (Funrich)</v>
          </cell>
          <cell r="K1180">
            <v>1.372</v>
          </cell>
          <cell r="L1180">
            <v>45863</v>
          </cell>
          <cell r="M1180">
            <v>16.928</v>
          </cell>
          <cell r="N1180" t="str">
            <v>Winnie</v>
          </cell>
        </row>
        <row r="1180">
          <cell r="Q1180" t="str">
            <v>Saudi Arabia </v>
          </cell>
        </row>
        <row r="1181">
          <cell r="A1181" t="str">
            <v>PSO2501113</v>
          </cell>
          <cell r="B1181">
            <v>4500576443</v>
          </cell>
          <cell r="C1181" t="str">
            <v>P8515-S01-C1202</v>
          </cell>
          <cell r="D1181" t="str">
            <v>AS136SDE</v>
          </cell>
          <cell r="E1181">
            <v>1248</v>
          </cell>
          <cell r="F1181" t="str">
            <v>Y BY SP</v>
          </cell>
        </row>
        <row r="1181">
          <cell r="J1181" t="str">
            <v>GLOVE-2136U-SP</v>
          </cell>
          <cell r="K1181" t="str">
            <v>TBA</v>
          </cell>
          <cell r="L1181">
            <v>45863</v>
          </cell>
          <cell r="M1181">
            <v>13.21</v>
          </cell>
          <cell r="N1181" t="str">
            <v>Winnie</v>
          </cell>
        </row>
        <row r="1181">
          <cell r="Q1181" t="str">
            <v>Saudi Arabia </v>
          </cell>
        </row>
        <row r="1182">
          <cell r="A1182" t="str">
            <v>PSO2501114</v>
          </cell>
          <cell r="B1182">
            <v>4500576443</v>
          </cell>
          <cell r="C1182" t="str">
            <v>P8875-S03-C1202</v>
          </cell>
          <cell r="D1182" t="str">
            <v>AS115SDE(low Cost)</v>
          </cell>
          <cell r="E1182">
            <v>2502</v>
          </cell>
          <cell r="F1182" t="str">
            <v>Y</v>
          </cell>
        </row>
        <row r="1182">
          <cell r="J1182" t="str">
            <v>pouch</v>
          </cell>
          <cell r="K1182">
            <v>1.1</v>
          </cell>
          <cell r="L1182">
            <v>45863</v>
          </cell>
          <cell r="M1182">
            <v>11.893</v>
          </cell>
          <cell r="N1182" t="str">
            <v>Winnie</v>
          </cell>
        </row>
        <row r="1182">
          <cell r="Q1182" t="str">
            <v>Saudi Arabia </v>
          </cell>
        </row>
        <row r="1183">
          <cell r="A1183" t="str">
            <v>PSO2501115</v>
          </cell>
          <cell r="B1183">
            <v>4500576547</v>
          </cell>
          <cell r="C1183" t="str">
            <v>P8360-S01-C1203</v>
          </cell>
          <cell r="D1183" t="str">
            <v>D570DSDE</v>
          </cell>
          <cell r="E1183">
            <v>1248</v>
          </cell>
          <cell r="F1183" t="str">
            <v>N</v>
          </cell>
        </row>
        <row r="1183">
          <cell r="L1183">
            <v>45915</v>
          </cell>
          <cell r="M1183">
            <v>8.951</v>
          </cell>
          <cell r="N1183" t="str">
            <v>Winnie</v>
          </cell>
        </row>
        <row r="1183">
          <cell r="Q1183" t="str">
            <v>Saudi Arabia </v>
          </cell>
        </row>
        <row r="1184">
          <cell r="A1184" t="str">
            <v>PSO2501116</v>
          </cell>
          <cell r="B1184">
            <v>4500576547</v>
          </cell>
          <cell r="C1184" t="str">
            <v>P8873-S02-C1204</v>
          </cell>
          <cell r="D1184" t="str">
            <v>AS960SDE</v>
          </cell>
          <cell r="E1184">
            <v>1248</v>
          </cell>
          <cell r="F1184" t="str">
            <v>Y BY SP</v>
          </cell>
        </row>
        <row r="1184">
          <cell r="J1184" t="str">
            <v>PU-AS960E (Funrich)</v>
          </cell>
          <cell r="K1184">
            <v>1.372</v>
          </cell>
          <cell r="L1184">
            <v>45889</v>
          </cell>
          <cell r="M1184">
            <v>16.928</v>
          </cell>
          <cell r="N1184" t="str">
            <v>Winnie</v>
          </cell>
        </row>
        <row r="1184">
          <cell r="Q1184" t="str">
            <v>Saudi Arabia </v>
          </cell>
        </row>
        <row r="1185">
          <cell r="A1185" t="str">
            <v>PSO2501117</v>
          </cell>
          <cell r="B1185">
            <v>4500576548</v>
          </cell>
          <cell r="C1185" t="str">
            <v>P8515-S01-C1202</v>
          </cell>
          <cell r="D1185" t="str">
            <v>AS136SDE</v>
          </cell>
          <cell r="E1185">
            <v>1254</v>
          </cell>
          <cell r="F1185" t="str">
            <v>Y BY SP</v>
          </cell>
        </row>
        <row r="1185">
          <cell r="J1185" t="str">
            <v>GLOVE-2136U-SP</v>
          </cell>
          <cell r="K1185" t="str">
            <v>TBA</v>
          </cell>
          <cell r="L1185">
            <v>45915</v>
          </cell>
          <cell r="M1185">
            <v>13.21</v>
          </cell>
          <cell r="N1185" t="str">
            <v>Winnie</v>
          </cell>
        </row>
        <row r="1185">
          <cell r="Q1185" t="str">
            <v>Saudi Arabia </v>
          </cell>
        </row>
        <row r="1186">
          <cell r="A1186" t="str">
            <v>PSO2501118</v>
          </cell>
          <cell r="B1186">
            <v>4500576480</v>
          </cell>
          <cell r="C1186" t="str">
            <v>P8310-M02-C1202</v>
          </cell>
          <cell r="D1186" t="str">
            <v>110WMES</v>
          </cell>
          <cell r="E1186">
            <v>5004</v>
          </cell>
          <cell r="F1186" t="str">
            <v>N</v>
          </cell>
        </row>
        <row r="1186">
          <cell r="L1186">
            <v>45870</v>
          </cell>
          <cell r="M1186">
            <v>6.487</v>
          </cell>
          <cell r="N1186" t="str">
            <v>Kit</v>
          </cell>
        </row>
        <row r="1186">
          <cell r="Q1186" t="str">
            <v>Mexico </v>
          </cell>
        </row>
        <row r="1187">
          <cell r="A1187" t="str">
            <v>PSO2501119</v>
          </cell>
          <cell r="B1187">
            <v>4500576480</v>
          </cell>
          <cell r="C1187" t="str">
            <v>P8286-M03-C1227</v>
          </cell>
          <cell r="D1187" t="str">
            <v>246GRES</v>
          </cell>
          <cell r="E1187">
            <v>6000</v>
          </cell>
          <cell r="F1187" t="str">
            <v>N</v>
          </cell>
        </row>
        <row r="1187">
          <cell r="L1187">
            <v>45870</v>
          </cell>
          <cell r="M1187">
            <v>4.936</v>
          </cell>
          <cell r="N1187" t="str">
            <v>Kit</v>
          </cell>
        </row>
        <row r="1187">
          <cell r="Q1187" t="str">
            <v>Mexico </v>
          </cell>
        </row>
        <row r="1188">
          <cell r="A1188" t="str">
            <v>PSO2501120</v>
          </cell>
          <cell r="B1188">
            <v>4500576480</v>
          </cell>
          <cell r="C1188" t="str">
            <v>P8286-M03-C1220</v>
          </cell>
          <cell r="D1188" t="str">
            <v>246PKES</v>
          </cell>
          <cell r="E1188">
            <v>4000</v>
          </cell>
          <cell r="F1188" t="str">
            <v>N</v>
          </cell>
        </row>
        <row r="1188">
          <cell r="L1188">
            <v>45870</v>
          </cell>
          <cell r="M1188">
            <v>5.015</v>
          </cell>
          <cell r="N1188" t="str">
            <v>Kit</v>
          </cell>
        </row>
        <row r="1188">
          <cell r="Q1188" t="str">
            <v>Mexico </v>
          </cell>
        </row>
        <row r="1189">
          <cell r="A1189" t="str">
            <v>PSO2501121</v>
          </cell>
          <cell r="B1189">
            <v>4500576480</v>
          </cell>
          <cell r="C1189" t="str">
            <v>P8013-M01-C1206</v>
          </cell>
          <cell r="D1189" t="str">
            <v>303BES</v>
          </cell>
          <cell r="E1189">
            <v>6000</v>
          </cell>
          <cell r="F1189" t="str">
            <v>N</v>
          </cell>
        </row>
        <row r="1189">
          <cell r="L1189">
            <v>45870</v>
          </cell>
          <cell r="M1189">
            <v>4.667</v>
          </cell>
          <cell r="N1189" t="str">
            <v>Kit</v>
          </cell>
        </row>
        <row r="1189">
          <cell r="Q1189" t="str">
            <v>Mexico </v>
          </cell>
        </row>
        <row r="1190">
          <cell r="A1190" t="str">
            <v>PSO2501122</v>
          </cell>
          <cell r="B1190">
            <v>4500576480</v>
          </cell>
          <cell r="C1190" t="str">
            <v>P8013-M01-C1201</v>
          </cell>
          <cell r="D1190" t="str">
            <v>303ES</v>
          </cell>
          <cell r="E1190">
            <v>4000</v>
          </cell>
          <cell r="F1190" t="str">
            <v>N</v>
          </cell>
        </row>
        <row r="1190">
          <cell r="L1190">
            <v>45870</v>
          </cell>
          <cell r="M1190">
            <v>4.58</v>
          </cell>
          <cell r="N1190" t="str">
            <v>Kit</v>
          </cell>
        </row>
        <row r="1190">
          <cell r="Q1190" t="str">
            <v>Mexico </v>
          </cell>
        </row>
        <row r="1191">
          <cell r="A1191" t="str">
            <v>PSO2501123</v>
          </cell>
          <cell r="B1191">
            <v>4500576480</v>
          </cell>
          <cell r="C1191" t="str">
            <v>P8019-M01-C1201</v>
          </cell>
          <cell r="D1191" t="str">
            <v>AS6550ES</v>
          </cell>
          <cell r="E1191">
            <v>2502</v>
          </cell>
          <cell r="F1191" t="str">
            <v>N</v>
          </cell>
        </row>
        <row r="1191">
          <cell r="L1191">
            <v>45892</v>
          </cell>
          <cell r="M1191">
            <v>25.629</v>
          </cell>
          <cell r="N1191" t="str">
            <v>Kit</v>
          </cell>
        </row>
        <row r="1191">
          <cell r="Q1191" t="str">
            <v>Mexico </v>
          </cell>
        </row>
        <row r="1192">
          <cell r="A1192" t="str">
            <v>PSO2501124</v>
          </cell>
          <cell r="B1192">
            <v>4500576480</v>
          </cell>
          <cell r="C1192" t="str">
            <v>P8875-M02-C1205</v>
          </cell>
          <cell r="D1192" t="str">
            <v>BC123ES</v>
          </cell>
          <cell r="E1192">
            <v>3000</v>
          </cell>
          <cell r="F1192" t="str">
            <v>Y BY SP </v>
          </cell>
        </row>
        <row r="1192">
          <cell r="K1192" t="str">
            <v>#95592 Pure Brush w/ rubberized -US$0.82/pcs</v>
          </cell>
          <cell r="L1192">
            <v>45875</v>
          </cell>
          <cell r="M1192">
            <v>12.464</v>
          </cell>
          <cell r="N1192" t="str">
            <v>Kit</v>
          </cell>
        </row>
        <row r="1192">
          <cell r="Q1192" t="str">
            <v>Mexico </v>
          </cell>
        </row>
        <row r="1193">
          <cell r="A1193" t="str">
            <v>PSO2501125</v>
          </cell>
          <cell r="B1193">
            <v>4500576480</v>
          </cell>
          <cell r="C1193" t="str">
            <v>P8893-M01-C1202</v>
          </cell>
          <cell r="D1193" t="str">
            <v>CD160CES</v>
          </cell>
          <cell r="E1193">
            <v>7000</v>
          </cell>
          <cell r="F1193" t="str">
            <v>N</v>
          </cell>
        </row>
        <row r="1193">
          <cell r="L1193">
            <v>45870</v>
          </cell>
          <cell r="M1193">
            <v>6.79</v>
          </cell>
          <cell r="N1193" t="str">
            <v>Kit</v>
          </cell>
        </row>
        <row r="1193">
          <cell r="Q1193" t="str">
            <v>Mexico </v>
          </cell>
        </row>
        <row r="1194">
          <cell r="A1194" t="str">
            <v>PSO2501126</v>
          </cell>
          <cell r="B1194">
            <v>4500576480</v>
          </cell>
          <cell r="C1194" t="str">
            <v>P8893-M01-C1205</v>
          </cell>
          <cell r="D1194" t="str">
            <v>CD170GES</v>
          </cell>
          <cell r="E1194">
            <v>5004</v>
          </cell>
          <cell r="F1194" t="str">
            <v>N</v>
          </cell>
        </row>
        <row r="1194">
          <cell r="L1194">
            <v>45870</v>
          </cell>
          <cell r="M1194">
            <v>5.223</v>
          </cell>
          <cell r="N1194" t="str">
            <v>Kit</v>
          </cell>
        </row>
        <row r="1194">
          <cell r="Q1194" t="str">
            <v>Mexico </v>
          </cell>
        </row>
        <row r="1195">
          <cell r="A1195" t="str">
            <v>PSO2501127</v>
          </cell>
          <cell r="B1195">
            <v>4500576480</v>
          </cell>
          <cell r="C1195" t="str">
            <v>P2519-M01-C1201</v>
          </cell>
          <cell r="D1195" t="str">
            <v>CLS2ES</v>
          </cell>
          <cell r="E1195">
            <v>2502</v>
          </cell>
          <cell r="F1195" t="str">
            <v>N</v>
          </cell>
        </row>
        <row r="1195">
          <cell r="L1195">
            <v>45870</v>
          </cell>
          <cell r="M1195">
            <v>6.507</v>
          </cell>
          <cell r="N1195" t="str">
            <v>Kit</v>
          </cell>
        </row>
        <row r="1195">
          <cell r="Q1195" t="str">
            <v>Mexico </v>
          </cell>
        </row>
        <row r="1196">
          <cell r="A1196" t="str">
            <v>PSO2501128</v>
          </cell>
          <cell r="B1196">
            <v>4500576483</v>
          </cell>
          <cell r="C1196" t="str">
            <v>P8251-M01-C1204</v>
          </cell>
          <cell r="D1196" t="str">
            <v>BNTT5585GYES</v>
          </cell>
          <cell r="E1196">
            <v>2502</v>
          </cell>
          <cell r="F1196" t="str">
            <v>N</v>
          </cell>
        </row>
        <row r="1196">
          <cell r="L1196">
            <v>45876</v>
          </cell>
          <cell r="M1196" t="str">
            <v>waiting for CCN approval</v>
          </cell>
          <cell r="N1196" t="str">
            <v>Alice</v>
          </cell>
        </row>
        <row r="1196">
          <cell r="Q1196" t="str">
            <v>Mexico </v>
          </cell>
        </row>
        <row r="1197">
          <cell r="A1197" t="str">
            <v>PSO2501129</v>
          </cell>
          <cell r="B1197">
            <v>8482430</v>
          </cell>
          <cell r="C1197" t="str">
            <v>416-11000705R</v>
          </cell>
          <cell r="D1197" t="str">
            <v>STR-11</v>
          </cell>
          <cell r="E1197">
            <v>7200</v>
          </cell>
          <cell r="F1197" t="str">
            <v>N</v>
          </cell>
        </row>
        <row r="1197">
          <cell r="L1197">
            <v>45803</v>
          </cell>
          <cell r="M1197" t="str">
            <v>RMB4.95</v>
          </cell>
          <cell r="N1197" t="str">
            <v>Amy</v>
          </cell>
        </row>
        <row r="1197">
          <cell r="Q1197" t="str">
            <v>China DG-sunluen</v>
          </cell>
        </row>
        <row r="1198">
          <cell r="A1198" t="str">
            <v>PSO2501132</v>
          </cell>
          <cell r="B1198">
            <v>4500576518</v>
          </cell>
          <cell r="C1198" t="str">
            <v>302-88910036R</v>
          </cell>
          <cell r="D1198" t="str">
            <v>BAB2770E(00027700)</v>
          </cell>
          <cell r="E1198">
            <v>100</v>
          </cell>
          <cell r="F1198" t="str">
            <v>N</v>
          </cell>
        </row>
        <row r="1198">
          <cell r="L1198">
            <v>45842</v>
          </cell>
          <cell r="M1198">
            <v>0.54</v>
          </cell>
          <cell r="N1198" t="str">
            <v>Winnie</v>
          </cell>
        </row>
        <row r="1198">
          <cell r="P1198" t="str">
            <v> UB 302-88910036R</v>
          </cell>
          <cell r="Q1198" t="str">
            <v>France </v>
          </cell>
        </row>
        <row r="1199">
          <cell r="A1199" t="str">
            <v>PSO2501133</v>
          </cell>
          <cell r="B1199">
            <v>4500576518</v>
          </cell>
          <cell r="C1199" t="str">
            <v>302-88950013R</v>
          </cell>
          <cell r="D1199" t="str">
            <v>BAB2620E(00026203)</v>
          </cell>
          <cell r="E1199">
            <v>100</v>
          </cell>
          <cell r="F1199" t="str">
            <v>N</v>
          </cell>
        </row>
        <row r="1199">
          <cell r="L1199">
            <v>45842</v>
          </cell>
          <cell r="M1199">
            <v>0.43</v>
          </cell>
          <cell r="N1199" t="str">
            <v>Winnie</v>
          </cell>
        </row>
        <row r="1199">
          <cell r="P1199" t="str">
            <v>UB 302-88950013R</v>
          </cell>
          <cell r="Q1199" t="str">
            <v>France </v>
          </cell>
        </row>
        <row r="1200">
          <cell r="A1200" t="str">
            <v>PSO2501134</v>
          </cell>
          <cell r="B1200">
            <v>4500576518</v>
          </cell>
          <cell r="C1200" t="str">
            <v>302-88780100R</v>
          </cell>
          <cell r="D1200" t="str">
            <v>AS82E(00000820)</v>
          </cell>
          <cell r="E1200">
            <v>100</v>
          </cell>
          <cell r="F1200" t="str">
            <v>N</v>
          </cell>
        </row>
        <row r="1200">
          <cell r="L1200">
            <v>45842</v>
          </cell>
          <cell r="M1200">
            <v>0.65</v>
          </cell>
          <cell r="N1200" t="str">
            <v>Winnie</v>
          </cell>
        </row>
        <row r="1200">
          <cell r="P1200" t="str">
            <v>UB 302-88780100R</v>
          </cell>
          <cell r="Q1200" t="str">
            <v>France </v>
          </cell>
        </row>
        <row r="1201">
          <cell r="A1201" t="str">
            <v>PSO2501135</v>
          </cell>
          <cell r="B1201">
            <v>4500576518</v>
          </cell>
          <cell r="C1201" t="str">
            <v>302-88730113R</v>
          </cell>
          <cell r="D1201" t="str">
            <v>AS960E(00009602)</v>
          </cell>
          <cell r="E1201">
            <v>100</v>
          </cell>
          <cell r="F1201" t="str">
            <v>N</v>
          </cell>
        </row>
        <row r="1201">
          <cell r="L1201">
            <v>45842</v>
          </cell>
          <cell r="M1201">
            <v>0.7</v>
          </cell>
          <cell r="N1201" t="str">
            <v>Winnie</v>
          </cell>
        </row>
        <row r="1201">
          <cell r="P1201" t="str">
            <v>UB  302-88730113R</v>
          </cell>
          <cell r="Q1201" t="str">
            <v>France </v>
          </cell>
        </row>
        <row r="1202">
          <cell r="A1202" t="str">
            <v>PSO2501136</v>
          </cell>
          <cell r="B1202">
            <v>204032</v>
          </cell>
          <cell r="C1202" t="str">
            <v>P8323-L02-C1202</v>
          </cell>
          <cell r="D1202" t="str">
            <v>SB307W</v>
          </cell>
          <cell r="E1202">
            <v>5004</v>
          </cell>
          <cell r="F1202" t="str">
            <v>N</v>
          </cell>
        </row>
        <row r="1202">
          <cell r="L1202">
            <v>45874</v>
          </cell>
          <cell r="M1202">
            <v>12.061</v>
          </cell>
          <cell r="N1202" t="str">
            <v>Alice</v>
          </cell>
        </row>
        <row r="1202">
          <cell r="Q1202" t="str">
            <v>USA </v>
          </cell>
        </row>
        <row r="1203">
          <cell r="A1203" t="str">
            <v>PSO2501137</v>
          </cell>
          <cell r="B1203">
            <v>4500576509</v>
          </cell>
          <cell r="C1203" t="str">
            <v>P8019-E02-C1202</v>
          </cell>
          <cell r="D1203" t="str">
            <v>AS6550E(球頭,改轉速,加網)</v>
          </cell>
          <cell r="E1203">
            <v>252</v>
          </cell>
          <cell r="F1203" t="str">
            <v>N</v>
          </cell>
        </row>
        <row r="1203">
          <cell r="L1203">
            <v>45825</v>
          </cell>
          <cell r="M1203">
            <v>24.955</v>
          </cell>
          <cell r="N1203" t="str">
            <v>Winnie</v>
          </cell>
        </row>
        <row r="1203">
          <cell r="P1203" t="str">
            <v>252pcs taken from PO#4500573653/PSO2500553-keep E version</v>
          </cell>
          <cell r="Q1203" t="str">
            <v>Dubai </v>
          </cell>
        </row>
        <row r="1204">
          <cell r="A1204" t="str">
            <v>PSO2501138</v>
          </cell>
          <cell r="B1204">
            <v>4500576508</v>
          </cell>
          <cell r="C1204" t="str">
            <v>P8019-E02-C1202</v>
          </cell>
          <cell r="D1204" t="str">
            <v>AS6550E(球頭,改轉速,加網)</v>
          </cell>
          <cell r="E1204">
            <v>252</v>
          </cell>
          <cell r="F1204" t="str">
            <v>N</v>
          </cell>
        </row>
        <row r="1204">
          <cell r="L1204">
            <v>45870</v>
          </cell>
          <cell r="M1204">
            <v>24.955</v>
          </cell>
          <cell r="N1204" t="str">
            <v>Winnie</v>
          </cell>
        </row>
        <row r="1204">
          <cell r="P1204" t="str">
            <v>252pcs taken from PO#4500573653-keep E version</v>
          </cell>
          <cell r="Q1204" t="str">
            <v>Dubai </v>
          </cell>
        </row>
        <row r="1205">
          <cell r="A1205" t="str">
            <v>PSO2501139</v>
          </cell>
          <cell r="B1205">
            <v>204005</v>
          </cell>
          <cell r="C1205" t="str">
            <v>P8323-L02-C1203</v>
          </cell>
          <cell r="D1205" t="str">
            <v>B307</v>
          </cell>
          <cell r="E1205">
            <v>3000</v>
          </cell>
          <cell r="F1205" t="str">
            <v>N</v>
          </cell>
        </row>
        <row r="1205">
          <cell r="L1205">
            <v>46023</v>
          </cell>
          <cell r="M1205">
            <v>12.827</v>
          </cell>
          <cell r="N1205" t="str">
            <v>Alice</v>
          </cell>
        </row>
        <row r="1205">
          <cell r="Q1205" t="str">
            <v>USA </v>
          </cell>
        </row>
        <row r="1206">
          <cell r="A1206" t="str">
            <v>PSO2501140</v>
          </cell>
          <cell r="B1206">
            <v>4500576684</v>
          </cell>
          <cell r="C1206" t="str">
            <v>P8878-A01-C1202</v>
          </cell>
          <cell r="D1206" t="str">
            <v>VS8080A</v>
          </cell>
          <cell r="E1206">
            <v>2592</v>
          </cell>
          <cell r="F1206" t="str">
            <v>N</v>
          </cell>
        </row>
        <row r="1206">
          <cell r="L1206">
            <v>45881</v>
          </cell>
          <cell r="M1206">
            <v>8.036</v>
          </cell>
          <cell r="N1206" t="str">
            <v>Kit</v>
          </cell>
        </row>
        <row r="1206">
          <cell r="Q1206" t="str">
            <v>Australia </v>
          </cell>
        </row>
        <row r="1207">
          <cell r="A1207" t="str">
            <v>PSO2501141</v>
          </cell>
          <cell r="B1207">
            <v>4500576684</v>
          </cell>
          <cell r="C1207" t="str">
            <v>P8349-A02-C1203</v>
          </cell>
          <cell r="D1207" t="str">
            <v>VSD362BA</v>
          </cell>
          <cell r="E1207">
            <v>2504</v>
          </cell>
          <cell r="F1207" t="str">
            <v>Y BY SP</v>
          </cell>
        </row>
        <row r="1207">
          <cell r="K1207" t="str">
            <v>Pure Brush - Brush#BRH-VSD362BA USD0.80/PCS </v>
          </cell>
          <cell r="L1207">
            <v>45881</v>
          </cell>
          <cell r="M1207">
            <v>9.78</v>
          </cell>
          <cell r="N1207" t="str">
            <v>Kit</v>
          </cell>
        </row>
        <row r="1207">
          <cell r="Q1207" t="str">
            <v>Australia </v>
          </cell>
        </row>
        <row r="1208">
          <cell r="A1208" t="str">
            <v>PSO2501142</v>
          </cell>
          <cell r="B1208">
            <v>204035</v>
          </cell>
          <cell r="C1208" t="str">
            <v>P8291-L05-C1247</v>
          </cell>
          <cell r="D1208" t="str">
            <v>BNTMB5548</v>
          </cell>
          <cell r="E1208">
            <v>6000</v>
          </cell>
          <cell r="F1208" t="str">
            <v>N</v>
          </cell>
        </row>
        <row r="1208">
          <cell r="L1208">
            <v>45828</v>
          </cell>
          <cell r="M1208">
            <v>11.936</v>
          </cell>
          <cell r="N1208" t="str">
            <v>Alice</v>
          </cell>
        </row>
        <row r="1208">
          <cell r="Q1208" t="str">
            <v>USA </v>
          </cell>
        </row>
        <row r="1209">
          <cell r="A1209" t="str">
            <v>PSO2501143</v>
          </cell>
          <cell r="B1209">
            <v>204035</v>
          </cell>
          <cell r="C1209" t="str">
            <v>P8322-L02-C1201</v>
          </cell>
          <cell r="D1209" t="str">
            <v>BX2000</v>
          </cell>
          <cell r="E1209">
            <v>6000</v>
          </cell>
          <cell r="F1209" t="str">
            <v>N</v>
          </cell>
        </row>
        <row r="1209">
          <cell r="L1209">
            <v>45839</v>
          </cell>
          <cell r="M1209">
            <v>12.763</v>
          </cell>
          <cell r="N1209" t="str">
            <v>Alice</v>
          </cell>
        </row>
        <row r="1209">
          <cell r="Q1209" t="str">
            <v>USA </v>
          </cell>
        </row>
        <row r="1210">
          <cell r="A1210" t="str">
            <v>PSO2501144</v>
          </cell>
          <cell r="B1210">
            <v>4500574846</v>
          </cell>
          <cell r="C1210" t="str">
            <v>302-85150047R</v>
          </cell>
          <cell r="D1210" t="str">
            <v>00009140/AS914PE</v>
          </cell>
          <cell r="E1210">
            <v>200</v>
          </cell>
          <cell r="F1210" t="str">
            <v>N</v>
          </cell>
        </row>
        <row r="1210">
          <cell r="L1210">
            <v>45838</v>
          </cell>
          <cell r="M1210">
            <v>0.62</v>
          </cell>
          <cell r="N1210" t="str">
            <v>Sophie</v>
          </cell>
        </row>
        <row r="1210">
          <cell r="P1210" t="str">
            <v>UB AS914PE</v>
          </cell>
          <cell r="Q1210" t="str">
            <v>France </v>
          </cell>
        </row>
        <row r="1211">
          <cell r="A1211" t="str">
            <v>PSO2501145</v>
          </cell>
          <cell r="B1211">
            <v>4500574846</v>
          </cell>
          <cell r="C1211" t="str">
            <v>820-85380003R</v>
          </cell>
          <cell r="D1211" t="str">
            <v>11801500/BRAS150/152E</v>
          </cell>
          <cell r="E1211">
            <v>200</v>
          </cell>
          <cell r="F1211" t="str">
            <v>N</v>
          </cell>
        </row>
        <row r="1211">
          <cell r="L1211">
            <v>45840</v>
          </cell>
          <cell r="M1211">
            <v>0.95</v>
          </cell>
          <cell r="N1211" t="str">
            <v>Sophie</v>
          </cell>
        </row>
        <row r="1211">
          <cell r="P1211" t="str">
            <v>Thermal brush 32mm</v>
          </cell>
          <cell r="Q1211" t="str">
            <v>France </v>
          </cell>
        </row>
        <row r="1212">
          <cell r="A1212" t="str">
            <v>PSO2501146</v>
          </cell>
          <cell r="B1212">
            <v>4500574846</v>
          </cell>
          <cell r="C1212" t="str">
            <v>820-85380004R</v>
          </cell>
          <cell r="D1212" t="str">
            <v>11801501/BRAS150E</v>
          </cell>
          <cell r="E1212">
            <v>200</v>
          </cell>
          <cell r="F1212" t="str">
            <v>N</v>
          </cell>
        </row>
        <row r="1212">
          <cell r="L1212">
            <v>45840</v>
          </cell>
          <cell r="M1212">
            <v>0.39</v>
          </cell>
          <cell r="N1212" t="str">
            <v>Sophie</v>
          </cell>
        </row>
        <row r="1212">
          <cell r="P1212" t="str">
            <v>Plastic brush 25mm</v>
          </cell>
          <cell r="Q1212" t="str">
            <v>France </v>
          </cell>
        </row>
        <row r="1213">
          <cell r="A1213" t="str">
            <v>PSO2501147</v>
          </cell>
          <cell r="B1213">
            <v>4500574846</v>
          </cell>
          <cell r="C1213" t="str">
            <v>820-85380002R</v>
          </cell>
          <cell r="D1213" t="str">
            <v>11801520/BRAS152E</v>
          </cell>
          <cell r="E1213">
            <v>100</v>
          </cell>
          <cell r="F1213" t="str">
            <v>N</v>
          </cell>
        </row>
        <row r="1213">
          <cell r="L1213">
            <v>45840</v>
          </cell>
          <cell r="M1213">
            <v>0.72</v>
          </cell>
          <cell r="N1213" t="str">
            <v>Sophie</v>
          </cell>
        </row>
        <row r="1213">
          <cell r="P1213" t="str">
            <v>Soft bristle brush 20mm</v>
          </cell>
          <cell r="Q1213" t="str">
            <v>France </v>
          </cell>
        </row>
        <row r="1214">
          <cell r="A1214" t="str">
            <v>PSO2501148</v>
          </cell>
          <cell r="B1214">
            <v>702391</v>
          </cell>
          <cell r="C1214" t="str">
            <v>P8875-L03-C1204</v>
          </cell>
          <cell r="D1214" t="str">
            <v>BC116RAL</v>
          </cell>
          <cell r="E1214">
            <v>651</v>
          </cell>
          <cell r="F1214" t="str">
            <v>N</v>
          </cell>
        </row>
        <row r="1214">
          <cell r="L1214">
            <v>45839</v>
          </cell>
          <cell r="M1214">
            <v>13.01</v>
          </cell>
          <cell r="N1214" t="str">
            <v>Joy</v>
          </cell>
        </row>
        <row r="1214">
          <cell r="P1214" t="str">
            <v>Draw from PO#701356</v>
          </cell>
          <cell r="Q1214" t="str">
            <v>Colombia </v>
          </cell>
        </row>
        <row r="1215">
          <cell r="A1215" t="str">
            <v>PSO2501149</v>
          </cell>
          <cell r="B1215">
            <v>702391</v>
          </cell>
          <cell r="C1215" t="str">
            <v>P8533-L02-C1201</v>
          </cell>
          <cell r="D1215" t="str">
            <v>P1200DAL</v>
          </cell>
          <cell r="E1215">
            <v>2004</v>
          </cell>
          <cell r="F1215" t="str">
            <v>N</v>
          </cell>
        </row>
        <row r="1215">
          <cell r="L1215">
            <v>45839</v>
          </cell>
          <cell r="M1215">
            <v>15.375</v>
          </cell>
          <cell r="N1215" t="str">
            <v>Joy</v>
          </cell>
        </row>
        <row r="1215">
          <cell r="P1215" t="str">
            <v>Dram from 701356</v>
          </cell>
          <cell r="Q1215" t="str">
            <v>Colombia </v>
          </cell>
        </row>
        <row r="1216">
          <cell r="A1216" t="str">
            <v>PSO2501150</v>
          </cell>
          <cell r="B1216">
            <v>4500576551</v>
          </cell>
          <cell r="C1216" t="str">
            <v>P8531-S01-C1201</v>
          </cell>
          <cell r="D1216" t="str">
            <v>BRAS420SDE</v>
          </cell>
          <cell r="E1216">
            <v>1254</v>
          </cell>
          <cell r="F1216" t="str">
            <v>N</v>
          </cell>
        </row>
        <row r="1216">
          <cell r="L1216">
            <v>45883</v>
          </cell>
          <cell r="M1216">
            <v>12.484</v>
          </cell>
          <cell r="N1216" t="str">
            <v>Winnie</v>
          </cell>
        </row>
        <row r="1216">
          <cell r="Q1216" t="str">
            <v>Dubai </v>
          </cell>
        </row>
        <row r="1217">
          <cell r="A1217" t="str">
            <v>PSO2501151</v>
          </cell>
          <cell r="B1217">
            <v>4500576551</v>
          </cell>
          <cell r="C1217" t="str">
            <v>P8531-S02-C1202</v>
          </cell>
          <cell r="D1217" t="str">
            <v>BRAS430SDE</v>
          </cell>
          <cell r="E1217">
            <v>1254</v>
          </cell>
          <cell r="F1217" t="str">
            <v>N</v>
          </cell>
        </row>
        <row r="1217">
          <cell r="L1217">
            <v>45883</v>
          </cell>
          <cell r="M1217">
            <v>15.006</v>
          </cell>
          <cell r="N1217" t="str">
            <v>Winnie</v>
          </cell>
        </row>
        <row r="1217">
          <cell r="Q1217" t="str">
            <v>Dubai </v>
          </cell>
        </row>
        <row r="1218">
          <cell r="A1218" t="str">
            <v>PSO2501152</v>
          </cell>
          <cell r="B1218">
            <v>4500576551</v>
          </cell>
          <cell r="C1218" t="str">
            <v>P8016-S01-C1201</v>
          </cell>
          <cell r="D1218" t="str">
            <v>BRHD210SDE</v>
          </cell>
          <cell r="E1218">
            <v>1254</v>
          </cell>
          <cell r="F1218" t="str">
            <v>N</v>
          </cell>
        </row>
        <row r="1218">
          <cell r="L1218">
            <v>45883</v>
          </cell>
          <cell r="M1218">
            <v>8.831</v>
          </cell>
          <cell r="N1218" t="str">
            <v>Winnie</v>
          </cell>
        </row>
        <row r="1218">
          <cell r="Q1218" t="str">
            <v>Dubai </v>
          </cell>
        </row>
        <row r="1219">
          <cell r="A1219" t="str">
            <v>PSO2501153</v>
          </cell>
          <cell r="B1219">
            <v>4500576551</v>
          </cell>
          <cell r="C1219" t="str">
            <v>P8018-S01-C1201</v>
          </cell>
          <cell r="D1219" t="str">
            <v>BRHD425SDE</v>
          </cell>
          <cell r="E1219">
            <v>1254</v>
          </cell>
          <cell r="F1219" t="str">
            <v>N</v>
          </cell>
        </row>
        <row r="1219">
          <cell r="L1219">
            <v>45883</v>
          </cell>
          <cell r="M1219">
            <v>17.839</v>
          </cell>
          <cell r="N1219" t="str">
            <v>Winnie</v>
          </cell>
        </row>
        <row r="1219">
          <cell r="Q1219" t="str">
            <v>Dubai </v>
          </cell>
        </row>
        <row r="1220">
          <cell r="A1220" t="str">
            <v>PSO2501154</v>
          </cell>
          <cell r="B1220">
            <v>4500576551</v>
          </cell>
          <cell r="C1220" t="str">
            <v>P8531-S01-C1201</v>
          </cell>
          <cell r="D1220" t="str">
            <v>BRAS420SDE</v>
          </cell>
          <cell r="E1220">
            <v>1248</v>
          </cell>
          <cell r="F1220" t="str">
            <v>N</v>
          </cell>
        </row>
        <row r="1220">
          <cell r="L1220">
            <v>45870</v>
          </cell>
          <cell r="M1220">
            <v>12.484</v>
          </cell>
          <cell r="N1220" t="str">
            <v>Winnie</v>
          </cell>
        </row>
        <row r="1220">
          <cell r="Q1220" t="str">
            <v>Dubai </v>
          </cell>
        </row>
        <row r="1221">
          <cell r="A1221" t="str">
            <v>PSO2501155</v>
          </cell>
          <cell r="B1221">
            <v>4500576551</v>
          </cell>
          <cell r="C1221" t="str">
            <v>P8531-S02-C1202</v>
          </cell>
          <cell r="D1221" t="str">
            <v>BRAS430SDE</v>
          </cell>
          <cell r="E1221">
            <v>1248</v>
          </cell>
          <cell r="F1221" t="str">
            <v>N</v>
          </cell>
        </row>
        <row r="1221">
          <cell r="L1221">
            <v>45870</v>
          </cell>
          <cell r="M1221">
            <v>15.006</v>
          </cell>
          <cell r="N1221" t="str">
            <v>Winnie</v>
          </cell>
        </row>
        <row r="1221">
          <cell r="Q1221" t="str">
            <v>Dubai </v>
          </cell>
        </row>
        <row r="1222">
          <cell r="A1222" t="str">
            <v>PSO2501156</v>
          </cell>
          <cell r="B1222">
            <v>4500576551</v>
          </cell>
          <cell r="C1222" t="str">
            <v>P8016-S01-C1201</v>
          </cell>
          <cell r="D1222" t="str">
            <v>BRHD210SDE</v>
          </cell>
          <cell r="E1222">
            <v>1248</v>
          </cell>
          <cell r="F1222" t="str">
            <v>N</v>
          </cell>
        </row>
        <row r="1222">
          <cell r="L1222">
            <v>45870</v>
          </cell>
          <cell r="M1222">
            <v>8.831</v>
          </cell>
          <cell r="N1222" t="str">
            <v>Winnie</v>
          </cell>
        </row>
        <row r="1222">
          <cell r="Q1222" t="str">
            <v>Dubai </v>
          </cell>
        </row>
        <row r="1223">
          <cell r="A1223" t="str">
            <v>PSO2501157</v>
          </cell>
          <cell r="B1223">
            <v>4500576551</v>
          </cell>
          <cell r="C1223" t="str">
            <v>P8016-S02-C1201</v>
          </cell>
          <cell r="D1223" t="str">
            <v>BRHD225SDE</v>
          </cell>
          <cell r="E1223">
            <v>498</v>
          </cell>
          <cell r="F1223" t="str">
            <v>N</v>
          </cell>
        </row>
        <row r="1223">
          <cell r="L1223">
            <v>45870</v>
          </cell>
          <cell r="M1223">
            <v>10.286</v>
          </cell>
          <cell r="N1223" t="str">
            <v>Winnie</v>
          </cell>
        </row>
        <row r="1223">
          <cell r="Q1223" t="str">
            <v>Dubai </v>
          </cell>
        </row>
        <row r="1224">
          <cell r="A1224" t="str">
            <v>PSO2501158</v>
          </cell>
          <cell r="B1224">
            <v>4500576551</v>
          </cell>
          <cell r="C1224" t="str">
            <v>P8018-S01-C1201</v>
          </cell>
          <cell r="D1224" t="str">
            <v>BRHD425SDE</v>
          </cell>
          <cell r="E1224">
            <v>1248</v>
          </cell>
          <cell r="F1224" t="str">
            <v>N</v>
          </cell>
        </row>
        <row r="1224">
          <cell r="L1224">
            <v>45870</v>
          </cell>
          <cell r="M1224">
            <v>17.839</v>
          </cell>
          <cell r="N1224" t="str">
            <v>Winnie</v>
          </cell>
        </row>
        <row r="1224">
          <cell r="Q1224" t="str">
            <v>Dubai </v>
          </cell>
        </row>
        <row r="1225">
          <cell r="A1225" t="str">
            <v>PSO2501159</v>
          </cell>
          <cell r="B1225">
            <v>4500576544</v>
          </cell>
          <cell r="C1225" t="str">
            <v>P8875-S03-C1203</v>
          </cell>
          <cell r="D1225" t="str">
            <v>AS115PSDE(low Cost)</v>
          </cell>
          <cell r="E1225">
            <v>1500</v>
          </cell>
          <cell r="F1225" t="str">
            <v>N</v>
          </cell>
        </row>
        <row r="1225">
          <cell r="L1225">
            <v>45868</v>
          </cell>
          <cell r="M1225">
            <v>9.695</v>
          </cell>
          <cell r="N1225" t="str">
            <v>Winnie</v>
          </cell>
        </row>
        <row r="1225">
          <cell r="Q1225" t="str">
            <v>Dubai </v>
          </cell>
        </row>
        <row r="1226">
          <cell r="A1226" t="str">
            <v>PSO2501160</v>
          </cell>
          <cell r="B1226">
            <v>4500576544</v>
          </cell>
          <cell r="C1226" t="str">
            <v>P8875-S03-C1202</v>
          </cell>
          <cell r="D1226" t="str">
            <v>AS115SDE(low Cost)</v>
          </cell>
          <cell r="E1226">
            <v>1998</v>
          </cell>
          <cell r="F1226" t="str">
            <v>Y</v>
          </cell>
        </row>
        <row r="1226">
          <cell r="J1226" t="str">
            <v>pouch</v>
          </cell>
          <cell r="K1226">
            <v>1.1</v>
          </cell>
          <cell r="L1226">
            <v>45868</v>
          </cell>
          <cell r="M1226">
            <v>11.893</v>
          </cell>
          <cell r="N1226" t="str">
            <v>Winnie</v>
          </cell>
        </row>
        <row r="1226">
          <cell r="Q1226" t="str">
            <v>Dubai </v>
          </cell>
        </row>
        <row r="1227">
          <cell r="A1227" t="str">
            <v>PSO2501161</v>
          </cell>
          <cell r="B1227">
            <v>4500576544</v>
          </cell>
          <cell r="C1227" t="str">
            <v>P8515-S01-C1208</v>
          </cell>
          <cell r="D1227" t="str">
            <v>AS128SDE</v>
          </cell>
          <cell r="E1227">
            <v>2502</v>
          </cell>
          <cell r="F1227" t="str">
            <v>Y</v>
          </cell>
        </row>
        <row r="1227">
          <cell r="L1227">
            <v>45868</v>
          </cell>
          <cell r="M1227">
            <v>12.53</v>
          </cell>
          <cell r="N1227" t="str">
            <v>Winnie</v>
          </cell>
        </row>
        <row r="1227">
          <cell r="Q1227" t="str">
            <v>Dubai </v>
          </cell>
        </row>
        <row r="1228">
          <cell r="A1228" t="str">
            <v>PSO2501162</v>
          </cell>
          <cell r="B1228">
            <v>4500576544</v>
          </cell>
          <cell r="C1228" t="str">
            <v>P8360-S01-C1204</v>
          </cell>
          <cell r="D1228" t="str">
            <v>D572DSDE</v>
          </cell>
          <cell r="E1228">
            <v>1254</v>
          </cell>
          <cell r="F1228" t="str">
            <v>N</v>
          </cell>
        </row>
        <row r="1228">
          <cell r="L1228">
            <v>45868</v>
          </cell>
          <cell r="M1228">
            <v>8.931</v>
          </cell>
          <cell r="N1228" t="str">
            <v>Winnie</v>
          </cell>
        </row>
        <row r="1228">
          <cell r="Q1228" t="str">
            <v>Dubai </v>
          </cell>
        </row>
        <row r="1229">
          <cell r="A1229" t="str">
            <v>PSO2501163</v>
          </cell>
          <cell r="B1229">
            <v>4500576544</v>
          </cell>
          <cell r="C1229" t="str">
            <v>P8532-S01-C1201</v>
          </cell>
          <cell r="D1229" t="str">
            <v>AS95SDE</v>
          </cell>
          <cell r="E1229">
            <v>2502</v>
          </cell>
          <cell r="F1229" t="str">
            <v>Y</v>
          </cell>
        </row>
        <row r="1229">
          <cell r="J1229" t="str">
            <v>Glove-AS95</v>
          </cell>
          <cell r="K1229">
            <v>0.625</v>
          </cell>
          <cell r="L1229">
            <v>45868</v>
          </cell>
          <cell r="M1229">
            <v>15.305</v>
          </cell>
          <cell r="N1229" t="str">
            <v>Winnie</v>
          </cell>
        </row>
        <row r="1229">
          <cell r="Q1229" t="str">
            <v>Dubai </v>
          </cell>
        </row>
        <row r="1230">
          <cell r="A1230" t="str">
            <v>PSO2501164</v>
          </cell>
          <cell r="B1230">
            <v>4500576545</v>
          </cell>
          <cell r="C1230" t="str">
            <v>P8298-S01-C1204</v>
          </cell>
          <cell r="D1230" t="str">
            <v>5344SDE</v>
          </cell>
          <cell r="E1230">
            <v>2502</v>
          </cell>
          <cell r="F1230" t="str">
            <v>N</v>
          </cell>
        </row>
        <row r="1230">
          <cell r="L1230">
            <v>45887</v>
          </cell>
          <cell r="M1230">
            <v>6.332</v>
          </cell>
          <cell r="N1230" t="str">
            <v>Winnie</v>
          </cell>
        </row>
        <row r="1230">
          <cell r="Q1230" t="str">
            <v>Dubai </v>
          </cell>
        </row>
        <row r="1231">
          <cell r="A1231" t="str">
            <v>PSO2501165</v>
          </cell>
          <cell r="B1231">
            <v>4500576545</v>
          </cell>
          <cell r="C1231" t="str">
            <v>P8341-S02-C1201</v>
          </cell>
          <cell r="D1231" t="str">
            <v>D212SDE</v>
          </cell>
          <cell r="E1231">
            <v>2502</v>
          </cell>
          <cell r="F1231" t="str">
            <v>N</v>
          </cell>
        </row>
        <row r="1231">
          <cell r="L1231">
            <v>45887</v>
          </cell>
          <cell r="M1231">
            <v>5.912</v>
          </cell>
          <cell r="N1231" t="str">
            <v>Winnie</v>
          </cell>
        </row>
        <row r="1231">
          <cell r="Q1231" t="str">
            <v>Dubai </v>
          </cell>
        </row>
        <row r="1232">
          <cell r="A1232" t="str">
            <v>PSO2501166</v>
          </cell>
          <cell r="B1232">
            <v>4500576545</v>
          </cell>
          <cell r="C1232" t="str">
            <v>P8360-S01-C1204</v>
          </cell>
          <cell r="D1232" t="str">
            <v>D572DSDE</v>
          </cell>
          <cell r="E1232">
            <v>1248</v>
          </cell>
          <cell r="F1232" t="str">
            <v>N</v>
          </cell>
        </row>
        <row r="1232">
          <cell r="L1232">
            <v>45887</v>
          </cell>
          <cell r="M1232">
            <v>8.931</v>
          </cell>
          <cell r="N1232" t="str">
            <v>Winnie</v>
          </cell>
        </row>
        <row r="1232">
          <cell r="Q1232" t="str">
            <v>Dubai </v>
          </cell>
        </row>
        <row r="1233">
          <cell r="A1233" t="str">
            <v>PSO2501167</v>
          </cell>
          <cell r="B1233">
            <v>4500576545</v>
          </cell>
          <cell r="C1233" t="str">
            <v>P8022-S01-C1201</v>
          </cell>
          <cell r="D1233" t="str">
            <v>D6555DSDE</v>
          </cell>
          <cell r="E1233">
            <v>2504</v>
          </cell>
          <cell r="F1233" t="str">
            <v>N</v>
          </cell>
        </row>
        <row r="1233">
          <cell r="L1233">
            <v>45887</v>
          </cell>
          <cell r="M1233">
            <v>25.766</v>
          </cell>
          <cell r="N1233" t="str">
            <v>Winnie</v>
          </cell>
        </row>
        <row r="1233">
          <cell r="Q1233" t="str">
            <v>Dubai </v>
          </cell>
        </row>
        <row r="1234">
          <cell r="A1234" t="str">
            <v>PSO2501168</v>
          </cell>
          <cell r="B1234">
            <v>4500576546</v>
          </cell>
          <cell r="C1234" t="str">
            <v>P8360-S01-C1204</v>
          </cell>
          <cell r="D1234" t="str">
            <v>D572DSDE</v>
          </cell>
          <cell r="E1234">
            <v>1260</v>
          </cell>
          <cell r="F1234" t="str">
            <v>N</v>
          </cell>
        </row>
        <row r="1234">
          <cell r="L1234">
            <v>45915</v>
          </cell>
          <cell r="M1234">
            <v>8.931</v>
          </cell>
          <cell r="N1234" t="str">
            <v>Winnie</v>
          </cell>
        </row>
        <row r="1234">
          <cell r="Q1234" t="str">
            <v>Dubai </v>
          </cell>
        </row>
        <row r="1235">
          <cell r="A1235" t="str">
            <v>PSO2501169</v>
          </cell>
          <cell r="B1235">
            <v>4500576499</v>
          </cell>
          <cell r="C1235" t="str">
            <v>P8288-S05-C1201</v>
          </cell>
          <cell r="D1235" t="str">
            <v>D215DSDE</v>
          </cell>
          <cell r="E1235">
            <v>1782</v>
          </cell>
          <cell r="F1235" t="str">
            <v>N</v>
          </cell>
        </row>
        <row r="1235">
          <cell r="L1235">
            <v>45868</v>
          </cell>
          <cell r="M1235">
            <v>7.84</v>
          </cell>
          <cell r="N1235" t="str">
            <v>Winnie</v>
          </cell>
        </row>
        <row r="1235">
          <cell r="Q1235" t="str">
            <v>Dubai </v>
          </cell>
        </row>
        <row r="1236">
          <cell r="A1236" t="str">
            <v>PSO2501170</v>
          </cell>
          <cell r="B1236">
            <v>4500576673</v>
          </cell>
          <cell r="C1236" t="str">
            <v>P8391-L02-C1202</v>
          </cell>
          <cell r="D1236" t="str">
            <v>803UBL</v>
          </cell>
          <cell r="E1236">
            <v>34000</v>
          </cell>
          <cell r="F1236" t="str">
            <v>Y-BY SP</v>
          </cell>
        </row>
        <row r="1236">
          <cell r="J1236" t="str">
            <v>Round brush-87337Bonfame RMB11.87 
Sectioning clips -55612 Yumark RMB2.5
2pcs 26/32/40mm themal rollers -61117 Laptide RMB7.805 
2pcs Dent Free Clips-55144-Bonfaml RMB1.055</v>
          </cell>
          <cell r="K1236" t="str">
            <v>Round Brush87337 / Bonfame US$1.92
6pcs Sectioning Clips55612 / Yumark US$0.382
2pcs 26mm Thermal Rollers61117 / Laptide US$0.33
2pcs32mm Thermal Rollers61117 / Laptide US$0.39
2pcs40mm Thermal Rollers61117 / Laptide0.432pcs
Dent Free Clips55144 / Bonfame 0.17</v>
          </cell>
          <cell r="L1236" t="str">
            <v>7000-2025/7/24
10000-2025/7/30
10800-2025/8/2
6200-2025/8/1</v>
          </cell>
          <cell r="M1236">
            <v>12.987</v>
          </cell>
          <cell r="N1236" t="str">
            <v>Joy</v>
          </cell>
        </row>
        <row r="1236">
          <cell r="Q1236" t="str">
            <v>USA </v>
          </cell>
        </row>
        <row r="1237">
          <cell r="A1237" t="str">
            <v>PSO2501171</v>
          </cell>
          <cell r="B1237">
            <v>4500576863</v>
          </cell>
          <cell r="C1237" t="str">
            <v>P8521-V01-C1206</v>
          </cell>
          <cell r="D1237" t="str">
            <v>BNTHB250UZ-PP44</v>
          </cell>
          <cell r="E1237">
            <v>600</v>
          </cell>
          <cell r="F1237" t="str">
            <v>N</v>
          </cell>
        </row>
        <row r="1237">
          <cell r="J1237" t="str">
            <v>55612-RMB2.5/US$0.348</v>
          </cell>
        </row>
        <row r="1237">
          <cell r="L1237">
            <v>45858</v>
          </cell>
          <cell r="M1237">
            <v>9.836</v>
          </cell>
          <cell r="N1237" t="str">
            <v>Amy</v>
          </cell>
        </row>
        <row r="1237">
          <cell r="Q1237" t="str">
            <v>China MILL PLAN(PARAGUAY)</v>
          </cell>
        </row>
        <row r="1238">
          <cell r="A1238" t="str">
            <v>PSO2501172</v>
          </cell>
          <cell r="B1238">
            <v>4500576865</v>
          </cell>
          <cell r="C1238" t="str">
            <v>P8521-V01-C1211</v>
          </cell>
          <cell r="D1238" t="str">
            <v>BNTRGHB250UZ-PP44</v>
          </cell>
          <cell r="E1238">
            <v>504</v>
          </cell>
          <cell r="F1238" t="str">
            <v>N</v>
          </cell>
        </row>
        <row r="1238">
          <cell r="J1238" t="str">
            <v>61117-RMB7.085/US$1.15</v>
          </cell>
        </row>
        <row r="1238">
          <cell r="L1238">
            <v>45874</v>
          </cell>
          <cell r="M1238">
            <v>9.836</v>
          </cell>
          <cell r="N1238" t="str">
            <v>Amy</v>
          </cell>
        </row>
        <row r="1238">
          <cell r="Q1238" t="str">
            <v>China MILL PLAN(PARAGUAY)</v>
          </cell>
        </row>
        <row r="1239">
          <cell r="A1239" t="str">
            <v>PSO2501173</v>
          </cell>
          <cell r="B1239" t="str">
            <v>702394(buffer)</v>
          </cell>
          <cell r="C1239" t="str">
            <v>P8533-L02-C1201</v>
          </cell>
          <cell r="D1239" t="str">
            <v>P1200DAL</v>
          </cell>
          <cell r="E1239">
            <v>858</v>
          </cell>
          <cell r="F1239" t="str">
            <v>N</v>
          </cell>
        </row>
        <row r="1239">
          <cell r="J1239" t="str">
            <v>55144-RMB1.055/US$0.17</v>
          </cell>
        </row>
        <row r="1239">
          <cell r="L1239">
            <v>45839</v>
          </cell>
          <cell r="M1239">
            <v>15.375</v>
          </cell>
          <cell r="N1239" t="str">
            <v>Joy</v>
          </cell>
        </row>
        <row r="1239">
          <cell r="Q1239" t="str">
            <v>USA </v>
          </cell>
        </row>
        <row r="1240">
          <cell r="A1240" t="str">
            <v>PSO2501174</v>
          </cell>
          <cell r="B1240">
            <v>46453</v>
          </cell>
          <cell r="C1240" t="str">
            <v>P8286-C02-C1225</v>
          </cell>
          <cell r="D1240" t="str">
            <v>246NPC</v>
          </cell>
          <cell r="E1240">
            <v>2502</v>
          </cell>
          <cell r="F1240" t="str">
            <v>N</v>
          </cell>
        </row>
        <row r="1240">
          <cell r="L1240">
            <v>45867</v>
          </cell>
          <cell r="M1240">
            <v>4.877</v>
          </cell>
          <cell r="N1240" t="str">
            <v>Joy</v>
          </cell>
        </row>
        <row r="1240">
          <cell r="Q1240" t="str">
            <v>Canada </v>
          </cell>
        </row>
        <row r="1241">
          <cell r="A1241" t="str">
            <v>PSO2501175</v>
          </cell>
          <cell r="B1241">
            <v>46453</v>
          </cell>
          <cell r="C1241" t="str">
            <v>P8325-C05-C1209</v>
          </cell>
          <cell r="D1241" t="str">
            <v>259NC</v>
          </cell>
          <cell r="E1241">
            <v>5000</v>
          </cell>
          <cell r="F1241" t="str">
            <v>N</v>
          </cell>
        </row>
        <row r="1241">
          <cell r="L1241">
            <v>45898</v>
          </cell>
          <cell r="M1241">
            <v>9.504</v>
          </cell>
          <cell r="N1241" t="str">
            <v>Joy</v>
          </cell>
        </row>
        <row r="1241">
          <cell r="Q1241" t="str">
            <v>Canada </v>
          </cell>
        </row>
        <row r="1242">
          <cell r="A1242" t="str">
            <v>PSO2501176</v>
          </cell>
          <cell r="B1242">
            <v>46453</v>
          </cell>
          <cell r="C1242" t="str">
            <v>P8875-C01-C1202</v>
          </cell>
          <cell r="D1242" t="str">
            <v>BC116C</v>
          </cell>
          <cell r="E1242">
            <v>2502</v>
          </cell>
          <cell r="F1242" t="str">
            <v>N</v>
          </cell>
        </row>
        <row r="1242">
          <cell r="L1242">
            <v>45867</v>
          </cell>
          <cell r="M1242">
            <v>11.21</v>
          </cell>
          <cell r="N1242" t="str">
            <v>Joy</v>
          </cell>
        </row>
        <row r="1242">
          <cell r="Q1242" t="str">
            <v>Canada </v>
          </cell>
        </row>
        <row r="1243">
          <cell r="A1243" t="str">
            <v>PSO2501177</v>
          </cell>
          <cell r="B1243">
            <v>46453</v>
          </cell>
          <cell r="C1243" t="str">
            <v>P8875-C02-C1202</v>
          </cell>
          <cell r="D1243" t="str">
            <v>BC120DBC</v>
          </cell>
          <cell r="E1243">
            <v>2500</v>
          </cell>
          <cell r="F1243" t="str">
            <v>N</v>
          </cell>
        </row>
        <row r="1243">
          <cell r="L1243">
            <v>45867</v>
          </cell>
          <cell r="M1243">
            <v>9.247</v>
          </cell>
          <cell r="N1243" t="str">
            <v>Joy</v>
          </cell>
        </row>
        <row r="1243">
          <cell r="Q1243" t="str">
            <v>Canada </v>
          </cell>
        </row>
        <row r="1244">
          <cell r="A1244" t="str">
            <v>PSO2501178</v>
          </cell>
          <cell r="B1244">
            <v>4500576827</v>
          </cell>
          <cell r="C1244" t="str">
            <v>P8021-L02-C1202</v>
          </cell>
          <cell r="D1244">
            <v>1002</v>
          </cell>
          <cell r="E1244">
            <v>3000</v>
          </cell>
          <cell r="F1244" t="str">
            <v>Y BY SP </v>
          </cell>
        </row>
        <row r="1244">
          <cell r="J1244" t="str">
            <v>drawstring bag (PU-1000) 
- JET BLOOM</v>
          </cell>
          <cell r="K1244">
            <v>1.36</v>
          </cell>
          <cell r="L1244">
            <v>45838</v>
          </cell>
          <cell r="M1244">
            <v>28.565</v>
          </cell>
          <cell r="N1244" t="str">
            <v>Joy</v>
          </cell>
        </row>
        <row r="1244">
          <cell r="P1244" t="str">
            <v>Transfer from 507502 PO#4500574184 line 0030</v>
          </cell>
          <cell r="Q1244" t="str">
            <v>USA </v>
          </cell>
        </row>
        <row r="1245">
          <cell r="A1245" t="str">
            <v>PSO2501179</v>
          </cell>
          <cell r="B1245">
            <v>4500576827</v>
          </cell>
          <cell r="C1245" t="str">
            <v>P8381-L01-C1204</v>
          </cell>
          <cell r="D1245" t="str">
            <v>209TGN</v>
          </cell>
          <cell r="E1245">
            <v>8000</v>
          </cell>
          <cell r="F1245" t="str">
            <v>N</v>
          </cell>
        </row>
        <row r="1245">
          <cell r="L1245">
            <v>45845</v>
          </cell>
          <cell r="M1245">
            <v>8.211</v>
          </cell>
          <cell r="N1245" t="str">
            <v>Joy</v>
          </cell>
        </row>
        <row r="1245">
          <cell r="P1245" t="str">
            <v>Transfer from 507502 PO#4500574776 line 0020</v>
          </cell>
          <cell r="Q1245" t="str">
            <v>USA </v>
          </cell>
        </row>
        <row r="1246">
          <cell r="A1246" t="str">
            <v>PSO2501180</v>
          </cell>
          <cell r="B1246">
            <v>4500576827</v>
          </cell>
          <cell r="C1246" t="str">
            <v>P8381-L01-C1206</v>
          </cell>
          <cell r="D1246" t="str">
            <v>209TPN</v>
          </cell>
          <cell r="E1246">
            <v>5000</v>
          </cell>
          <cell r="F1246" t="str">
            <v>N</v>
          </cell>
        </row>
        <row r="1246">
          <cell r="L1246">
            <v>45845</v>
          </cell>
          <cell r="M1246">
            <v>8.211</v>
          </cell>
          <cell r="N1246" t="str">
            <v>Joy</v>
          </cell>
        </row>
        <row r="1246">
          <cell r="P1246" t="str">
            <v>Transfer from 507502 PO#4500574776 line 0030</v>
          </cell>
          <cell r="Q1246" t="str">
            <v>USA </v>
          </cell>
        </row>
        <row r="1247">
          <cell r="A1247" t="str">
            <v>PSO2501181</v>
          </cell>
          <cell r="B1247">
            <v>4500576827</v>
          </cell>
          <cell r="C1247" t="str">
            <v>P8012-L01-C1202</v>
          </cell>
          <cell r="D1247" t="str">
            <v>NPPD447</v>
          </cell>
          <cell r="E1247">
            <v>3000</v>
          </cell>
          <cell r="F1247" t="str">
            <v>Y
BY SP</v>
          </cell>
        </row>
        <row r="1247">
          <cell r="J1247" t="str">
            <v>PU-NPPD447-R1</v>
          </cell>
          <cell r="K1247">
            <v>0.7</v>
          </cell>
          <cell r="L1247">
            <v>45839</v>
          </cell>
          <cell r="M1247">
            <v>14.222</v>
          </cell>
          <cell r="N1247" t="str">
            <v>Joy</v>
          </cell>
        </row>
        <row r="1247">
          <cell r="P1247" t="str">
            <v>Transfer from 507502 PO#4500574776 line 0110</v>
          </cell>
          <cell r="Q1247" t="str">
            <v>USA </v>
          </cell>
        </row>
        <row r="1248">
          <cell r="A1248" t="str">
            <v>PSO2501182</v>
          </cell>
          <cell r="B1248">
            <v>4500576827</v>
          </cell>
          <cell r="C1248" t="str">
            <v>P8309-L01-C1204</v>
          </cell>
          <cell r="D1248" t="str">
            <v>HH320RNX</v>
          </cell>
          <cell r="E1248">
            <v>3000</v>
          </cell>
          <cell r="F1248" t="str">
            <v>N</v>
          </cell>
        </row>
        <row r="1248">
          <cell r="L1248">
            <v>45858</v>
          </cell>
          <cell r="M1248">
            <v>13.661</v>
          </cell>
          <cell r="N1248" t="str">
            <v>Joy</v>
          </cell>
        </row>
        <row r="1248">
          <cell r="P1248" t="str">
            <v>Transfer from 507502 PO#4500575810 line 0140</v>
          </cell>
          <cell r="Q1248" t="str">
            <v>USA </v>
          </cell>
        </row>
        <row r="1249">
          <cell r="A1249" t="str">
            <v>PSO2501183</v>
          </cell>
          <cell r="B1249">
            <v>46415</v>
          </cell>
          <cell r="C1249" t="str">
            <v>P8018-C01-C1201</v>
          </cell>
          <cell r="D1249" t="str">
            <v>898BRC</v>
          </cell>
          <cell r="E1249">
            <v>2500</v>
          </cell>
        </row>
        <row r="1249">
          <cell r="L1249">
            <v>45915</v>
          </cell>
          <cell r="M1249" t="str">
            <v>TBC</v>
          </cell>
          <cell r="N1249" t="str">
            <v>Keith</v>
          </cell>
        </row>
        <row r="1249">
          <cell r="Q1249" t="str">
            <v>Canada </v>
          </cell>
        </row>
        <row r="1250">
          <cell r="A1250" t="str">
            <v>PSO2501184</v>
          </cell>
          <cell r="B1250">
            <v>46415</v>
          </cell>
          <cell r="C1250" t="str">
            <v>P8018-C01-C1201</v>
          </cell>
          <cell r="D1250" t="str">
            <v>898BRC</v>
          </cell>
          <cell r="E1250">
            <v>25</v>
          </cell>
        </row>
        <row r="1250">
          <cell r="L1250">
            <v>45915</v>
          </cell>
          <cell r="M1250" t="str">
            <v>TBC</v>
          </cell>
          <cell r="N1250" t="str">
            <v>Keith</v>
          </cell>
        </row>
        <row r="1250">
          <cell r="Q1250" t="str">
            <v>Canada </v>
          </cell>
        </row>
        <row r="1251">
          <cell r="A1251" t="str">
            <v>PSO2501185</v>
          </cell>
          <cell r="B1251">
            <v>46415</v>
          </cell>
          <cell r="C1251" t="str">
            <v>P8531-C02-C1201</v>
          </cell>
          <cell r="D1251" t="str">
            <v>BC430BRNC</v>
          </cell>
          <cell r="E1251">
            <v>2502</v>
          </cell>
        </row>
        <row r="1251">
          <cell r="L1251">
            <v>45919</v>
          </cell>
          <cell r="M1251" t="str">
            <v>TBC</v>
          </cell>
          <cell r="N1251" t="str">
            <v>Joe</v>
          </cell>
        </row>
        <row r="1251">
          <cell r="Q1251" t="str">
            <v>Canada </v>
          </cell>
        </row>
        <row r="1252">
          <cell r="A1252" t="str">
            <v>PSO2501186</v>
          </cell>
          <cell r="B1252">
            <v>46415</v>
          </cell>
          <cell r="C1252" t="str">
            <v>P8531-C02-C1201</v>
          </cell>
          <cell r="D1252" t="str">
            <v>BC430BRNC</v>
          </cell>
          <cell r="E1252">
            <v>25</v>
          </cell>
        </row>
        <row r="1252">
          <cell r="L1252">
            <v>45919</v>
          </cell>
          <cell r="M1252" t="str">
            <v>TBC</v>
          </cell>
          <cell r="N1252" t="str">
            <v>Joe</v>
          </cell>
        </row>
        <row r="1252">
          <cell r="Q1252" t="str">
            <v>Canada </v>
          </cell>
        </row>
        <row r="1253">
          <cell r="A1253" t="str">
            <v>PSO2501187</v>
          </cell>
          <cell r="B1253">
            <v>4500574846</v>
          </cell>
          <cell r="C1253" t="str">
            <v>302-80300002R</v>
          </cell>
          <cell r="D1253" t="str">
            <v>00001550/BRHD155E</v>
          </cell>
          <cell r="E1253">
            <v>100</v>
          </cell>
          <cell r="F1253" t="str">
            <v>N</v>
          </cell>
        </row>
        <row r="1253">
          <cell r="L1253">
            <v>45853</v>
          </cell>
          <cell r="M1253">
            <v>0.42</v>
          </cell>
          <cell r="N1253" t="str">
            <v>Sophie</v>
          </cell>
        </row>
        <row r="1253">
          <cell r="P1253" t="str">
            <v>UB</v>
          </cell>
          <cell r="Q1253" t="str">
            <v>France </v>
          </cell>
        </row>
        <row r="1254">
          <cell r="A1254" t="str">
            <v>PSO2501188</v>
          </cell>
          <cell r="B1254">
            <v>4500574846</v>
          </cell>
          <cell r="C1254" t="str">
            <v>302-80300001R</v>
          </cell>
          <cell r="D1254" t="str">
            <v>00001501/BRHD150E</v>
          </cell>
          <cell r="E1254">
            <v>100</v>
          </cell>
          <cell r="F1254" t="str">
            <v>N</v>
          </cell>
        </row>
        <row r="1254">
          <cell r="L1254">
            <v>45853</v>
          </cell>
          <cell r="M1254">
            <v>0.42</v>
          </cell>
          <cell r="N1254" t="str">
            <v>Sophie</v>
          </cell>
        </row>
        <row r="1254">
          <cell r="P1254" t="str">
            <v>UB</v>
          </cell>
          <cell r="Q1254" t="str">
            <v>France </v>
          </cell>
        </row>
        <row r="1255">
          <cell r="A1255" t="str">
            <v>PSO2501189</v>
          </cell>
          <cell r="B1255">
            <v>4500574846</v>
          </cell>
          <cell r="C1255" t="str">
            <v>302-85380002R</v>
          </cell>
          <cell r="D1255" t="str">
            <v>00001520/BRAS152E</v>
          </cell>
          <cell r="E1255">
            <v>200</v>
          </cell>
          <cell r="F1255" t="str">
            <v>N</v>
          </cell>
        </row>
        <row r="1255">
          <cell r="L1255">
            <v>45840</v>
          </cell>
          <cell r="M1255">
            <v>0.28</v>
          </cell>
          <cell r="N1255" t="str">
            <v>Sophie</v>
          </cell>
        </row>
        <row r="1255">
          <cell r="P1255" t="str">
            <v>UB</v>
          </cell>
          <cell r="Q1255" t="str">
            <v>France </v>
          </cell>
        </row>
        <row r="1256">
          <cell r="A1256" t="str">
            <v>PSO2501190</v>
          </cell>
          <cell r="B1256">
            <v>4500576530</v>
          </cell>
          <cell r="C1256" t="str">
            <v>P8325-M04-C1201</v>
          </cell>
          <cell r="D1256" t="str">
            <v>279AMZES</v>
          </cell>
          <cell r="E1256">
            <v>2500</v>
          </cell>
          <cell r="F1256" t="str">
            <v>Y 
BY SP</v>
          </cell>
        </row>
        <row r="1256">
          <cell r="J1256" t="str">
            <v> 77203Z-279N Laptide 229-83250002R</v>
          </cell>
          <cell r="K1256">
            <v>0.71</v>
          </cell>
          <cell r="L1256">
            <v>45930</v>
          </cell>
        </row>
        <row r="1256">
          <cell r="N1256" t="str">
            <v>Keith</v>
          </cell>
        </row>
        <row r="1256">
          <cell r="Q1256" t="str">
            <v>Mexico </v>
          </cell>
        </row>
        <row r="1257">
          <cell r="A1257" t="str">
            <v>PSO2501191</v>
          </cell>
          <cell r="B1257">
            <v>4500576530</v>
          </cell>
          <cell r="C1257" t="str">
            <v>P8381-M01-C1201</v>
          </cell>
          <cell r="D1257" t="str">
            <v>209AMZES</v>
          </cell>
          <cell r="E1257">
            <v>2500</v>
          </cell>
          <cell r="F1257" t="str">
            <v>N</v>
          </cell>
        </row>
        <row r="1257">
          <cell r="I1257" t="str">
            <v> </v>
          </cell>
        </row>
        <row r="1257">
          <cell r="L1257">
            <v>45930</v>
          </cell>
        </row>
        <row r="1257">
          <cell r="N1257" t="str">
            <v>Keith</v>
          </cell>
        </row>
        <row r="1257">
          <cell r="Q1257" t="str">
            <v>Mexico </v>
          </cell>
        </row>
        <row r="1258">
          <cell r="A1258" t="str">
            <v>PSO2501192</v>
          </cell>
          <cell r="B1258">
            <v>4500574846</v>
          </cell>
          <cell r="C1258" t="str">
            <v>302-85380001R</v>
          </cell>
          <cell r="D1258" t="str">
            <v>00001500/BRAS150E</v>
          </cell>
          <cell r="E1258">
            <v>100</v>
          </cell>
          <cell r="F1258" t="str">
            <v>N</v>
          </cell>
        </row>
        <row r="1258">
          <cell r="L1258">
            <v>45840</v>
          </cell>
          <cell r="M1258">
            <v>0.28</v>
          </cell>
          <cell r="N1258" t="str">
            <v>Sophie</v>
          </cell>
        </row>
        <row r="1258">
          <cell r="P1258" t="str">
            <v>UB</v>
          </cell>
          <cell r="Q1258" t="str">
            <v>France </v>
          </cell>
        </row>
        <row r="1259">
          <cell r="A1259" t="str">
            <v>PSO2501193</v>
          </cell>
          <cell r="B1259">
            <v>4500576530</v>
          </cell>
          <cell r="C1259" t="str">
            <v>P8325-M04-C1201</v>
          </cell>
          <cell r="D1259" t="str">
            <v>279AMZES</v>
          </cell>
          <cell r="E1259">
            <v>6</v>
          </cell>
          <cell r="F1259" t="str">
            <v>Y 
BY SP</v>
          </cell>
        </row>
        <row r="1259">
          <cell r="J1259" t="str">
            <v> 77203Z-279N Laptide 229-83250002R</v>
          </cell>
          <cell r="K1259">
            <v>0.71</v>
          </cell>
          <cell r="L1259">
            <v>45930</v>
          </cell>
          <cell r="M1259" t="str">
            <v>F.O.C </v>
          </cell>
          <cell r="N1259" t="str">
            <v>Keith</v>
          </cell>
        </row>
        <row r="1259">
          <cell r="Q1259" t="str">
            <v>Mexico </v>
          </cell>
        </row>
        <row r="1260">
          <cell r="A1260" t="str">
            <v>PSO2501194</v>
          </cell>
          <cell r="B1260">
            <v>4500576530</v>
          </cell>
          <cell r="C1260" t="str">
            <v>P8381-M01-C1201</v>
          </cell>
          <cell r="D1260" t="str">
            <v>209AMZES</v>
          </cell>
          <cell r="E1260">
            <v>6</v>
          </cell>
          <cell r="F1260" t="str">
            <v>N</v>
          </cell>
        </row>
        <row r="1260">
          <cell r="L1260">
            <v>45930</v>
          </cell>
          <cell r="M1260" t="str">
            <v>F.O.C</v>
          </cell>
          <cell r="N1260" t="str">
            <v>Keith</v>
          </cell>
        </row>
        <row r="1260">
          <cell r="Q1260" t="str">
            <v>Mexico </v>
          </cell>
        </row>
        <row r="1261">
          <cell r="A1261" t="str">
            <v>PSO2501195</v>
          </cell>
          <cell r="B1261">
            <v>4500576689</v>
          </cell>
          <cell r="C1261" t="str">
            <v>P2573-J01-C1202</v>
          </cell>
          <cell r="D1261" t="str">
            <v>CMG-5100/KJ</v>
          </cell>
          <cell r="E1261">
            <v>3040</v>
          </cell>
          <cell r="F1261" t="str">
            <v>N</v>
          </cell>
        </row>
        <row r="1261">
          <cell r="L1261">
            <v>45880</v>
          </cell>
          <cell r="M1261">
            <v>9.848</v>
          </cell>
          <cell r="N1261" t="str">
            <v>Kit</v>
          </cell>
        </row>
        <row r="1261">
          <cell r="Q1261" t="str">
            <v>Japan </v>
          </cell>
        </row>
        <row r="1262">
          <cell r="A1262" t="str">
            <v>PSO2501196</v>
          </cell>
          <cell r="B1262">
            <v>4500576884</v>
          </cell>
          <cell r="C1262" t="str">
            <v>SP2573 - spare parts </v>
          </cell>
          <cell r="D1262" t="str">
            <v>CMG-5100/KJ-GB</v>
          </cell>
          <cell r="E1262">
            <v>100</v>
          </cell>
          <cell r="F1262" t="str">
            <v>N</v>
          </cell>
        </row>
        <row r="1262">
          <cell r="L1262">
            <v>45880</v>
          </cell>
          <cell r="M1262">
            <v>0.35</v>
          </cell>
          <cell r="N1262" t="str">
            <v>Kit</v>
          </cell>
          <cell r="O1262" t="str">
            <v>GB - 302-25730042R</v>
          </cell>
        </row>
        <row r="1262">
          <cell r="Q1262" t="str">
            <v>Japan </v>
          </cell>
        </row>
        <row r="1263">
          <cell r="A1263" t="str">
            <v>PSO2501197</v>
          </cell>
          <cell r="B1263">
            <v>4500576917</v>
          </cell>
          <cell r="C1263" t="str">
            <v>P8515-A01-C1201</v>
          </cell>
          <cell r="D1263" t="str">
            <v>VSHA2136A</v>
          </cell>
          <cell r="E1263">
            <v>2500</v>
          </cell>
          <cell r="F1263" t="str">
            <v>Y
BY SP</v>
          </cell>
        </row>
        <row r="1263">
          <cell r="J1263" t="str">
            <v>GLOVE-2285U-R1 (GIFTPOINT) 
BAG-VSHA2136A (KANDOO) </v>
          </cell>
          <cell r="K1263" t="str">
            <v>Glove - US$0.54 
Bag  - US$5.87</v>
          </cell>
          <cell r="L1263">
            <v>45904</v>
          </cell>
          <cell r="M1263">
            <v>25.368</v>
          </cell>
          <cell r="N1263" t="str">
            <v>Kit</v>
          </cell>
        </row>
        <row r="1263">
          <cell r="Q1263" t="str">
            <v>Australia </v>
          </cell>
        </row>
        <row r="1264">
          <cell r="A1264" t="str">
            <v>PSO2501198</v>
          </cell>
          <cell r="B1264">
            <v>4500576917</v>
          </cell>
          <cell r="C1264" t="str">
            <v>SP8515 - spare parts </v>
          </cell>
          <cell r="D1264" t="str">
            <v>VSHA2136A-GB </v>
          </cell>
          <cell r="E1264">
            <v>20</v>
          </cell>
          <cell r="F1264" t="str">
            <v>N</v>
          </cell>
        </row>
        <row r="1264">
          <cell r="L1264">
            <v>45904</v>
          </cell>
          <cell r="M1264">
            <v>3.24</v>
          </cell>
          <cell r="N1264" t="str">
            <v>Kit</v>
          </cell>
          <cell r="O1264" t="str">
            <v>GB - 302-85150042R</v>
          </cell>
        </row>
        <row r="1264">
          <cell r="Q1264" t="str">
            <v>Australia </v>
          </cell>
        </row>
        <row r="1265">
          <cell r="A1265" t="str">
            <v>PSO2501199</v>
          </cell>
          <cell r="B1265">
            <v>4500576917</v>
          </cell>
          <cell r="C1265" t="str">
            <v>SP8515 - spare parts </v>
          </cell>
          <cell r="D1265" t="str">
            <v>VSHA2136A-MC</v>
          </cell>
          <cell r="E1265">
            <v>10</v>
          </cell>
          <cell r="F1265" t="str">
            <v>N</v>
          </cell>
        </row>
        <row r="1265">
          <cell r="L1265">
            <v>45904</v>
          </cell>
          <cell r="M1265">
            <v>0.88</v>
          </cell>
          <cell r="N1265" t="str">
            <v>Kit</v>
          </cell>
          <cell r="O1265" t="str">
            <v>Master carton - 301-45324001C</v>
          </cell>
        </row>
        <row r="1265">
          <cell r="Q1265" t="str">
            <v>Australia </v>
          </cell>
        </row>
        <row r="1266">
          <cell r="A1266" t="str">
            <v>PSO2501200</v>
          </cell>
          <cell r="B1266">
            <v>4500576916</v>
          </cell>
          <cell r="C1266" t="str">
            <v>P8359-A02-C1201</v>
          </cell>
          <cell r="D1266" t="str">
            <v>VSP5QA</v>
          </cell>
          <cell r="E1266">
            <v>1560</v>
          </cell>
          <cell r="F1266" t="str">
            <v>N</v>
          </cell>
        </row>
        <row r="1266">
          <cell r="L1266">
            <v>45881</v>
          </cell>
          <cell r="M1266">
            <v>23.698</v>
          </cell>
          <cell r="N1266" t="str">
            <v>Kit</v>
          </cell>
        </row>
        <row r="1266">
          <cell r="Q1266" t="str">
            <v>Australia </v>
          </cell>
        </row>
        <row r="1267">
          <cell r="A1267" t="str">
            <v>PSO2501201</v>
          </cell>
          <cell r="B1267">
            <v>4500576922</v>
          </cell>
          <cell r="C1267" t="str">
            <v>P5019-K02-C1201</v>
          </cell>
          <cell r="D1267" t="str">
            <v>TOA-60KR</v>
          </cell>
          <cell r="E1267">
            <v>3000</v>
          </cell>
          <cell r="F1267" t="str">
            <v>N</v>
          </cell>
        </row>
        <row r="1267">
          <cell r="L1267">
            <v>45880</v>
          </cell>
          <cell r="M1267">
            <v>54.51</v>
          </cell>
          <cell r="N1267" t="str">
            <v>Kit</v>
          </cell>
        </row>
        <row r="1267">
          <cell r="Q1267" t="str">
            <v>Korea </v>
          </cell>
        </row>
        <row r="1268">
          <cell r="A1268" t="str">
            <v>PSO2501202</v>
          </cell>
          <cell r="B1268">
            <v>4500576923</v>
          </cell>
          <cell r="C1268" t="str">
            <v>P8878-K02-C1201</v>
          </cell>
          <cell r="D1268" t="str">
            <v>VSAS80PIK</v>
          </cell>
          <cell r="E1268">
            <v>5004</v>
          </cell>
          <cell r="F1268" t="str">
            <v>N</v>
          </cell>
        </row>
        <row r="1268">
          <cell r="L1268">
            <v>45880</v>
          </cell>
          <cell r="M1268">
            <v>9.604</v>
          </cell>
          <cell r="N1268" t="str">
            <v>Kit</v>
          </cell>
        </row>
        <row r="1268">
          <cell r="Q1268" t="str">
            <v>Korea </v>
          </cell>
        </row>
        <row r="1269">
          <cell r="A1269" t="str">
            <v>PSO2501203</v>
          </cell>
          <cell r="B1269">
            <v>204108</v>
          </cell>
          <cell r="C1269" t="str">
            <v>P8031-L01-C1201</v>
          </cell>
          <cell r="D1269" t="str">
            <v>BNT053TUC</v>
          </cell>
          <cell r="E1269">
            <v>10008</v>
          </cell>
          <cell r="F1269" t="str">
            <v>N</v>
          </cell>
        </row>
        <row r="1269">
          <cell r="L1269">
            <v>45982</v>
          </cell>
          <cell r="M1269" t="str">
            <v>new item</v>
          </cell>
          <cell r="N1269" t="str">
            <v>Alice</v>
          </cell>
        </row>
        <row r="1269">
          <cell r="Q1269" t="str">
            <v>USA </v>
          </cell>
        </row>
        <row r="1270">
          <cell r="A1270" t="str">
            <v>PSO2501204</v>
          </cell>
          <cell r="B1270">
            <v>204108</v>
          </cell>
          <cell r="C1270" t="str">
            <v>P8031-L01-C1201</v>
          </cell>
          <cell r="D1270" t="str">
            <v>BNT053TUC</v>
          </cell>
          <cell r="E1270">
            <v>11004</v>
          </cell>
          <cell r="F1270" t="str">
            <v>N</v>
          </cell>
        </row>
        <row r="1270">
          <cell r="L1270" t="str">
            <v>6K-28 Jan-2026  5004pcs-28 Nov-2025</v>
          </cell>
          <cell r="M1270" t="str">
            <v>new item</v>
          </cell>
          <cell r="N1270" t="str">
            <v>Alice</v>
          </cell>
        </row>
        <row r="1270">
          <cell r="Q1270" t="str">
            <v>USA </v>
          </cell>
        </row>
        <row r="1271">
          <cell r="A1271" t="str">
            <v>PSO2501205</v>
          </cell>
          <cell r="B1271">
            <v>204108</v>
          </cell>
          <cell r="C1271" t="str">
            <v>P8291-L05-C1245</v>
          </cell>
          <cell r="D1271" t="str">
            <v>BNT5548</v>
          </cell>
          <cell r="E1271">
            <v>9108</v>
          </cell>
          <cell r="F1271" t="str">
            <v>N</v>
          </cell>
        </row>
        <row r="1271">
          <cell r="L1271">
            <v>45901</v>
          </cell>
          <cell r="M1271">
            <v>12.025</v>
          </cell>
          <cell r="N1271" t="str">
            <v>Alice</v>
          </cell>
        </row>
        <row r="1271">
          <cell r="Q1271" t="str">
            <v>USA </v>
          </cell>
        </row>
        <row r="1272">
          <cell r="A1272" t="str">
            <v>PSO2501206</v>
          </cell>
          <cell r="B1272">
            <v>204108</v>
          </cell>
          <cell r="C1272" t="str">
            <v>P8322-L02-C1201</v>
          </cell>
          <cell r="D1272" t="str">
            <v>BX2000</v>
          </cell>
          <cell r="E1272">
            <v>17718</v>
          </cell>
          <cell r="F1272" t="str">
            <v>N</v>
          </cell>
        </row>
        <row r="1272">
          <cell r="L1272" t="str">
            <v>4998pcs- 01 Aug  -$12.763                  5004pcs-01 Nov           7716pcs-01 Dec</v>
          </cell>
          <cell r="M1272">
            <v>14.039</v>
          </cell>
          <cell r="N1272" t="str">
            <v>Alice</v>
          </cell>
        </row>
        <row r="1272">
          <cell r="Q1272" t="str">
            <v>USA </v>
          </cell>
        </row>
        <row r="1273">
          <cell r="A1273" t="str">
            <v>PSO2501207</v>
          </cell>
          <cell r="B1273">
            <v>204108</v>
          </cell>
          <cell r="C1273" t="str">
            <v>P8521-L01-C1201</v>
          </cell>
          <cell r="D1273" t="str">
            <v>BNTHB250</v>
          </cell>
          <cell r="E1273">
            <v>6342</v>
          </cell>
          <cell r="F1273" t="str">
            <v>N</v>
          </cell>
        </row>
        <row r="1273">
          <cell r="L1273">
            <v>45888</v>
          </cell>
          <cell r="M1273">
            <v>10.151</v>
          </cell>
          <cell r="N1273" t="str">
            <v>Alice</v>
          </cell>
        </row>
        <row r="1273">
          <cell r="Q1273" t="str">
            <v>USA </v>
          </cell>
        </row>
        <row r="1274">
          <cell r="A1274" t="str">
            <v>PSO2501208</v>
          </cell>
          <cell r="B1274">
            <v>204108</v>
          </cell>
          <cell r="C1274" t="str">
            <v>P8529-L01-C1201</v>
          </cell>
          <cell r="D1274" t="str">
            <v>BNTMHBUC</v>
          </cell>
          <cell r="E1274">
            <v>4434</v>
          </cell>
          <cell r="F1274" t="str">
            <v>N</v>
          </cell>
        </row>
        <row r="1274">
          <cell r="L1274">
            <v>45966</v>
          </cell>
          <cell r="M1274">
            <v>9.322</v>
          </cell>
          <cell r="N1274" t="str">
            <v>Alice</v>
          </cell>
        </row>
        <row r="1274">
          <cell r="Q1274" t="str">
            <v>USA </v>
          </cell>
        </row>
        <row r="1275">
          <cell r="A1275" t="str">
            <v>PSO2501209</v>
          </cell>
          <cell r="B1275">
            <v>204108</v>
          </cell>
          <cell r="C1275" t="str">
            <v>P8886-L07-C1202</v>
          </cell>
          <cell r="D1275" t="str">
            <v>BT178</v>
          </cell>
          <cell r="E1275">
            <v>7170</v>
          </cell>
          <cell r="F1275" t="str">
            <v>N</v>
          </cell>
        </row>
        <row r="1275">
          <cell r="L1275">
            <v>45888</v>
          </cell>
          <cell r="M1275">
            <v>13.662</v>
          </cell>
          <cell r="N1275" t="str">
            <v>Alice</v>
          </cell>
        </row>
        <row r="1275">
          <cell r="Q1275" t="str">
            <v>USA </v>
          </cell>
        </row>
        <row r="1276">
          <cell r="A1276" t="str">
            <v>PSO2501210</v>
          </cell>
          <cell r="B1276">
            <v>8482538</v>
          </cell>
          <cell r="C1276" t="str">
            <v>416-11000705R</v>
          </cell>
          <cell r="D1276" t="str">
            <v>STR-11</v>
          </cell>
          <cell r="E1276">
            <v>8000</v>
          </cell>
          <cell r="F1276" t="str">
            <v>N</v>
          </cell>
        </row>
        <row r="1276">
          <cell r="L1276">
            <v>45817</v>
          </cell>
          <cell r="M1276" t="str">
            <v>RMB4.95</v>
          </cell>
          <cell r="N1276" t="str">
            <v>Amy</v>
          </cell>
        </row>
        <row r="1276">
          <cell r="Q1276" t="str">
            <v>China DG-sunluen</v>
          </cell>
        </row>
        <row r="1277">
          <cell r="A1277" t="str">
            <v>PSO2501211</v>
          </cell>
          <cell r="B1277">
            <v>4500577039</v>
          </cell>
          <cell r="C1277" t="str">
            <v>P8023-L01-C1201</v>
          </cell>
          <cell r="D1277" t="str">
            <v>BNTASQ1</v>
          </cell>
          <cell r="E1277">
            <v>120</v>
          </cell>
          <cell r="F1277" t="str">
            <v>N</v>
          </cell>
        </row>
        <row r="1277">
          <cell r="L1277">
            <v>46032</v>
          </cell>
        </row>
        <row r="1277">
          <cell r="N1277" t="str">
            <v>Alice</v>
          </cell>
        </row>
        <row r="1277">
          <cell r="Q1277" t="str">
            <v>Ecuador </v>
          </cell>
        </row>
        <row r="1278">
          <cell r="A1278" t="str">
            <v>PSO2501212</v>
          </cell>
          <cell r="B1278">
            <v>204113</v>
          </cell>
          <cell r="C1278" t="str">
            <v>P3861-L01-C1203</v>
          </cell>
          <cell r="D1278" t="str">
            <v>FXSSMG</v>
          </cell>
          <cell r="E1278">
            <v>1386</v>
          </cell>
          <cell r="F1278" t="str">
            <v>Y BY SP</v>
          </cell>
        </row>
        <row r="1278">
          <cell r="K1278">
            <v>0.53</v>
          </cell>
          <cell r="L1278">
            <v>45888</v>
          </cell>
        </row>
        <row r="1278">
          <cell r="N1278" t="str">
            <v>Alice</v>
          </cell>
        </row>
        <row r="1278">
          <cell r="Q1278" t="str">
            <v>USA </v>
          </cell>
        </row>
        <row r="1279">
          <cell r="A1279" t="str">
            <v>PSO2501213</v>
          </cell>
          <cell r="B1279">
            <v>4500576980</v>
          </cell>
          <cell r="C1279" t="str">
            <v>P8286-M03-C1230</v>
          </cell>
          <cell r="D1279" t="str">
            <v>246TBES</v>
          </cell>
          <cell r="E1279">
            <v>13316</v>
          </cell>
          <cell r="F1279" t="str">
            <v>N</v>
          </cell>
        </row>
        <row r="1279">
          <cell r="L1279">
            <v>45889</v>
          </cell>
          <cell r="M1279">
            <v>5.35</v>
          </cell>
          <cell r="N1279" t="str">
            <v>Kit</v>
          </cell>
        </row>
        <row r="1279">
          <cell r="Q1279" t="str">
            <v>Mexico </v>
          </cell>
        </row>
        <row r="1280">
          <cell r="A1280" t="str">
            <v>PSO2501214</v>
          </cell>
          <cell r="B1280">
            <v>4500576980</v>
          </cell>
          <cell r="C1280" t="str">
            <v>P8286-M03-C1230</v>
          </cell>
          <cell r="D1280" t="str">
            <v>246TBES</v>
          </cell>
          <cell r="E1280">
            <v>6</v>
          </cell>
          <cell r="F1280" t="str">
            <v>N</v>
          </cell>
        </row>
        <row r="1280">
          <cell r="L1280">
            <v>45889</v>
          </cell>
          <cell r="M1280" t="str">
            <v>F.O.C</v>
          </cell>
          <cell r="N1280" t="str">
            <v>Kit</v>
          </cell>
        </row>
        <row r="1280">
          <cell r="Q1280" t="str">
            <v>Mexico </v>
          </cell>
        </row>
        <row r="1281">
          <cell r="A1281" t="str">
            <v>PSO2501215</v>
          </cell>
          <cell r="B1281">
            <v>4500576980</v>
          </cell>
          <cell r="C1281" t="str">
            <v>P2550-M01-C1202</v>
          </cell>
          <cell r="D1281" t="str">
            <v>LWD5TBES</v>
          </cell>
          <cell r="E1281">
            <v>19974</v>
          </cell>
          <cell r="F1281" t="str">
            <v>N</v>
          </cell>
        </row>
        <row r="1281">
          <cell r="L1281">
            <v>45889</v>
          </cell>
          <cell r="M1281">
            <v>3.001</v>
          </cell>
          <cell r="N1281" t="str">
            <v>Kit</v>
          </cell>
        </row>
        <row r="1281">
          <cell r="Q1281" t="str">
            <v>Mexico </v>
          </cell>
        </row>
        <row r="1282">
          <cell r="A1282" t="str">
            <v>PSO2501216</v>
          </cell>
          <cell r="B1282">
            <v>4500576980</v>
          </cell>
          <cell r="C1282" t="str">
            <v>P2550-M01-C1202</v>
          </cell>
          <cell r="D1282" t="str">
            <v>LWD5TBES</v>
          </cell>
          <cell r="E1282">
            <v>6</v>
          </cell>
          <cell r="F1282" t="str">
            <v>N</v>
          </cell>
        </row>
        <row r="1282">
          <cell r="L1282">
            <v>45889</v>
          </cell>
          <cell r="M1282" t="str">
            <v>F.O.C. </v>
          </cell>
          <cell r="N1282" t="str">
            <v>Kit</v>
          </cell>
        </row>
        <row r="1282">
          <cell r="Q1282" t="str">
            <v>Mexico </v>
          </cell>
        </row>
        <row r="1283">
          <cell r="A1283" t="str">
            <v>PSO2501217</v>
          </cell>
          <cell r="B1283">
            <v>4500577041</v>
          </cell>
          <cell r="C1283" t="str">
            <v>P8530-L01-C1215</v>
          </cell>
          <cell r="D1283" t="str">
            <v>BNTDHBE3000SR</v>
          </cell>
          <cell r="E1283">
            <v>300</v>
          </cell>
        </row>
        <row r="1283">
          <cell r="L1283">
            <v>45981</v>
          </cell>
        </row>
        <row r="1283">
          <cell r="N1283" t="str">
            <v>Dennis</v>
          </cell>
        </row>
        <row r="1283">
          <cell r="Q1283" t="str">
            <v>Ecuador </v>
          </cell>
        </row>
        <row r="1284">
          <cell r="A1284" t="str">
            <v>PSO2501218</v>
          </cell>
          <cell r="B1284">
            <v>873207</v>
          </cell>
          <cell r="C1284" t="str">
            <v>P8269-L02-C1201</v>
          </cell>
          <cell r="D1284" t="str">
            <v>IREW8LSBD</v>
          </cell>
          <cell r="E1284">
            <v>6000</v>
          </cell>
          <cell r="F1284" t="str">
            <v>N</v>
          </cell>
        </row>
        <row r="1284">
          <cell r="L1284">
            <v>45868</v>
          </cell>
        </row>
        <row r="1284">
          <cell r="N1284" t="str">
            <v>Amy</v>
          </cell>
        </row>
        <row r="1284">
          <cell r="Q1284" t="str">
            <v>USA </v>
          </cell>
        </row>
        <row r="1285">
          <cell r="A1285" t="str">
            <v>PSO2501219</v>
          </cell>
          <cell r="B1285">
            <v>873207</v>
          </cell>
          <cell r="C1285" t="str">
            <v>P8695-L02-C1207</v>
          </cell>
          <cell r="D1285" t="str">
            <v>IREHF6688</v>
          </cell>
          <cell r="E1285">
            <v>3000</v>
          </cell>
          <cell r="F1285" t="str">
            <v>N</v>
          </cell>
        </row>
        <row r="1285">
          <cell r="L1285">
            <v>45868</v>
          </cell>
        </row>
        <row r="1285">
          <cell r="N1285" t="str">
            <v>Amy</v>
          </cell>
        </row>
        <row r="1285">
          <cell r="Q1285" t="str">
            <v>USA </v>
          </cell>
        </row>
        <row r="1286">
          <cell r="A1286" t="str">
            <v>PSO2501220</v>
          </cell>
          <cell r="B1286">
            <v>4500577099</v>
          </cell>
          <cell r="C1286" t="str">
            <v>P8021-L02-C1201</v>
          </cell>
          <cell r="D1286">
            <v>1000</v>
          </cell>
          <cell r="E1286">
            <v>8550</v>
          </cell>
          <cell r="F1286" t="str">
            <v>Y BY SP </v>
          </cell>
        </row>
        <row r="1286">
          <cell r="J1286" t="str">
            <v>drawstring bag (PU-1000) 
- JET BLOOM</v>
          </cell>
          <cell r="K1286">
            <v>1.36</v>
          </cell>
          <cell r="L1286">
            <v>45868</v>
          </cell>
          <cell r="M1286">
            <v>29.227</v>
          </cell>
          <cell r="N1286" t="str">
            <v>Joy</v>
          </cell>
        </row>
        <row r="1286">
          <cell r="Q1286" t="str">
            <v>USA </v>
          </cell>
        </row>
        <row r="1287">
          <cell r="A1287" t="str">
            <v>PSO2501221</v>
          </cell>
          <cell r="B1287">
            <v>4500577162</v>
          </cell>
          <cell r="C1287" t="str">
            <v>P8521-V01-C1202</v>
          </cell>
          <cell r="D1287" t="str">
            <v>BNTHB250UZ</v>
          </cell>
          <cell r="E1287">
            <v>360</v>
          </cell>
          <cell r="F1287" t="str">
            <v>N</v>
          </cell>
        </row>
        <row r="1287">
          <cell r="L1287">
            <v>45874</v>
          </cell>
          <cell r="M1287">
            <v>10.481</v>
          </cell>
          <cell r="N1287" t="str">
            <v>Alice</v>
          </cell>
        </row>
        <row r="1287">
          <cell r="Q1287" t="str">
            <v>Uruguay </v>
          </cell>
        </row>
        <row r="1288">
          <cell r="A1288" t="str">
            <v>PSO2501222</v>
          </cell>
          <cell r="B1288">
            <v>4500577162</v>
          </cell>
          <cell r="C1288" t="str">
            <v>P8522-V02-C1202</v>
          </cell>
          <cell r="D1288" t="str">
            <v>BNTHB350UZ</v>
          </cell>
          <cell r="E1288">
            <v>360</v>
          </cell>
          <cell r="F1288" t="str">
            <v>N</v>
          </cell>
        </row>
        <row r="1288">
          <cell r="L1288">
            <v>45874</v>
          </cell>
          <cell r="M1288">
            <v>10.865</v>
          </cell>
          <cell r="N1288" t="str">
            <v>Alice</v>
          </cell>
        </row>
        <row r="1288">
          <cell r="Q1288" t="str">
            <v>Uruguay </v>
          </cell>
        </row>
        <row r="1289">
          <cell r="A1289" t="str">
            <v>PSO2501223</v>
          </cell>
          <cell r="B1289">
            <v>4500577162</v>
          </cell>
          <cell r="C1289" t="str">
            <v>432-03024403R</v>
          </cell>
          <cell r="D1289" t="str">
            <v>HB250UZ-P1</v>
          </cell>
          <cell r="E1289">
            <v>25</v>
          </cell>
          <cell r="F1289" t="str">
            <v>N</v>
          </cell>
        </row>
        <row r="1289">
          <cell r="L1289">
            <v>45874</v>
          </cell>
          <cell r="M1289">
            <v>1.59</v>
          </cell>
          <cell r="N1289" t="str">
            <v>Alice</v>
          </cell>
        </row>
        <row r="1289">
          <cell r="Q1289" t="str">
            <v>Uruguay </v>
          </cell>
        </row>
        <row r="1290">
          <cell r="A1290" t="str">
            <v>PSO2501224</v>
          </cell>
          <cell r="B1290">
            <v>4500577162</v>
          </cell>
          <cell r="C1290" t="str">
            <v>738-85210112C</v>
          </cell>
          <cell r="D1290" t="str">
            <v>HB250UZ-HSNG</v>
          </cell>
          <cell r="E1290">
            <v>25</v>
          </cell>
          <cell r="F1290" t="str">
            <v>N</v>
          </cell>
        </row>
        <row r="1290">
          <cell r="L1290">
            <v>45874</v>
          </cell>
          <cell r="M1290">
            <v>0.98</v>
          </cell>
          <cell r="N1290" t="str">
            <v>Alice</v>
          </cell>
          <cell r="O1290" t="str">
            <v>738-85210112C TOP HANDLE AND 731-85210104C BOT HANDLE</v>
          </cell>
        </row>
        <row r="1290">
          <cell r="Q1290" t="str">
            <v>Uruguay </v>
          </cell>
        </row>
        <row r="1291">
          <cell r="A1291" t="str">
            <v>PSO2501225</v>
          </cell>
          <cell r="B1291">
            <v>4500577162</v>
          </cell>
          <cell r="C1291" t="str">
            <v>J8521-V0001</v>
          </cell>
          <cell r="D1291" t="str">
            <v>HB250UZ-HTR</v>
          </cell>
          <cell r="E1291">
            <v>25</v>
          </cell>
          <cell r="F1291" t="str">
            <v>N</v>
          </cell>
        </row>
        <row r="1291">
          <cell r="L1291">
            <v>45874</v>
          </cell>
          <cell r="M1291">
            <v>6.91</v>
          </cell>
          <cell r="N1291" t="str">
            <v>Alice</v>
          </cell>
        </row>
        <row r="1291">
          <cell r="Q1291" t="str">
            <v>Uruguay </v>
          </cell>
        </row>
        <row r="1292">
          <cell r="A1292" t="str">
            <v>PSO2501226</v>
          </cell>
          <cell r="B1292">
            <v>4500577162</v>
          </cell>
          <cell r="C1292" t="str">
            <v>738-85210301C</v>
          </cell>
          <cell r="D1292" t="str">
            <v>HB250UX-P4</v>
          </cell>
          <cell r="E1292">
            <v>25</v>
          </cell>
          <cell r="F1292" t="str">
            <v>N</v>
          </cell>
        </row>
        <row r="1292">
          <cell r="L1292">
            <v>45874</v>
          </cell>
          <cell r="M1292">
            <v>0.31</v>
          </cell>
          <cell r="N1292" t="str">
            <v>Alice</v>
          </cell>
        </row>
        <row r="1292">
          <cell r="Q1292" t="str">
            <v>Uruguay </v>
          </cell>
        </row>
        <row r="1293">
          <cell r="A1293" t="str">
            <v>PSO2501227</v>
          </cell>
          <cell r="B1293">
            <v>4500577162</v>
          </cell>
          <cell r="C1293" t="str">
            <v>731-85210201C</v>
          </cell>
          <cell r="D1293" t="str">
            <v>HB250UX-P5</v>
          </cell>
          <cell r="E1293">
            <v>25</v>
          </cell>
          <cell r="F1293" t="str">
            <v>N</v>
          </cell>
        </row>
        <row r="1293">
          <cell r="L1293">
            <v>45874</v>
          </cell>
          <cell r="M1293">
            <v>0.42</v>
          </cell>
          <cell r="N1293" t="str">
            <v>Alice</v>
          </cell>
        </row>
        <row r="1293">
          <cell r="Q1293" t="str">
            <v>Uruguay </v>
          </cell>
        </row>
        <row r="1294">
          <cell r="A1294" t="str">
            <v>PSO2501228</v>
          </cell>
          <cell r="B1294">
            <v>4500577162</v>
          </cell>
          <cell r="C1294" t="str">
            <v>701-85190502C</v>
          </cell>
          <cell r="D1294" t="str">
            <v>HB250UX-P7</v>
          </cell>
          <cell r="E1294">
            <v>25</v>
          </cell>
          <cell r="F1294" t="str">
            <v>N</v>
          </cell>
        </row>
        <row r="1294">
          <cell r="L1294">
            <v>45874</v>
          </cell>
          <cell r="M1294">
            <v>0.08</v>
          </cell>
          <cell r="N1294" t="str">
            <v>Alice</v>
          </cell>
        </row>
        <row r="1294">
          <cell r="Q1294" t="str">
            <v>Uruguay </v>
          </cell>
        </row>
        <row r="1295">
          <cell r="A1295" t="str">
            <v>PSO2501229</v>
          </cell>
          <cell r="B1295">
            <v>4500577162</v>
          </cell>
          <cell r="C1295" t="str">
            <v>744-85190502C</v>
          </cell>
          <cell r="D1295" t="str">
            <v>HB250UX-P6</v>
          </cell>
          <cell r="E1295">
            <v>25</v>
          </cell>
          <cell r="F1295" t="str">
            <v>N</v>
          </cell>
        </row>
        <row r="1295">
          <cell r="L1295">
            <v>45874</v>
          </cell>
          <cell r="M1295">
            <v>0.08</v>
          </cell>
          <cell r="N1295" t="str">
            <v>Alice</v>
          </cell>
        </row>
        <row r="1295">
          <cell r="Q1295" t="str">
            <v>Uruguay </v>
          </cell>
        </row>
        <row r="1296">
          <cell r="A1296" t="str">
            <v>PSO2501230</v>
          </cell>
          <cell r="B1296">
            <v>4500577162</v>
          </cell>
          <cell r="C1296" t="str">
            <v>170-60300003C</v>
          </cell>
          <cell r="D1296" t="str">
            <v>HB250UX-P13</v>
          </cell>
          <cell r="E1296">
            <v>25</v>
          </cell>
          <cell r="F1296" t="str">
            <v>N</v>
          </cell>
        </row>
        <row r="1296">
          <cell r="L1296">
            <v>45874</v>
          </cell>
          <cell r="M1296">
            <v>0.05</v>
          </cell>
          <cell r="N1296" t="str">
            <v>Alice</v>
          </cell>
        </row>
        <row r="1296">
          <cell r="Q1296" t="str">
            <v>Uruguay </v>
          </cell>
        </row>
        <row r="1297">
          <cell r="A1297" t="str">
            <v>PSO2501231</v>
          </cell>
          <cell r="B1297">
            <v>4500577162</v>
          </cell>
          <cell r="C1297" t="str">
            <v>731-85210401C</v>
          </cell>
          <cell r="D1297" t="str">
            <v>HB250UX-P3</v>
          </cell>
          <cell r="E1297">
            <v>25</v>
          </cell>
          <cell r="F1297" t="str">
            <v>N</v>
          </cell>
        </row>
        <row r="1297">
          <cell r="L1297">
            <v>45874</v>
          </cell>
          <cell r="M1297">
            <v>0.12</v>
          </cell>
          <cell r="N1297" t="str">
            <v>Alice</v>
          </cell>
        </row>
        <row r="1297">
          <cell r="Q1297" t="str">
            <v>Uruguay </v>
          </cell>
        </row>
        <row r="1298">
          <cell r="A1298" t="str">
            <v>PSO2501232</v>
          </cell>
          <cell r="B1298">
            <v>4500577162</v>
          </cell>
          <cell r="C1298" t="str">
            <v>820-85210001R</v>
          </cell>
          <cell r="D1298" t="str">
            <v>HB250UX-P25</v>
          </cell>
          <cell r="E1298">
            <v>25</v>
          </cell>
          <cell r="F1298" t="str">
            <v>N</v>
          </cell>
        </row>
        <row r="1298">
          <cell r="L1298">
            <v>45874</v>
          </cell>
          <cell r="M1298">
            <v>3.29</v>
          </cell>
          <cell r="N1298" t="str">
            <v>Alice</v>
          </cell>
          <cell r="O1298" t="str">
            <v>820-85210001R BRUSH HEAD ASSY OVAL AND 701-85191202C OVAL BRUSH HOUSING</v>
          </cell>
        </row>
        <row r="1298">
          <cell r="Q1298" t="str">
            <v>Uruguay </v>
          </cell>
        </row>
        <row r="1299">
          <cell r="A1299" t="str">
            <v>PSO2501233</v>
          </cell>
          <cell r="B1299">
            <v>4500577162</v>
          </cell>
          <cell r="C1299" t="str">
            <v>820-85220001R</v>
          </cell>
          <cell r="D1299" t="str">
            <v>HB350UX-P25</v>
          </cell>
          <cell r="E1299">
            <v>25</v>
          </cell>
          <cell r="F1299" t="str">
            <v>N</v>
          </cell>
        </row>
        <row r="1299">
          <cell r="L1299">
            <v>45874</v>
          </cell>
          <cell r="M1299">
            <v>4.23</v>
          </cell>
          <cell r="N1299" t="str">
            <v>Alice</v>
          </cell>
          <cell r="O1299" t="str">
            <v>820-85220001R BRUSH HEAD ASSY OVAL AND 701-85220201C OVAL BRUSH HOUSING</v>
          </cell>
        </row>
        <row r="1299">
          <cell r="Q1299" t="str">
            <v>Uruguay </v>
          </cell>
        </row>
        <row r="1300">
          <cell r="A1300" t="str">
            <v>PSO2501234</v>
          </cell>
          <cell r="B1300">
            <v>4500577192</v>
          </cell>
          <cell r="C1300" t="str">
            <v>P8530-V03-C1206</v>
          </cell>
          <cell r="D1300" t="str">
            <v>BNTDHBE3000AR</v>
          </cell>
          <cell r="E1300">
            <v>1254</v>
          </cell>
        </row>
        <row r="1300">
          <cell r="L1300">
            <v>46032</v>
          </cell>
        </row>
        <row r="1300">
          <cell r="N1300" t="str">
            <v>Dennis</v>
          </cell>
        </row>
        <row r="1300">
          <cell r="Q1300" t="str">
            <v>Argentina </v>
          </cell>
        </row>
        <row r="1301">
          <cell r="A1301" t="str">
            <v>PSO2501235</v>
          </cell>
          <cell r="B1301">
            <v>4500577193</v>
          </cell>
          <cell r="C1301" t="str">
            <v>P8530-L01-C1221</v>
          </cell>
          <cell r="D1301" t="str">
            <v>BNTDHBE3000UX</v>
          </cell>
          <cell r="E1301">
            <v>144</v>
          </cell>
        </row>
        <row r="1301">
          <cell r="L1301">
            <v>45955</v>
          </cell>
        </row>
        <row r="1301">
          <cell r="N1301" t="str">
            <v>Dennis</v>
          </cell>
        </row>
        <row r="1301">
          <cell r="Q1301" t="str">
            <v>El Salvador </v>
          </cell>
        </row>
        <row r="1302">
          <cell r="A1302" t="str">
            <v>PSO2501236</v>
          </cell>
          <cell r="B1302">
            <v>4500577195</v>
          </cell>
          <cell r="C1302" t="str">
            <v>P8530-L01-C1216</v>
          </cell>
          <cell r="D1302" t="str">
            <v>BNTDHBE3000UX</v>
          </cell>
          <cell r="E1302">
            <v>288</v>
          </cell>
        </row>
        <row r="1302">
          <cell r="L1302">
            <v>45955</v>
          </cell>
        </row>
        <row r="1302">
          <cell r="N1302" t="str">
            <v>Dennis</v>
          </cell>
        </row>
        <row r="1302">
          <cell r="Q1302" t="str">
            <v>Colombia </v>
          </cell>
        </row>
        <row r="1303">
          <cell r="A1303" t="str">
            <v>PSO2501237</v>
          </cell>
          <cell r="B1303">
            <v>4500577197</v>
          </cell>
          <cell r="C1303" t="str">
            <v>P8530-L01-C1220</v>
          </cell>
          <cell r="D1303" t="str">
            <v>BNTDHBE3000UX</v>
          </cell>
          <cell r="E1303">
            <v>168</v>
          </cell>
        </row>
        <row r="1303">
          <cell r="L1303">
            <v>45955</v>
          </cell>
        </row>
        <row r="1303">
          <cell r="N1303" t="str">
            <v>Dennis</v>
          </cell>
        </row>
        <row r="1303">
          <cell r="Q1303" t="str">
            <v>Honduras </v>
          </cell>
        </row>
        <row r="1304">
          <cell r="A1304" t="str">
            <v>PSO2501238</v>
          </cell>
          <cell r="B1304">
            <v>4500577196</v>
          </cell>
          <cell r="C1304" t="str">
            <v>P8530-L01-C1219</v>
          </cell>
          <cell r="D1304" t="str">
            <v>BNTDHBE3000UX</v>
          </cell>
          <cell r="E1304">
            <v>144</v>
          </cell>
        </row>
        <row r="1304">
          <cell r="L1304">
            <v>45955</v>
          </cell>
        </row>
        <row r="1304">
          <cell r="N1304" t="str">
            <v>Dennis</v>
          </cell>
        </row>
        <row r="1304">
          <cell r="Q1304" t="str">
            <v>Nicaragua </v>
          </cell>
        </row>
        <row r="1305">
          <cell r="A1305" t="str">
            <v>PSO2501239</v>
          </cell>
          <cell r="B1305">
            <v>4500577194</v>
          </cell>
          <cell r="C1305" t="str">
            <v>P8530-L01-C1221</v>
          </cell>
          <cell r="D1305" t="str">
            <v>BNTDHBE3000UX</v>
          </cell>
          <cell r="E1305">
            <v>204</v>
          </cell>
        </row>
        <row r="1305">
          <cell r="L1305">
            <v>46001</v>
          </cell>
        </row>
        <row r="1305">
          <cell r="N1305" t="str">
            <v>Dennis</v>
          </cell>
        </row>
        <row r="1305">
          <cell r="Q1305" t="str">
            <v>El Salvador </v>
          </cell>
        </row>
        <row r="1306">
          <cell r="A1306" t="str">
            <v>PSO2501240</v>
          </cell>
          <cell r="B1306">
            <v>4500577198</v>
          </cell>
          <cell r="C1306" t="str">
            <v>P8530-V03-C1207</v>
          </cell>
          <cell r="D1306" t="str">
            <v>BNTDHBE3000UZ</v>
          </cell>
          <cell r="E1306">
            <v>360</v>
          </cell>
        </row>
        <row r="1306">
          <cell r="L1306">
            <v>45955</v>
          </cell>
        </row>
        <row r="1306">
          <cell r="N1306" t="str">
            <v>Dennis</v>
          </cell>
        </row>
        <row r="1306">
          <cell r="Q1306" t="str">
            <v>Paraguay </v>
          </cell>
        </row>
        <row r="1307">
          <cell r="A1307" t="str">
            <v>PSO2501241</v>
          </cell>
          <cell r="B1307">
            <v>4500576868</v>
          </cell>
          <cell r="C1307" t="str">
            <v>P2575-E01-C1206</v>
          </cell>
          <cell r="D1307" t="str">
            <v>E786U</v>
          </cell>
          <cell r="E1307">
            <v>300</v>
          </cell>
          <cell r="F1307" t="str">
            <v>N</v>
          </cell>
        </row>
        <row r="1307">
          <cell r="L1307">
            <v>45873</v>
          </cell>
          <cell r="M1307">
            <v>8.777</v>
          </cell>
          <cell r="N1307" t="str">
            <v>Winnie</v>
          </cell>
        </row>
        <row r="1307">
          <cell r="P1307" t="str">
            <v>Taken on PO#4500575057-change into U version</v>
          </cell>
          <cell r="Q1307" t="str">
            <v>France </v>
          </cell>
        </row>
        <row r="1308">
          <cell r="A1308" t="str">
            <v>PSO2501242</v>
          </cell>
          <cell r="B1308">
            <v>8482744</v>
          </cell>
          <cell r="C1308" t="str">
            <v>416-11000705R</v>
          </cell>
          <cell r="D1308" t="str">
            <v>STR-11</v>
          </cell>
          <cell r="E1308">
            <v>3200</v>
          </cell>
          <cell r="F1308" t="str">
            <v>N</v>
          </cell>
        </row>
        <row r="1308">
          <cell r="L1308">
            <v>45824</v>
          </cell>
          <cell r="M1308" t="str">
            <v>RMB4.95</v>
          </cell>
          <cell r="N1308" t="str">
            <v>Amy</v>
          </cell>
        </row>
        <row r="1308">
          <cell r="Q1308" t="str">
            <v>China DG-sunluen</v>
          </cell>
        </row>
        <row r="1309">
          <cell r="A1309" t="str">
            <v>PSO2501243</v>
          </cell>
          <cell r="B1309">
            <v>4500577209</v>
          </cell>
          <cell r="C1309" t="str">
            <v>P8521-V01-C1204</v>
          </cell>
          <cell r="D1309" t="str">
            <v>BNTHB250UZ</v>
          </cell>
          <cell r="E1309">
            <v>1704</v>
          </cell>
          <cell r="F1309" t="str">
            <v>N</v>
          </cell>
        </row>
        <row r="1309">
          <cell r="L1309">
            <v>45879</v>
          </cell>
          <cell r="M1309">
            <v>10.481</v>
          </cell>
          <cell r="N1309" t="str">
            <v>Amy</v>
          </cell>
        </row>
        <row r="1309">
          <cell r="Q1309" t="str">
            <v>Paraguay </v>
          </cell>
        </row>
        <row r="1310">
          <cell r="A1310" t="str">
            <v>PSO2501244</v>
          </cell>
          <cell r="B1310">
            <v>4500577209</v>
          </cell>
          <cell r="C1310" t="str">
            <v>P8529-V01-C1201</v>
          </cell>
          <cell r="D1310" t="str">
            <v>BNTMHBUZ</v>
          </cell>
          <cell r="E1310">
            <v>504</v>
          </cell>
          <cell r="F1310" t="str">
            <v>N</v>
          </cell>
        </row>
        <row r="1310">
          <cell r="L1310">
            <v>45879</v>
          </cell>
          <cell r="M1310">
            <v>8.374</v>
          </cell>
          <cell r="N1310" t="str">
            <v>Amy</v>
          </cell>
        </row>
        <row r="1310">
          <cell r="Q1310" t="str">
            <v>Paraguay </v>
          </cell>
        </row>
        <row r="1311">
          <cell r="A1311" t="str">
            <v>PSO2501245</v>
          </cell>
          <cell r="B1311">
            <v>4500577209</v>
          </cell>
          <cell r="C1311" t="str">
            <v>432-03024403R</v>
          </cell>
          <cell r="D1311" t="str">
            <v>HB250UZ-P1</v>
          </cell>
          <cell r="E1311">
            <v>35</v>
          </cell>
          <cell r="F1311" t="str">
            <v>N</v>
          </cell>
        </row>
        <row r="1311">
          <cell r="L1311">
            <v>45879</v>
          </cell>
          <cell r="M1311">
            <v>1.59</v>
          </cell>
          <cell r="N1311" t="str">
            <v>Amy</v>
          </cell>
        </row>
        <row r="1311">
          <cell r="Q1311" t="str">
            <v>Paraguay </v>
          </cell>
        </row>
        <row r="1312">
          <cell r="A1312" t="str">
            <v>PSO2501246</v>
          </cell>
          <cell r="B1312">
            <v>4500577209</v>
          </cell>
          <cell r="C1312" t="str">
            <v>738-85210112C</v>
          </cell>
          <cell r="D1312" t="str">
            <v>HB250UX-HSNG</v>
          </cell>
          <cell r="E1312">
            <v>35</v>
          </cell>
          <cell r="F1312" t="str">
            <v>N</v>
          </cell>
        </row>
        <row r="1312">
          <cell r="L1312">
            <v>45879</v>
          </cell>
          <cell r="M1312">
            <v>0.98</v>
          </cell>
          <cell r="N1312" t="str">
            <v>Amy</v>
          </cell>
        </row>
        <row r="1312">
          <cell r="P1312" t="str">
            <v>738-85210112C top handle + 731-85210104C bot handle</v>
          </cell>
          <cell r="Q1312" t="str">
            <v>Paraguay </v>
          </cell>
        </row>
        <row r="1313">
          <cell r="A1313" t="str">
            <v>PSO2501247</v>
          </cell>
          <cell r="B1313">
            <v>4500577209</v>
          </cell>
          <cell r="C1313" t="str">
            <v>J8521-V0001</v>
          </cell>
          <cell r="D1313" t="str">
            <v>HB250UX-HTR</v>
          </cell>
          <cell r="E1313">
            <v>35</v>
          </cell>
          <cell r="F1313" t="str">
            <v>N</v>
          </cell>
        </row>
        <row r="1313">
          <cell r="L1313">
            <v>45879</v>
          </cell>
          <cell r="M1313">
            <v>6.91</v>
          </cell>
          <cell r="N1313" t="str">
            <v>Amy</v>
          </cell>
        </row>
        <row r="1313">
          <cell r="Q1313" t="str">
            <v>Paraguay </v>
          </cell>
        </row>
        <row r="1314">
          <cell r="A1314" t="str">
            <v>PSO2501248</v>
          </cell>
          <cell r="B1314">
            <v>4500577209</v>
          </cell>
          <cell r="C1314" t="str">
            <v>738-85210301C</v>
          </cell>
          <cell r="D1314" t="str">
            <v>HB250UX-P4</v>
          </cell>
          <cell r="E1314">
            <v>35</v>
          </cell>
          <cell r="F1314" t="str">
            <v>N</v>
          </cell>
        </row>
        <row r="1314">
          <cell r="L1314">
            <v>45879</v>
          </cell>
          <cell r="M1314">
            <v>0.31</v>
          </cell>
          <cell r="N1314" t="str">
            <v>Amy</v>
          </cell>
        </row>
        <row r="1314">
          <cell r="Q1314" t="str">
            <v>Paraguay </v>
          </cell>
        </row>
        <row r="1315">
          <cell r="A1315" t="str">
            <v>PSO2501249</v>
          </cell>
          <cell r="B1315">
            <v>4500577209</v>
          </cell>
          <cell r="C1315" t="str">
            <v>731-85210201C</v>
          </cell>
          <cell r="D1315" t="str">
            <v>HB250UX-P5</v>
          </cell>
          <cell r="E1315">
            <v>35</v>
          </cell>
          <cell r="F1315" t="str">
            <v>N</v>
          </cell>
        </row>
        <row r="1315">
          <cell r="L1315">
            <v>45879</v>
          </cell>
          <cell r="M1315">
            <v>0.42</v>
          </cell>
          <cell r="N1315" t="str">
            <v>Amy</v>
          </cell>
        </row>
        <row r="1315">
          <cell r="Q1315" t="str">
            <v>Paraguay </v>
          </cell>
        </row>
        <row r="1316">
          <cell r="A1316" t="str">
            <v>PSO2501250</v>
          </cell>
          <cell r="B1316">
            <v>4500577209</v>
          </cell>
          <cell r="C1316" t="str">
            <v>701-85190502C</v>
          </cell>
          <cell r="D1316" t="str">
            <v>HB250UX-P7</v>
          </cell>
          <cell r="E1316">
            <v>35</v>
          </cell>
          <cell r="F1316" t="str">
            <v>N</v>
          </cell>
        </row>
        <row r="1316">
          <cell r="L1316">
            <v>45879</v>
          </cell>
          <cell r="M1316">
            <v>0.08</v>
          </cell>
          <cell r="N1316" t="str">
            <v>Amy</v>
          </cell>
        </row>
        <row r="1316">
          <cell r="Q1316" t="str">
            <v>Paraguay </v>
          </cell>
        </row>
        <row r="1317">
          <cell r="A1317" t="str">
            <v>PSO2501251</v>
          </cell>
          <cell r="B1317">
            <v>4500577209</v>
          </cell>
          <cell r="C1317" t="str">
            <v>744-85190502C</v>
          </cell>
          <cell r="D1317" t="str">
            <v>HB250UX-P6</v>
          </cell>
          <cell r="E1317">
            <v>35</v>
          </cell>
          <cell r="F1317" t="str">
            <v>N</v>
          </cell>
        </row>
        <row r="1317">
          <cell r="L1317">
            <v>45879</v>
          </cell>
          <cell r="M1317">
            <v>0.08</v>
          </cell>
          <cell r="N1317" t="str">
            <v>Amy</v>
          </cell>
        </row>
        <row r="1317">
          <cell r="Q1317" t="str">
            <v>Paraguay </v>
          </cell>
        </row>
        <row r="1318">
          <cell r="A1318" t="str">
            <v>PSO2501252</v>
          </cell>
          <cell r="B1318">
            <v>4500577209</v>
          </cell>
          <cell r="C1318" t="str">
            <v>170-60300003C</v>
          </cell>
          <cell r="D1318" t="str">
            <v>HB250UX-P13</v>
          </cell>
          <cell r="E1318">
            <v>35</v>
          </cell>
          <cell r="F1318" t="str">
            <v>N</v>
          </cell>
        </row>
        <row r="1318">
          <cell r="L1318">
            <v>45879</v>
          </cell>
          <cell r="M1318">
            <v>0.05</v>
          </cell>
          <cell r="N1318" t="str">
            <v>Amy</v>
          </cell>
        </row>
        <row r="1318">
          <cell r="Q1318" t="str">
            <v>Paraguay </v>
          </cell>
        </row>
        <row r="1319">
          <cell r="A1319" t="str">
            <v>PSO2501253</v>
          </cell>
          <cell r="B1319">
            <v>4500577209</v>
          </cell>
          <cell r="C1319" t="str">
            <v>731-85210401C</v>
          </cell>
          <cell r="D1319" t="str">
            <v>HB250UX-P3</v>
          </cell>
          <cell r="E1319">
            <v>35</v>
          </cell>
          <cell r="F1319" t="str">
            <v>N</v>
          </cell>
        </row>
        <row r="1319">
          <cell r="L1319">
            <v>45879</v>
          </cell>
          <cell r="M1319">
            <v>0.12</v>
          </cell>
          <cell r="N1319" t="str">
            <v>Amy</v>
          </cell>
        </row>
        <row r="1319">
          <cell r="Q1319" t="str">
            <v>Paraguay </v>
          </cell>
        </row>
        <row r="1320">
          <cell r="A1320" t="str">
            <v>PSO2501254</v>
          </cell>
          <cell r="B1320">
            <v>4500577209</v>
          </cell>
          <cell r="C1320" t="str">
            <v>820-85210001R</v>
          </cell>
          <cell r="D1320" t="str">
            <v>HB250UX-P25</v>
          </cell>
          <cell r="E1320">
            <v>35</v>
          </cell>
          <cell r="F1320" t="str">
            <v>N</v>
          </cell>
        </row>
        <row r="1320">
          <cell r="L1320">
            <v>45879</v>
          </cell>
          <cell r="M1320">
            <v>3.29</v>
          </cell>
          <cell r="N1320" t="str">
            <v>Amy</v>
          </cell>
        </row>
        <row r="1320">
          <cell r="P1320" t="str">
            <v>820-85210001R brush head assy oval +701-85191202C oval brush housing</v>
          </cell>
          <cell r="Q1320" t="str">
            <v>Paraguay </v>
          </cell>
        </row>
        <row r="1321">
          <cell r="A1321" t="str">
            <v>PSO2501255</v>
          </cell>
          <cell r="B1321">
            <v>4500577210</v>
          </cell>
          <cell r="C1321" t="str">
            <v>P8521-V01-C1204</v>
          </cell>
          <cell r="D1321" t="str">
            <v>BNTHB250UZ</v>
          </cell>
          <cell r="E1321">
            <v>1200</v>
          </cell>
          <cell r="F1321" t="str">
            <v>N</v>
          </cell>
        </row>
        <row r="1321">
          <cell r="L1321">
            <v>45879</v>
          </cell>
          <cell r="M1321">
            <v>10.481</v>
          </cell>
          <cell r="N1321" t="str">
            <v>Amy</v>
          </cell>
        </row>
        <row r="1321">
          <cell r="Q1321" t="str">
            <v>Paraguay </v>
          </cell>
        </row>
        <row r="1322">
          <cell r="A1322" t="str">
            <v>PSO2501256</v>
          </cell>
          <cell r="B1322">
            <v>4500577210</v>
          </cell>
          <cell r="C1322" t="str">
            <v>P8521-V01-C1216</v>
          </cell>
          <cell r="D1322" t="str">
            <v>BNTHBPBK250UZ</v>
          </cell>
          <cell r="E1322">
            <v>504</v>
          </cell>
          <cell r="F1322" t="str">
            <v>N</v>
          </cell>
        </row>
        <row r="1322">
          <cell r="L1322">
            <v>45879</v>
          </cell>
          <cell r="M1322">
            <v>10.167</v>
          </cell>
          <cell r="N1322" t="str">
            <v>Amy</v>
          </cell>
        </row>
        <row r="1322">
          <cell r="Q1322" t="str">
            <v>Paraguay </v>
          </cell>
        </row>
        <row r="1323">
          <cell r="A1323" t="str">
            <v>PSO2501257</v>
          </cell>
          <cell r="B1323">
            <v>4500577210</v>
          </cell>
          <cell r="C1323" t="str">
            <v>432-03024403R</v>
          </cell>
          <cell r="D1323" t="str">
            <v>HB250UZ-P1</v>
          </cell>
          <cell r="E1323">
            <v>50</v>
          </cell>
          <cell r="F1323" t="str">
            <v>N</v>
          </cell>
        </row>
        <row r="1323">
          <cell r="L1323">
            <v>45879</v>
          </cell>
          <cell r="M1323">
            <v>1.59</v>
          </cell>
          <cell r="N1323" t="str">
            <v>Amy</v>
          </cell>
        </row>
        <row r="1323">
          <cell r="Q1323" t="str">
            <v>Paraguay </v>
          </cell>
        </row>
        <row r="1324">
          <cell r="A1324" t="str">
            <v>PSO2501258</v>
          </cell>
          <cell r="B1324">
            <v>4500577210</v>
          </cell>
          <cell r="C1324" t="str">
            <v>738-85210112C</v>
          </cell>
          <cell r="D1324" t="str">
            <v>HB250UZ-HSNG</v>
          </cell>
          <cell r="E1324">
            <v>50</v>
          </cell>
          <cell r="F1324" t="str">
            <v>N</v>
          </cell>
        </row>
        <row r="1324">
          <cell r="L1324">
            <v>45879</v>
          </cell>
          <cell r="M1324">
            <v>0.98</v>
          </cell>
          <cell r="N1324" t="str">
            <v>Amy</v>
          </cell>
        </row>
        <row r="1324">
          <cell r="P1324" t="str">
            <v>738-85210112C top handle + 731-85210104C bot handle</v>
          </cell>
          <cell r="Q1324" t="str">
            <v>Paraguay </v>
          </cell>
        </row>
        <row r="1325">
          <cell r="A1325" t="str">
            <v>PSO2501259</v>
          </cell>
          <cell r="B1325">
            <v>4500577210</v>
          </cell>
          <cell r="C1325" t="str">
            <v>J8521-V0001</v>
          </cell>
          <cell r="D1325" t="str">
            <v>HB250UX-HTR</v>
          </cell>
          <cell r="E1325">
            <v>50</v>
          </cell>
          <cell r="F1325" t="str">
            <v>N</v>
          </cell>
        </row>
        <row r="1325">
          <cell r="L1325">
            <v>45879</v>
          </cell>
          <cell r="M1325">
            <v>6.91</v>
          </cell>
          <cell r="N1325" t="str">
            <v>Amy</v>
          </cell>
        </row>
        <row r="1325">
          <cell r="Q1325" t="str">
            <v>Paraguay </v>
          </cell>
        </row>
        <row r="1326">
          <cell r="A1326" t="str">
            <v>PSO2501260</v>
          </cell>
          <cell r="B1326">
            <v>4500577210</v>
          </cell>
          <cell r="C1326" t="str">
            <v>738-85210301C</v>
          </cell>
          <cell r="D1326" t="str">
            <v>HB250UX-P4</v>
          </cell>
          <cell r="E1326">
            <v>50</v>
          </cell>
          <cell r="F1326" t="str">
            <v>N</v>
          </cell>
        </row>
        <row r="1326">
          <cell r="L1326">
            <v>45879</v>
          </cell>
          <cell r="M1326">
            <v>0.31</v>
          </cell>
          <cell r="N1326" t="str">
            <v>Amy</v>
          </cell>
        </row>
        <row r="1326">
          <cell r="Q1326" t="str">
            <v>Paraguay </v>
          </cell>
        </row>
        <row r="1327">
          <cell r="A1327" t="str">
            <v>PSO2501261</v>
          </cell>
          <cell r="B1327">
            <v>4500577210</v>
          </cell>
          <cell r="C1327" t="str">
            <v>731-85210201C</v>
          </cell>
          <cell r="D1327" t="str">
            <v>HB250UX-P5</v>
          </cell>
          <cell r="E1327">
            <v>50</v>
          </cell>
          <cell r="F1327" t="str">
            <v>N</v>
          </cell>
        </row>
        <row r="1327">
          <cell r="L1327">
            <v>45879</v>
          </cell>
          <cell r="M1327">
            <v>0.42</v>
          </cell>
          <cell r="N1327" t="str">
            <v>Amy</v>
          </cell>
        </row>
        <row r="1327">
          <cell r="Q1327" t="str">
            <v>Paraguay </v>
          </cell>
        </row>
        <row r="1328">
          <cell r="A1328" t="str">
            <v>PSO2501262</v>
          </cell>
          <cell r="B1328">
            <v>4500577210</v>
          </cell>
          <cell r="C1328" t="str">
            <v>701-85190502C</v>
          </cell>
          <cell r="D1328" t="str">
            <v>HB250UX-P7</v>
          </cell>
          <cell r="E1328">
            <v>50</v>
          </cell>
          <cell r="F1328" t="str">
            <v>N</v>
          </cell>
        </row>
        <row r="1328">
          <cell r="L1328">
            <v>45879</v>
          </cell>
          <cell r="M1328">
            <v>0.08</v>
          </cell>
          <cell r="N1328" t="str">
            <v>Amy</v>
          </cell>
        </row>
        <row r="1328">
          <cell r="Q1328" t="str">
            <v>Paraguay </v>
          </cell>
        </row>
        <row r="1329">
          <cell r="A1329" t="str">
            <v>PSO2501263</v>
          </cell>
          <cell r="B1329">
            <v>4500577210</v>
          </cell>
          <cell r="C1329" t="str">
            <v>744-85190502C</v>
          </cell>
          <cell r="D1329" t="str">
            <v>HB250UX-P6</v>
          </cell>
          <cell r="E1329">
            <v>50</v>
          </cell>
          <cell r="F1329" t="str">
            <v>N</v>
          </cell>
        </row>
        <row r="1329">
          <cell r="L1329">
            <v>45879</v>
          </cell>
          <cell r="M1329">
            <v>0.08</v>
          </cell>
          <cell r="N1329" t="str">
            <v>Amy</v>
          </cell>
        </row>
        <row r="1329">
          <cell r="Q1329" t="str">
            <v>Paraguay </v>
          </cell>
        </row>
        <row r="1330">
          <cell r="A1330" t="str">
            <v>PSO2501264</v>
          </cell>
          <cell r="B1330">
            <v>4500577210</v>
          </cell>
          <cell r="C1330" t="str">
            <v>170-60300003C</v>
          </cell>
          <cell r="D1330" t="str">
            <v>HB250UX-P13</v>
          </cell>
          <cell r="E1330">
            <v>50</v>
          </cell>
          <cell r="F1330" t="str">
            <v>N</v>
          </cell>
        </row>
        <row r="1330">
          <cell r="L1330">
            <v>45879</v>
          </cell>
          <cell r="M1330">
            <v>0.05</v>
          </cell>
          <cell r="N1330" t="str">
            <v>Amy</v>
          </cell>
        </row>
        <row r="1330">
          <cell r="Q1330" t="str">
            <v>Paraguay </v>
          </cell>
        </row>
        <row r="1331">
          <cell r="A1331" t="str">
            <v>PSO2501265</v>
          </cell>
          <cell r="B1331">
            <v>4500577210</v>
          </cell>
          <cell r="C1331" t="str">
            <v>731-85210401C</v>
          </cell>
          <cell r="D1331" t="str">
            <v>HB250UX-P3</v>
          </cell>
          <cell r="E1331">
            <v>50</v>
          </cell>
          <cell r="F1331" t="str">
            <v>N</v>
          </cell>
        </row>
        <row r="1331">
          <cell r="L1331">
            <v>45879</v>
          </cell>
          <cell r="M1331">
            <v>0.12</v>
          </cell>
          <cell r="N1331" t="str">
            <v>Amy</v>
          </cell>
        </row>
        <row r="1331">
          <cell r="Q1331" t="str">
            <v>Paraguay </v>
          </cell>
        </row>
        <row r="1332">
          <cell r="A1332" t="str">
            <v>PSO2501266</v>
          </cell>
          <cell r="B1332">
            <v>4500577210</v>
          </cell>
          <cell r="C1332" t="str">
            <v>820-85210001R</v>
          </cell>
          <cell r="D1332" t="str">
            <v>HB250UX-P25</v>
          </cell>
          <cell r="E1332">
            <v>50</v>
          </cell>
          <cell r="F1332" t="str">
            <v>N</v>
          </cell>
        </row>
        <row r="1332">
          <cell r="L1332">
            <v>45879</v>
          </cell>
          <cell r="M1332">
            <v>3.29</v>
          </cell>
          <cell r="N1332" t="str">
            <v>Amy</v>
          </cell>
        </row>
        <row r="1332">
          <cell r="P1332" t="str">
            <v>820-85210001R brush head assy oval +701-85191202C oval brush housing</v>
          </cell>
          <cell r="Q1332" t="str">
            <v>Paraguay </v>
          </cell>
        </row>
        <row r="1333">
          <cell r="A1333" t="str">
            <v>PSO2501267</v>
          </cell>
          <cell r="B1333">
            <v>4500577211</v>
          </cell>
          <cell r="C1333" t="str">
            <v>P8521-V01-C1204</v>
          </cell>
          <cell r="D1333" t="str">
            <v>BNTHB250UZ</v>
          </cell>
          <cell r="E1333">
            <v>504</v>
          </cell>
          <cell r="F1333" t="str">
            <v>N</v>
          </cell>
        </row>
        <row r="1333">
          <cell r="L1333">
            <v>45905</v>
          </cell>
          <cell r="M1333">
            <v>10.481</v>
          </cell>
          <cell r="N1333" t="str">
            <v>Amy</v>
          </cell>
        </row>
        <row r="1333">
          <cell r="Q1333" t="str">
            <v>Paraguay </v>
          </cell>
        </row>
        <row r="1334">
          <cell r="A1334" t="str">
            <v>PSO2501268</v>
          </cell>
          <cell r="B1334">
            <v>4500577211</v>
          </cell>
          <cell r="C1334" t="str">
            <v>P8529-V01-C1201</v>
          </cell>
          <cell r="D1334" t="str">
            <v>BNTMHBUZ</v>
          </cell>
          <cell r="E1334">
            <v>504</v>
          </cell>
          <cell r="F1334" t="str">
            <v>N</v>
          </cell>
        </row>
        <row r="1334">
          <cell r="L1334">
            <v>45905</v>
          </cell>
          <cell r="M1334">
            <v>8.374</v>
          </cell>
          <cell r="N1334" t="str">
            <v>Amy</v>
          </cell>
        </row>
        <row r="1334">
          <cell r="Q1334" t="str">
            <v>Paraguay </v>
          </cell>
        </row>
        <row r="1335">
          <cell r="A1335" t="str">
            <v>PSO2501269</v>
          </cell>
          <cell r="B1335">
            <v>4500577211</v>
          </cell>
          <cell r="C1335" t="str">
            <v>432-03024403R</v>
          </cell>
          <cell r="D1335" t="str">
            <v>HB250UZ-P1</v>
          </cell>
          <cell r="E1335">
            <v>15</v>
          </cell>
          <cell r="F1335" t="str">
            <v>N</v>
          </cell>
        </row>
        <row r="1335">
          <cell r="L1335">
            <v>45905</v>
          </cell>
          <cell r="M1335">
            <v>1.59</v>
          </cell>
          <cell r="N1335" t="str">
            <v>Amy</v>
          </cell>
        </row>
        <row r="1335">
          <cell r="Q1335" t="str">
            <v>Paraguay </v>
          </cell>
        </row>
        <row r="1336">
          <cell r="A1336" t="str">
            <v>PSO2501270</v>
          </cell>
          <cell r="B1336">
            <v>4500577211</v>
          </cell>
          <cell r="C1336" t="str">
            <v>738-85210112C</v>
          </cell>
          <cell r="D1336" t="str">
            <v>HB250UZ-HSNG</v>
          </cell>
          <cell r="E1336">
            <v>15</v>
          </cell>
          <cell r="F1336" t="str">
            <v>N</v>
          </cell>
        </row>
        <row r="1336">
          <cell r="L1336">
            <v>45905</v>
          </cell>
          <cell r="M1336">
            <v>0.98</v>
          </cell>
          <cell r="N1336" t="str">
            <v>Amy</v>
          </cell>
        </row>
        <row r="1336">
          <cell r="P1336" t="str">
            <v>738-85210112C top handle + 731-85210104C bot handle</v>
          </cell>
          <cell r="Q1336" t="str">
            <v>Paraguay </v>
          </cell>
        </row>
        <row r="1337">
          <cell r="A1337" t="str">
            <v>PSO2501271</v>
          </cell>
          <cell r="B1337">
            <v>4500577211</v>
          </cell>
          <cell r="C1337" t="str">
            <v>J8521-V0001</v>
          </cell>
          <cell r="D1337" t="str">
            <v>HB250UZ-HTR</v>
          </cell>
          <cell r="E1337">
            <v>15</v>
          </cell>
          <cell r="F1337" t="str">
            <v>N</v>
          </cell>
        </row>
        <row r="1337">
          <cell r="L1337">
            <v>45905</v>
          </cell>
          <cell r="M1337">
            <v>6.91</v>
          </cell>
          <cell r="N1337" t="str">
            <v>Amy</v>
          </cell>
        </row>
        <row r="1337">
          <cell r="Q1337" t="str">
            <v>Paraguay </v>
          </cell>
        </row>
        <row r="1338">
          <cell r="A1338" t="str">
            <v>PSO2501272</v>
          </cell>
          <cell r="B1338">
            <v>4500577211</v>
          </cell>
          <cell r="C1338" t="str">
            <v>738-85210301C</v>
          </cell>
          <cell r="D1338" t="str">
            <v>HB250UX-P4</v>
          </cell>
          <cell r="E1338">
            <v>15</v>
          </cell>
          <cell r="F1338" t="str">
            <v>N</v>
          </cell>
        </row>
        <row r="1338">
          <cell r="L1338">
            <v>45905</v>
          </cell>
          <cell r="M1338">
            <v>0.31</v>
          </cell>
          <cell r="N1338" t="str">
            <v>Amy</v>
          </cell>
        </row>
        <row r="1338">
          <cell r="Q1338" t="str">
            <v>Paraguay </v>
          </cell>
        </row>
        <row r="1339">
          <cell r="A1339" t="str">
            <v>PSO2501273</v>
          </cell>
          <cell r="B1339">
            <v>4500577211</v>
          </cell>
          <cell r="C1339" t="str">
            <v>731-85210201C</v>
          </cell>
          <cell r="D1339" t="str">
            <v>HB250UX-P5</v>
          </cell>
          <cell r="E1339">
            <v>15</v>
          </cell>
          <cell r="F1339" t="str">
            <v>N</v>
          </cell>
        </row>
        <row r="1339">
          <cell r="L1339">
            <v>45905</v>
          </cell>
          <cell r="M1339">
            <v>0.42</v>
          </cell>
          <cell r="N1339" t="str">
            <v>Amy</v>
          </cell>
        </row>
        <row r="1339">
          <cell r="Q1339" t="str">
            <v>Paraguay </v>
          </cell>
        </row>
        <row r="1340">
          <cell r="A1340" t="str">
            <v>PSO2501274</v>
          </cell>
          <cell r="B1340">
            <v>4500577211</v>
          </cell>
          <cell r="C1340" t="str">
            <v>701-85190502C</v>
          </cell>
          <cell r="D1340" t="str">
            <v>HB250UX-P7</v>
          </cell>
          <cell r="E1340">
            <v>15</v>
          </cell>
          <cell r="F1340" t="str">
            <v>N</v>
          </cell>
        </row>
        <row r="1340">
          <cell r="L1340">
            <v>45905</v>
          </cell>
          <cell r="M1340">
            <v>0.08</v>
          </cell>
          <cell r="N1340" t="str">
            <v>Amy</v>
          </cell>
        </row>
        <row r="1340">
          <cell r="Q1340" t="str">
            <v>Paraguay </v>
          </cell>
        </row>
        <row r="1341">
          <cell r="A1341" t="str">
            <v>PSO2501275</v>
          </cell>
          <cell r="B1341">
            <v>4500577211</v>
          </cell>
          <cell r="C1341" t="str">
            <v>744-85190502C</v>
          </cell>
          <cell r="D1341" t="str">
            <v>HB250UX-P6</v>
          </cell>
          <cell r="E1341">
            <v>15</v>
          </cell>
          <cell r="F1341" t="str">
            <v>N</v>
          </cell>
        </row>
        <row r="1341">
          <cell r="L1341">
            <v>45905</v>
          </cell>
          <cell r="M1341">
            <v>0.08</v>
          </cell>
          <cell r="N1341" t="str">
            <v>Amy</v>
          </cell>
        </row>
        <row r="1341">
          <cell r="Q1341" t="str">
            <v>Paraguay </v>
          </cell>
        </row>
        <row r="1342">
          <cell r="A1342" t="str">
            <v>PSO2501276</v>
          </cell>
          <cell r="B1342">
            <v>4500577211</v>
          </cell>
          <cell r="C1342" t="str">
            <v>170-60300003C</v>
          </cell>
          <cell r="D1342" t="str">
            <v>HB250UX-P13</v>
          </cell>
          <cell r="E1342">
            <v>15</v>
          </cell>
          <cell r="F1342" t="str">
            <v>N</v>
          </cell>
        </row>
        <row r="1342">
          <cell r="L1342">
            <v>45905</v>
          </cell>
          <cell r="M1342">
            <v>0.05</v>
          </cell>
          <cell r="N1342" t="str">
            <v>Amy</v>
          </cell>
        </row>
        <row r="1342">
          <cell r="Q1342" t="str">
            <v>Paraguay </v>
          </cell>
        </row>
        <row r="1343">
          <cell r="A1343" t="str">
            <v>PSO2501277</v>
          </cell>
          <cell r="B1343">
            <v>4500577211</v>
          </cell>
          <cell r="C1343" t="str">
            <v>731-85210401C</v>
          </cell>
          <cell r="D1343" t="str">
            <v>HB250UX-P3</v>
          </cell>
          <cell r="E1343">
            <v>15</v>
          </cell>
          <cell r="F1343" t="str">
            <v>N</v>
          </cell>
        </row>
        <row r="1343">
          <cell r="L1343">
            <v>45905</v>
          </cell>
          <cell r="M1343">
            <v>0.12</v>
          </cell>
          <cell r="N1343" t="str">
            <v>Amy</v>
          </cell>
        </row>
        <row r="1343">
          <cell r="Q1343" t="str">
            <v>Paraguay </v>
          </cell>
        </row>
        <row r="1344">
          <cell r="A1344" t="str">
            <v>PSO2501278</v>
          </cell>
          <cell r="B1344">
            <v>4500577211</v>
          </cell>
          <cell r="C1344" t="str">
            <v>820-85210001R</v>
          </cell>
          <cell r="D1344" t="str">
            <v>HB250UX-P25</v>
          </cell>
          <cell r="E1344">
            <v>15</v>
          </cell>
          <cell r="F1344" t="str">
            <v>N</v>
          </cell>
        </row>
        <row r="1344">
          <cell r="L1344">
            <v>45905</v>
          </cell>
          <cell r="M1344">
            <v>3.29</v>
          </cell>
          <cell r="N1344" t="str">
            <v>Amy</v>
          </cell>
        </row>
        <row r="1344">
          <cell r="P1344" t="str">
            <v>820-85210001R brush head assy oval +701-85191202C oval brush housing</v>
          </cell>
          <cell r="Q1344" t="str">
            <v>Paraguay </v>
          </cell>
        </row>
        <row r="1345">
          <cell r="A1345" t="str">
            <v>PSO2501279</v>
          </cell>
          <cell r="B1345">
            <v>4500577420</v>
          </cell>
          <cell r="C1345" t="str">
            <v>P8356-E01-C1206</v>
          </cell>
          <cell r="D1345" t="str">
            <v>D374DE</v>
          </cell>
          <cell r="E1345">
            <v>2502</v>
          </cell>
          <cell r="F1345" t="str">
            <v>N</v>
          </cell>
        </row>
        <row r="1345">
          <cell r="L1345">
            <v>45902</v>
          </cell>
          <cell r="M1345">
            <v>10.487</v>
          </cell>
          <cell r="N1345" t="str">
            <v>Winnie</v>
          </cell>
        </row>
        <row r="1345">
          <cell r="Q1345" t="str">
            <v>France </v>
          </cell>
        </row>
        <row r="1346">
          <cell r="A1346" t="str">
            <v>PSO2501280</v>
          </cell>
          <cell r="B1346">
            <v>4500576925</v>
          </cell>
          <cell r="C1346" t="str">
            <v>P8030-E01-C1201</v>
          </cell>
          <cell r="D1346" t="str">
            <v>BRHD150E</v>
          </cell>
          <cell r="E1346">
            <v>1800</v>
          </cell>
          <cell r="F1346" t="str">
            <v>N</v>
          </cell>
        </row>
        <row r="1346">
          <cell r="L1346">
            <v>45879</v>
          </cell>
          <cell r="M1346">
            <v>6.75</v>
          </cell>
          <cell r="N1346" t="str">
            <v>Winnie</v>
          </cell>
        </row>
        <row r="1346">
          <cell r="Q1346" t="str">
            <v>France </v>
          </cell>
        </row>
        <row r="1347">
          <cell r="A1347" t="str">
            <v>PSO2501280</v>
          </cell>
          <cell r="B1347">
            <v>4500576925</v>
          </cell>
          <cell r="C1347" t="str">
            <v>P8030-E01-C1201</v>
          </cell>
          <cell r="D1347" t="str">
            <v>BRHD150E</v>
          </cell>
          <cell r="E1347">
            <v>3720</v>
          </cell>
          <cell r="F1347" t="str">
            <v>N</v>
          </cell>
        </row>
        <row r="1347">
          <cell r="L1347">
            <v>45880</v>
          </cell>
          <cell r="M1347">
            <v>6.75</v>
          </cell>
          <cell r="N1347" t="str">
            <v>Winnie</v>
          </cell>
        </row>
        <row r="1347">
          <cell r="Q1347" t="str">
            <v>France </v>
          </cell>
        </row>
        <row r="1348">
          <cell r="A1348" t="str">
            <v>PSO2501281</v>
          </cell>
          <cell r="B1348">
            <v>4500577118</v>
          </cell>
          <cell r="C1348" t="str">
            <v>P8891-E03-C1201</v>
          </cell>
          <cell r="D1348" t="str">
            <v>BAB2770E</v>
          </cell>
          <cell r="E1348">
            <v>2502</v>
          </cell>
          <cell r="F1348" t="str">
            <v>N</v>
          </cell>
        </row>
        <row r="1348">
          <cell r="L1348">
            <v>45874</v>
          </cell>
          <cell r="M1348">
            <v>15.403</v>
          </cell>
          <cell r="N1348" t="str">
            <v>Alice</v>
          </cell>
        </row>
        <row r="1348">
          <cell r="Q1348" t="str">
            <v>France </v>
          </cell>
        </row>
        <row r="1349">
          <cell r="A1349" t="str">
            <v>PSO2501282</v>
          </cell>
          <cell r="B1349">
            <v>4500577118</v>
          </cell>
          <cell r="C1349" t="str">
            <v>P8891-E03-C1201</v>
          </cell>
          <cell r="D1349" t="str">
            <v>BAB2770E</v>
          </cell>
          <cell r="E1349">
            <v>2700</v>
          </cell>
          <cell r="F1349" t="str">
            <v>N</v>
          </cell>
        </row>
        <row r="1349">
          <cell r="L1349">
            <v>45902</v>
          </cell>
          <cell r="M1349">
            <v>15.403</v>
          </cell>
          <cell r="N1349" t="str">
            <v>Alice</v>
          </cell>
        </row>
        <row r="1349">
          <cell r="Q1349" t="str">
            <v>France </v>
          </cell>
        </row>
        <row r="1350">
          <cell r="A1350" t="str">
            <v>PSO2501283</v>
          </cell>
          <cell r="B1350">
            <v>4500577118</v>
          </cell>
          <cell r="C1350" t="str">
            <v>P8891-E03-C1201</v>
          </cell>
          <cell r="D1350" t="str">
            <v>BAB2770E</v>
          </cell>
          <cell r="E1350">
            <v>3900</v>
          </cell>
          <cell r="F1350" t="str">
            <v>N</v>
          </cell>
        </row>
        <row r="1350">
          <cell r="L1350">
            <v>45922</v>
          </cell>
          <cell r="M1350">
            <v>15.403</v>
          </cell>
          <cell r="N1350" t="str">
            <v>Alice</v>
          </cell>
        </row>
        <row r="1350">
          <cell r="Q1350" t="str">
            <v>France </v>
          </cell>
        </row>
        <row r="1351">
          <cell r="A1351" t="str">
            <v>PSO2501284</v>
          </cell>
          <cell r="B1351">
            <v>4500577118</v>
          </cell>
          <cell r="C1351" t="str">
            <v>P8895-E01-C1201</v>
          </cell>
          <cell r="D1351" t="str">
            <v>BAB2620E</v>
          </cell>
          <cell r="E1351">
            <v>3000</v>
          </cell>
          <cell r="F1351" t="str">
            <v>N</v>
          </cell>
        </row>
        <row r="1351">
          <cell r="L1351">
            <v>45902</v>
          </cell>
          <cell r="M1351">
            <v>7.457</v>
          </cell>
          <cell r="N1351" t="str">
            <v>Alice</v>
          </cell>
        </row>
        <row r="1351">
          <cell r="Q1351" t="str">
            <v>France </v>
          </cell>
        </row>
        <row r="1352">
          <cell r="A1352" t="str">
            <v>PSO2501285</v>
          </cell>
          <cell r="B1352">
            <v>4500577118</v>
          </cell>
          <cell r="C1352" t="str">
            <v>P8896-E01-C1201</v>
          </cell>
          <cell r="D1352" t="str">
            <v>BAB2675TTE</v>
          </cell>
          <cell r="E1352">
            <v>2508</v>
          </cell>
          <cell r="F1352" t="str">
            <v>N</v>
          </cell>
        </row>
        <row r="1352">
          <cell r="L1352">
            <v>45933</v>
          </cell>
          <cell r="M1352">
            <v>8.449</v>
          </cell>
          <cell r="N1352" t="str">
            <v>Alice</v>
          </cell>
        </row>
        <row r="1352">
          <cell r="Q1352" t="str">
            <v>France </v>
          </cell>
        </row>
        <row r="1353">
          <cell r="A1353" t="str">
            <v>PSO2501286</v>
          </cell>
          <cell r="B1353">
            <v>4500577118</v>
          </cell>
          <cell r="C1353" t="str">
            <v>P8896-E02-C1201</v>
          </cell>
          <cell r="D1353" t="str">
            <v>BAB2676TTE</v>
          </cell>
          <cell r="E1353">
            <v>2508</v>
          </cell>
          <cell r="F1353" t="str">
            <v>N</v>
          </cell>
        </row>
        <row r="1353">
          <cell r="L1353">
            <v>45933</v>
          </cell>
          <cell r="M1353">
            <v>8.559</v>
          </cell>
          <cell r="N1353" t="str">
            <v>Alice</v>
          </cell>
        </row>
        <row r="1353">
          <cell r="Q1353" t="str">
            <v>France </v>
          </cell>
        </row>
        <row r="1354">
          <cell r="A1354" t="str">
            <v>PSO2501287</v>
          </cell>
          <cell r="B1354">
            <v>4500577118</v>
          </cell>
          <cell r="C1354" t="str">
            <v>P8029-E01-C1201</v>
          </cell>
          <cell r="D1354" t="str">
            <v>BAB6880E</v>
          </cell>
          <cell r="E1354">
            <v>2504</v>
          </cell>
          <cell r="F1354" t="str">
            <v>N</v>
          </cell>
        </row>
        <row r="1354">
          <cell r="L1354">
            <v>45933</v>
          </cell>
          <cell r="M1354">
            <v>35.97</v>
          </cell>
          <cell r="N1354" t="str">
            <v>Alice</v>
          </cell>
        </row>
        <row r="1354">
          <cell r="Q1354" t="str">
            <v>France </v>
          </cell>
        </row>
        <row r="1355">
          <cell r="A1355" t="str">
            <v>PSO2501288</v>
          </cell>
          <cell r="B1355">
            <v>4500577347</v>
          </cell>
          <cell r="C1355" t="str">
            <v>P8251-M01-C1204</v>
          </cell>
          <cell r="D1355" t="str">
            <v>BNTT5585GYES</v>
          </cell>
          <cell r="E1355">
            <v>2502</v>
          </cell>
          <cell r="F1355" t="str">
            <v>N</v>
          </cell>
        </row>
        <row r="1355">
          <cell r="L1355">
            <v>45884</v>
          </cell>
          <cell r="M1355" t="str">
            <v>waiting for CCN approval</v>
          </cell>
          <cell r="N1355" t="str">
            <v>Alice</v>
          </cell>
        </row>
        <row r="1355">
          <cell r="Q1355" t="str">
            <v>Mexico </v>
          </cell>
        </row>
        <row r="1356">
          <cell r="A1356" t="str">
            <v>PSO2501289</v>
          </cell>
          <cell r="B1356">
            <v>46485</v>
          </cell>
          <cell r="C1356" t="str">
            <v>P8316-C01-C1204</v>
          </cell>
          <cell r="D1356" t="str">
            <v>257QSDMC</v>
          </cell>
          <cell r="E1356">
            <v>2500</v>
          </cell>
          <cell r="F1356" t="str">
            <v>N</v>
          </cell>
        </row>
        <row r="1356">
          <cell r="L1356">
            <v>45891</v>
          </cell>
          <cell r="M1356">
            <v>5.657</v>
          </cell>
          <cell r="N1356" t="str">
            <v>Joy</v>
          </cell>
        </row>
        <row r="1356">
          <cell r="Q1356" t="str">
            <v>Canada </v>
          </cell>
        </row>
        <row r="1357">
          <cell r="A1357" t="str">
            <v>PSO2501290</v>
          </cell>
          <cell r="B1357">
            <v>4500577587</v>
          </cell>
          <cell r="C1357" t="str">
            <v>P8533-L01-C1201</v>
          </cell>
          <cell r="D1357" t="str">
            <v>P1200DBR</v>
          </cell>
          <cell r="E1357">
            <v>11004</v>
          </cell>
          <cell r="F1357" t="str">
            <v>N</v>
          </cell>
        </row>
        <row r="1357">
          <cell r="L1357">
            <v>45868</v>
          </cell>
          <cell r="M1357" t="str">
            <v>waiting for CCN approval</v>
          </cell>
          <cell r="N1357" t="str">
            <v>Amy</v>
          </cell>
        </row>
        <row r="1357">
          <cell r="Q1357" t="str">
            <v>Brazil </v>
          </cell>
        </row>
        <row r="1358">
          <cell r="A1358" t="str">
            <v>PSO2501291</v>
          </cell>
          <cell r="B1358">
            <v>4500577587</v>
          </cell>
          <cell r="C1358" t="str">
            <v>P8533-L01-C1201</v>
          </cell>
          <cell r="D1358" t="str">
            <v>P1200DBR</v>
          </cell>
          <cell r="E1358">
            <v>11004</v>
          </cell>
          <cell r="F1358" t="str">
            <v>N</v>
          </cell>
        </row>
        <row r="1358">
          <cell r="L1358">
            <v>45877</v>
          </cell>
          <cell r="M1358" t="str">
            <v>waiting for CCN approval</v>
          </cell>
          <cell r="N1358" t="str">
            <v>Amy</v>
          </cell>
        </row>
        <row r="1358">
          <cell r="Q1358" t="str">
            <v>Brazil </v>
          </cell>
        </row>
        <row r="1359">
          <cell r="A1359" t="str">
            <v>PSO2501292</v>
          </cell>
          <cell r="B1359">
            <v>4500577587</v>
          </cell>
          <cell r="C1359" t="str">
            <v>P8533-L01-C1201</v>
          </cell>
          <cell r="D1359" t="str">
            <v>P1200DBR</v>
          </cell>
          <cell r="E1359">
            <v>11004</v>
          </cell>
          <cell r="F1359" t="str">
            <v>N</v>
          </cell>
        </row>
        <row r="1359">
          <cell r="L1359">
            <v>45889</v>
          </cell>
          <cell r="M1359" t="str">
            <v>waiting for CCN approval</v>
          </cell>
          <cell r="N1359" t="str">
            <v>Amy</v>
          </cell>
        </row>
        <row r="1359">
          <cell r="Q1359" t="str">
            <v>Brazil </v>
          </cell>
        </row>
        <row r="1360">
          <cell r="A1360" t="str">
            <v>PSO2501293</v>
          </cell>
          <cell r="B1360">
            <v>4500577492</v>
          </cell>
          <cell r="C1360" t="str">
            <v>P8530-V03-C1208</v>
          </cell>
          <cell r="D1360" t="str">
            <v>BNTDHBE3000PE</v>
          </cell>
          <cell r="E1360">
            <v>144</v>
          </cell>
        </row>
        <row r="1360">
          <cell r="L1360">
            <v>45986</v>
          </cell>
        </row>
        <row r="1360">
          <cell r="N1360" t="str">
            <v>Dennis</v>
          </cell>
        </row>
        <row r="1360">
          <cell r="Q1360" t="str">
            <v>Peru </v>
          </cell>
        </row>
        <row r="1361">
          <cell r="A1361" t="str">
            <v>PSO2501294</v>
          </cell>
          <cell r="B1361">
            <v>4500573654</v>
          </cell>
          <cell r="C1361" t="str">
            <v>P8532-E01-C1203</v>
          </cell>
          <cell r="D1361" t="str">
            <v>AS95CHE</v>
          </cell>
          <cell r="E1361">
            <v>756</v>
          </cell>
          <cell r="F1361" t="str">
            <v>Y</v>
          </cell>
        </row>
        <row r="1361">
          <cell r="K1361" t="str">
            <v>GLOVE-A95         US$0.625</v>
          </cell>
          <cell r="L1361">
            <v>45864</v>
          </cell>
          <cell r="M1361">
            <v>15.181</v>
          </cell>
          <cell r="N1361" t="str">
            <v>Winnie</v>
          </cell>
        </row>
        <row r="1361">
          <cell r="Q1361" t="str">
            <v>France </v>
          </cell>
        </row>
        <row r="1362">
          <cell r="A1362" t="str">
            <v>PSO2501295</v>
          </cell>
          <cell r="B1362">
            <v>204126</v>
          </cell>
          <cell r="C1362" t="str">
            <v>P3861-L01-C1203</v>
          </cell>
          <cell r="D1362" t="str">
            <v>FXSSMG</v>
          </cell>
          <cell r="E1362">
            <v>2502</v>
          </cell>
          <cell r="F1362" t="str">
            <v>Y BY SP</v>
          </cell>
        </row>
        <row r="1362">
          <cell r="K1362">
            <v>0.53</v>
          </cell>
          <cell r="L1362">
            <v>45902</v>
          </cell>
        </row>
        <row r="1362">
          <cell r="N1362" t="str">
            <v>Alice</v>
          </cell>
        </row>
        <row r="1362">
          <cell r="Q1362" t="str">
            <v>USA </v>
          </cell>
        </row>
        <row r="1363">
          <cell r="A1363" t="str">
            <v>PSO2501296</v>
          </cell>
          <cell r="B1363">
            <v>204126</v>
          </cell>
          <cell r="C1363" t="str">
            <v>P3861-L01-C1201</v>
          </cell>
          <cell r="D1363" t="str">
            <v>FXSSM1</v>
          </cell>
          <cell r="E1363">
            <v>2532</v>
          </cell>
          <cell r="F1363" t="str">
            <v>Y BY SP</v>
          </cell>
        </row>
        <row r="1363">
          <cell r="J1363" t="str">
            <v>PU-FXSSM1 (Long Wealth)</v>
          </cell>
          <cell r="K1363">
            <v>0.53</v>
          </cell>
          <cell r="L1363">
            <v>45945</v>
          </cell>
          <cell r="M1363">
            <v>24.851</v>
          </cell>
          <cell r="N1363" t="str">
            <v>Alice</v>
          </cell>
        </row>
        <row r="1363">
          <cell r="Q1363" t="str">
            <v>USA </v>
          </cell>
        </row>
        <row r="1364">
          <cell r="A1364" t="str">
            <v>PSO2501297</v>
          </cell>
          <cell r="B1364">
            <v>204005</v>
          </cell>
          <cell r="C1364" t="str">
            <v>P8323-L02-C1203</v>
          </cell>
          <cell r="D1364" t="str">
            <v>B307</v>
          </cell>
          <cell r="E1364">
            <v>2502</v>
          </cell>
          <cell r="F1364" t="str">
            <v>N</v>
          </cell>
        </row>
        <row r="1364">
          <cell r="L1364">
            <v>45992</v>
          </cell>
          <cell r="M1364">
            <v>12.827</v>
          </cell>
          <cell r="N1364" t="str">
            <v>Alice</v>
          </cell>
        </row>
        <row r="1364">
          <cell r="Q1364" t="str">
            <v>USA </v>
          </cell>
        </row>
        <row r="1365">
          <cell r="A1365" t="str">
            <v>PSO2501298</v>
          </cell>
          <cell r="B1365">
            <v>204005</v>
          </cell>
          <cell r="C1365" t="str">
            <v>P8251-L01-C1205</v>
          </cell>
          <cell r="D1365" t="str">
            <v>BP6685N</v>
          </cell>
          <cell r="E1365">
            <v>3000</v>
          </cell>
          <cell r="F1365" t="str">
            <v>N</v>
          </cell>
        </row>
        <row r="1365">
          <cell r="L1365">
            <v>45879</v>
          </cell>
          <cell r="M1365">
            <v>12.779</v>
          </cell>
          <cell r="N1365" t="str">
            <v>Alice</v>
          </cell>
        </row>
        <row r="1365">
          <cell r="Q1365" t="str">
            <v>USA </v>
          </cell>
        </row>
        <row r="1366">
          <cell r="A1366" t="str">
            <v>PSO2501299</v>
          </cell>
          <cell r="B1366">
            <v>4500577187</v>
          </cell>
          <cell r="C1366" t="str">
            <v>P8023-V01-C1201</v>
          </cell>
          <cell r="D1366" t="str">
            <v>BNTASQ1AR</v>
          </cell>
          <cell r="E1366">
            <v>504</v>
          </cell>
        </row>
        <row r="1366">
          <cell r="L1366">
            <v>46032</v>
          </cell>
        </row>
        <row r="1366">
          <cell r="N1366" t="str">
            <v>Dennis</v>
          </cell>
        </row>
        <row r="1366">
          <cell r="Q1366" t="str">
            <v>Argentina </v>
          </cell>
        </row>
        <row r="1367">
          <cell r="A1367" t="str">
            <v>PSO2501300</v>
          </cell>
          <cell r="B1367">
            <v>4500577188</v>
          </cell>
          <cell r="C1367" t="str">
            <v>P8023-V01-C1201</v>
          </cell>
          <cell r="D1367" t="str">
            <v>BNTASQ1AR</v>
          </cell>
          <cell r="E1367">
            <v>504</v>
          </cell>
        </row>
        <row r="1367">
          <cell r="L1367">
            <v>46086</v>
          </cell>
        </row>
        <row r="1367">
          <cell r="N1367" t="str">
            <v>Dennis</v>
          </cell>
        </row>
        <row r="1367">
          <cell r="Q1367" t="str">
            <v>Argentina </v>
          </cell>
        </row>
        <row r="1368">
          <cell r="A1368" t="str">
            <v>PSO2501301</v>
          </cell>
          <cell r="B1368">
            <v>4500577189</v>
          </cell>
          <cell r="C1368" t="str">
            <v>P8023-L01-C1206</v>
          </cell>
          <cell r="D1368" t="str">
            <v>BNTASQ1UX</v>
          </cell>
          <cell r="E1368">
            <v>228</v>
          </cell>
        </row>
        <row r="1368">
          <cell r="L1368">
            <v>46032</v>
          </cell>
        </row>
        <row r="1368">
          <cell r="N1368" t="str">
            <v>Dennis</v>
          </cell>
        </row>
        <row r="1368">
          <cell r="Q1368" t="str">
            <v>El Salvador </v>
          </cell>
        </row>
        <row r="1369">
          <cell r="A1369" t="str">
            <v>PSO2501302</v>
          </cell>
          <cell r="B1369">
            <v>4500577190</v>
          </cell>
          <cell r="C1369" t="str">
            <v>P8023-L01-C1203</v>
          </cell>
          <cell r="D1369" t="str">
            <v>BNTASQ1UX</v>
          </cell>
          <cell r="E1369">
            <v>144</v>
          </cell>
        </row>
        <row r="1369">
          <cell r="L1369">
            <v>46032</v>
          </cell>
        </row>
        <row r="1369">
          <cell r="N1369" t="str">
            <v>Dennis</v>
          </cell>
        </row>
        <row r="1369">
          <cell r="Q1369" t="str">
            <v>Colombia </v>
          </cell>
        </row>
        <row r="1370">
          <cell r="A1370" t="str">
            <v>PSO2501303</v>
          </cell>
          <cell r="B1370">
            <v>702500</v>
          </cell>
          <cell r="C1370" t="str">
            <v>P8875-V04-C1202</v>
          </cell>
          <cell r="D1370" t="str">
            <v>BC116RAR</v>
          </cell>
          <cell r="E1370">
            <v>1104</v>
          </cell>
          <cell r="F1370" t="str">
            <v>N</v>
          </cell>
        </row>
        <row r="1370">
          <cell r="L1370">
            <v>45930</v>
          </cell>
          <cell r="M1370" t="str">
            <v>TBC</v>
          </cell>
          <cell r="N1370" t="str">
            <v>Keith</v>
          </cell>
        </row>
        <row r="1370">
          <cell r="Q1370" t="str">
            <v>Argentina </v>
          </cell>
        </row>
        <row r="1371">
          <cell r="A1371" t="str">
            <v>PSO2501304</v>
          </cell>
          <cell r="B1371">
            <v>702500</v>
          </cell>
          <cell r="C1371" t="str">
            <v>P8533-V01-C1201</v>
          </cell>
          <cell r="D1371" t="str">
            <v>P1200-2DAR</v>
          </cell>
          <cell r="E1371">
            <v>1380</v>
          </cell>
          <cell r="F1371" t="str">
            <v>N</v>
          </cell>
        </row>
        <row r="1371">
          <cell r="L1371">
            <v>45930</v>
          </cell>
          <cell r="M1371" t="str">
            <v>TBC</v>
          </cell>
          <cell r="N1371" t="str">
            <v>Keith</v>
          </cell>
        </row>
        <row r="1371">
          <cell r="Q1371" t="str">
            <v>Argentina </v>
          </cell>
        </row>
        <row r="1372">
          <cell r="A1372" t="str">
            <v>PSO2501305</v>
          </cell>
          <cell r="B1372">
            <v>702503</v>
          </cell>
          <cell r="C1372" t="str">
            <v>P8875-V04-C1203</v>
          </cell>
          <cell r="D1372" t="str">
            <v>BC116RUZ</v>
          </cell>
          <cell r="E1372">
            <v>270</v>
          </cell>
          <cell r="F1372" t="str">
            <v>N</v>
          </cell>
        </row>
        <row r="1372">
          <cell r="L1372">
            <v>45930</v>
          </cell>
          <cell r="M1372" t="str">
            <v>TBC</v>
          </cell>
          <cell r="N1372" t="str">
            <v>Keith</v>
          </cell>
        </row>
        <row r="1372">
          <cell r="Q1372" t="str">
            <v>Uruguay </v>
          </cell>
        </row>
        <row r="1373">
          <cell r="A1373" t="str">
            <v>PSO2501306</v>
          </cell>
          <cell r="B1373">
            <v>702503</v>
          </cell>
          <cell r="C1373" t="str">
            <v>P8533-V01-C1202</v>
          </cell>
          <cell r="D1373" t="str">
            <v>P1200-2DUZ</v>
          </cell>
          <cell r="E1373">
            <v>396</v>
          </cell>
          <cell r="F1373" t="str">
            <v>N</v>
          </cell>
        </row>
        <row r="1373">
          <cell r="L1373">
            <v>45930</v>
          </cell>
          <cell r="M1373" t="str">
            <v>TBC</v>
          </cell>
          <cell r="N1373" t="str">
            <v>Keith</v>
          </cell>
        </row>
        <row r="1373">
          <cell r="Q1373" t="str">
            <v>Uruguay </v>
          </cell>
        </row>
        <row r="1374">
          <cell r="A1374" t="str">
            <v>PSO2501307</v>
          </cell>
          <cell r="B1374">
            <v>4500577626</v>
          </cell>
          <cell r="C1374" t="str">
            <v>P8515-E01-C1202</v>
          </cell>
          <cell r="D1374" t="str">
            <v>AS136E</v>
          </cell>
          <cell r="E1374">
            <v>180</v>
          </cell>
          <cell r="F1374" t="str">
            <v>Y BY SP</v>
          </cell>
        </row>
        <row r="1374">
          <cell r="K1374">
            <v>0.548</v>
          </cell>
          <cell r="L1374">
            <v>45873</v>
          </cell>
          <cell r="M1374">
            <v>13.117</v>
          </cell>
          <cell r="N1374" t="str">
            <v>Winnie</v>
          </cell>
        </row>
        <row r="1374">
          <cell r="P1374" t="str">
            <v>180PCS draw from PO#4500575956/PSO2500956,KEEP E VERSION</v>
          </cell>
          <cell r="Q1374" t="str">
            <v>Dubai </v>
          </cell>
        </row>
        <row r="1375">
          <cell r="A1375" t="str">
            <v>PSO2501308</v>
          </cell>
          <cell r="B1375">
            <v>4500575961</v>
          </cell>
          <cell r="C1375" t="str">
            <v>P8510-E02-C1202</v>
          </cell>
          <cell r="D1375" t="str">
            <v>AS952E</v>
          </cell>
          <cell r="E1375">
            <v>2502</v>
          </cell>
          <cell r="F1375" t="str">
            <v>N</v>
          </cell>
        </row>
        <row r="1375">
          <cell r="L1375">
            <v>45937</v>
          </cell>
          <cell r="M1375">
            <v>16.093</v>
          </cell>
          <cell r="N1375" t="str">
            <v>Winnie</v>
          </cell>
        </row>
        <row r="1375">
          <cell r="Q1375" t="str">
            <v>France </v>
          </cell>
        </row>
        <row r="1376">
          <cell r="A1376" t="str">
            <v>PSO2501309</v>
          </cell>
          <cell r="B1376">
            <v>4500577350</v>
          </cell>
          <cell r="C1376" t="str">
            <v>D8019-E00-C1208</v>
          </cell>
          <cell r="D1376" t="str">
            <v>ACAS6550DIF</v>
          </cell>
          <cell r="E1376">
            <v>2520</v>
          </cell>
          <cell r="F1376" t="str">
            <v>N</v>
          </cell>
        </row>
        <row r="1376">
          <cell r="L1376">
            <v>45874</v>
          </cell>
          <cell r="M1376">
            <v>2.47</v>
          </cell>
          <cell r="N1376" t="str">
            <v>Winnie</v>
          </cell>
        </row>
        <row r="1376">
          <cell r="Q1376" t="str">
            <v>France </v>
          </cell>
        </row>
        <row r="1377">
          <cell r="A1377" t="str">
            <v>PSO2501310</v>
          </cell>
          <cell r="B1377">
            <v>4500577350</v>
          </cell>
          <cell r="C1377" t="str">
            <v>P8875-E03-C1205</v>
          </cell>
          <cell r="D1377" t="str">
            <v>AS122E</v>
          </cell>
          <cell r="E1377">
            <v>2502</v>
          </cell>
          <cell r="F1377" t="str">
            <v>N</v>
          </cell>
        </row>
        <row r="1377">
          <cell r="L1377">
            <v>45902</v>
          </cell>
          <cell r="M1377">
            <v>10.33</v>
          </cell>
          <cell r="N1377" t="str">
            <v>Winnie</v>
          </cell>
        </row>
        <row r="1377">
          <cell r="Q1377" t="str">
            <v>France </v>
          </cell>
        </row>
        <row r="1378">
          <cell r="A1378" t="str">
            <v>PSO2501311</v>
          </cell>
          <cell r="B1378">
            <v>4500577350</v>
          </cell>
          <cell r="C1378" t="str">
            <v>P8022-E01-C1201</v>
          </cell>
          <cell r="D1378" t="str">
            <v>D6555DE</v>
          </cell>
          <cell r="E1378">
            <v>2500</v>
          </cell>
          <cell r="F1378" t="str">
            <v>N</v>
          </cell>
        </row>
        <row r="1378">
          <cell r="L1378">
            <v>45874</v>
          </cell>
          <cell r="M1378">
            <v>25.543</v>
          </cell>
          <cell r="N1378" t="str">
            <v>Winnie</v>
          </cell>
        </row>
        <row r="1378">
          <cell r="Q1378" t="str">
            <v>France </v>
          </cell>
        </row>
        <row r="1379">
          <cell r="A1379" t="str">
            <v>PSO2501312</v>
          </cell>
          <cell r="B1379">
            <v>4500577351</v>
          </cell>
          <cell r="C1379" t="str">
            <v>D8019-E00-C1208</v>
          </cell>
          <cell r="D1379" t="str">
            <v>ACAS6550DIF</v>
          </cell>
          <cell r="E1379">
            <v>4176</v>
          </cell>
          <cell r="F1379" t="str">
            <v>N</v>
          </cell>
        </row>
        <row r="1379">
          <cell r="L1379">
            <v>45902</v>
          </cell>
          <cell r="M1379">
            <v>2.47</v>
          </cell>
          <cell r="N1379" t="str">
            <v>Winnie</v>
          </cell>
        </row>
        <row r="1379">
          <cell r="P1379" t="str">
            <v>504pcs given to DUBAI same version</v>
          </cell>
          <cell r="Q1379" t="str">
            <v>France </v>
          </cell>
        </row>
        <row r="1380">
          <cell r="A1380" t="str">
            <v>PSO2501313</v>
          </cell>
          <cell r="B1380">
            <v>4500577351</v>
          </cell>
          <cell r="C1380" t="str">
            <v>P8518-E01-C1202</v>
          </cell>
          <cell r="D1380" t="str">
            <v>AS773E</v>
          </cell>
          <cell r="E1380">
            <v>2502</v>
          </cell>
          <cell r="F1380" t="str">
            <v>N</v>
          </cell>
        </row>
        <row r="1380">
          <cell r="L1380">
            <v>46000</v>
          </cell>
          <cell r="M1380" t="str">
            <v>CANCELLED</v>
          </cell>
          <cell r="N1380" t="str">
            <v>Winnie</v>
          </cell>
        </row>
        <row r="1380">
          <cell r="P1380" t="str">
            <v>cancel and change to MSO</v>
          </cell>
          <cell r="Q1380" t="str">
            <v>France </v>
          </cell>
        </row>
        <row r="1381">
          <cell r="A1381" t="str">
            <v>PSO2501314</v>
          </cell>
          <cell r="B1381">
            <v>4500577351</v>
          </cell>
          <cell r="C1381" t="str">
            <v>P8528-E01-C1202</v>
          </cell>
          <cell r="D1381" t="str">
            <v>AS774E</v>
          </cell>
          <cell r="E1381">
            <v>2502</v>
          </cell>
          <cell r="F1381" t="str">
            <v>N</v>
          </cell>
        </row>
        <row r="1381">
          <cell r="L1381">
            <v>45902</v>
          </cell>
          <cell r="M1381">
            <v>15.697</v>
          </cell>
          <cell r="N1381" t="str">
            <v>Winnie</v>
          </cell>
        </row>
        <row r="1381">
          <cell r="Q1381" t="str">
            <v>France </v>
          </cell>
        </row>
        <row r="1382">
          <cell r="A1382" t="str">
            <v>PSO2501315</v>
          </cell>
          <cell r="B1382">
            <v>4500577351</v>
          </cell>
          <cell r="C1382" t="str">
            <v>P8873-E03-C1205</v>
          </cell>
          <cell r="D1382" t="str">
            <v>AS965E</v>
          </cell>
          <cell r="E1382">
            <v>2502</v>
          </cell>
          <cell r="F1382" t="str">
            <v>Y BY SP</v>
          </cell>
        </row>
        <row r="1382">
          <cell r="K1382">
            <v>1.372</v>
          </cell>
          <cell r="L1382">
            <v>45902</v>
          </cell>
          <cell r="M1382">
            <v>18.496</v>
          </cell>
          <cell r="N1382" t="str">
            <v>Winnie</v>
          </cell>
        </row>
        <row r="1382">
          <cell r="Q1382" t="str">
            <v>France </v>
          </cell>
        </row>
        <row r="1383">
          <cell r="A1383" t="str">
            <v>PSO2501316</v>
          </cell>
          <cell r="B1383">
            <v>4500577351</v>
          </cell>
          <cell r="C1383" t="str">
            <v>P8510-E02-C1203</v>
          </cell>
          <cell r="D1383" t="str">
            <v>AS970E</v>
          </cell>
          <cell r="E1383">
            <v>2004</v>
          </cell>
          <cell r="F1383" t="str">
            <v>Y BY SP</v>
          </cell>
        </row>
        <row r="1383">
          <cell r="K1383">
            <v>0.635</v>
          </cell>
          <cell r="L1383">
            <v>45902</v>
          </cell>
          <cell r="M1383">
            <v>18.575</v>
          </cell>
          <cell r="N1383" t="str">
            <v>Winnie</v>
          </cell>
        </row>
        <row r="1383">
          <cell r="Q1383" t="str">
            <v>France </v>
          </cell>
        </row>
        <row r="1384">
          <cell r="A1384" t="str">
            <v>PSO2501317</v>
          </cell>
          <cell r="B1384">
            <v>4500577351</v>
          </cell>
          <cell r="C1384" t="str">
            <v>P8022-E01-C1201</v>
          </cell>
          <cell r="D1384" t="str">
            <v>D6555DE</v>
          </cell>
          <cell r="E1384">
            <v>1900</v>
          </cell>
          <cell r="F1384" t="str">
            <v>N</v>
          </cell>
        </row>
        <row r="1384">
          <cell r="L1384">
            <v>45902</v>
          </cell>
          <cell r="M1384">
            <v>25.543</v>
          </cell>
          <cell r="N1384" t="str">
            <v>Winnie</v>
          </cell>
        </row>
        <row r="1384">
          <cell r="P1384" t="str">
            <v>600pcs drawn and put on new po#4500578204 on 7/1</v>
          </cell>
          <cell r="Q1384" t="str">
            <v>France </v>
          </cell>
        </row>
        <row r="1385">
          <cell r="A1385" t="str">
            <v>PSO2501318</v>
          </cell>
          <cell r="B1385">
            <v>4500577351</v>
          </cell>
          <cell r="C1385" t="str">
            <v>P8392-E01-C1201</v>
          </cell>
          <cell r="D1385" t="str">
            <v>D773DE</v>
          </cell>
          <cell r="E1385">
            <v>2004</v>
          </cell>
          <cell r="F1385" t="str">
            <v>N</v>
          </cell>
        </row>
        <row r="1385">
          <cell r="L1385">
            <v>45902</v>
          </cell>
          <cell r="M1385">
            <v>12.607</v>
          </cell>
          <cell r="N1385" t="str">
            <v>Winnie</v>
          </cell>
        </row>
        <row r="1385">
          <cell r="Q1385" t="str">
            <v>France </v>
          </cell>
        </row>
        <row r="1386">
          <cell r="A1386" t="str">
            <v>PSO2501319</v>
          </cell>
          <cell r="B1386">
            <v>4500577351</v>
          </cell>
          <cell r="C1386" t="str">
            <v>P2573-E01-C1205</v>
          </cell>
          <cell r="D1386" t="str">
            <v>MT727E</v>
          </cell>
          <cell r="E1386">
            <v>2502</v>
          </cell>
          <cell r="F1386" t="str">
            <v>Y
BY SP</v>
          </cell>
        </row>
        <row r="1386">
          <cell r="K1386">
            <v>0.265</v>
          </cell>
          <cell r="L1386">
            <v>45902</v>
          </cell>
          <cell r="M1386">
            <v>9.9</v>
          </cell>
          <cell r="N1386" t="str">
            <v>Winnie</v>
          </cell>
        </row>
        <row r="1386">
          <cell r="Q1386" t="str">
            <v>France </v>
          </cell>
        </row>
        <row r="1387">
          <cell r="A1387" t="str">
            <v>PSO2501320</v>
          </cell>
          <cell r="B1387">
            <v>4500577352</v>
          </cell>
          <cell r="C1387" t="str">
            <v>P8875-E03-C1205</v>
          </cell>
          <cell r="D1387" t="str">
            <v>AS122E</v>
          </cell>
          <cell r="E1387">
            <v>2502</v>
          </cell>
          <cell r="F1387" t="str">
            <v>N</v>
          </cell>
        </row>
        <row r="1387">
          <cell r="L1387">
            <v>45937</v>
          </cell>
          <cell r="M1387">
            <v>10.347</v>
          </cell>
          <cell r="N1387" t="str">
            <v>Winnie</v>
          </cell>
        </row>
        <row r="1387">
          <cell r="Q1387" t="str">
            <v>France </v>
          </cell>
        </row>
        <row r="1388">
          <cell r="A1388" t="str">
            <v>PSO2501321</v>
          </cell>
          <cell r="B1388">
            <v>4500577352</v>
          </cell>
          <cell r="C1388" t="str">
            <v>P8515-E01-C1215</v>
          </cell>
          <cell r="D1388" t="str">
            <v>AS261E</v>
          </cell>
          <cell r="E1388">
            <v>2502</v>
          </cell>
          <cell r="F1388" t="str">
            <v>Y BY SP</v>
          </cell>
        </row>
        <row r="1388">
          <cell r="J1388" t="str">
            <v>Glove-2136U-SP</v>
          </cell>
          <cell r="K1388">
            <v>0.548</v>
          </cell>
          <cell r="L1388">
            <v>45937</v>
          </cell>
          <cell r="M1388">
            <v>12.239</v>
          </cell>
          <cell r="N1388" t="str">
            <v>Winnie</v>
          </cell>
        </row>
        <row r="1388">
          <cell r="Q1388" t="str">
            <v>France </v>
          </cell>
        </row>
        <row r="1389">
          <cell r="A1389" t="str">
            <v>PSO2501322</v>
          </cell>
          <cell r="B1389">
            <v>4500577352</v>
          </cell>
          <cell r="C1389" t="str">
            <v>P8528-E01-C1202</v>
          </cell>
          <cell r="D1389" t="str">
            <v>AS774E</v>
          </cell>
          <cell r="E1389">
            <v>2004</v>
          </cell>
          <cell r="F1389" t="str">
            <v>N</v>
          </cell>
        </row>
        <row r="1389">
          <cell r="L1389">
            <v>45937</v>
          </cell>
          <cell r="M1389">
            <v>15.714</v>
          </cell>
          <cell r="N1389" t="str">
            <v>Winnie</v>
          </cell>
        </row>
        <row r="1389">
          <cell r="Q1389" t="str">
            <v>France </v>
          </cell>
        </row>
        <row r="1390">
          <cell r="A1390" t="str">
            <v>PSO2501323</v>
          </cell>
          <cell r="B1390">
            <v>4500577352</v>
          </cell>
          <cell r="C1390" t="str">
            <v>P8832-E02-C1215</v>
          </cell>
          <cell r="D1390" t="str">
            <v>AS86E</v>
          </cell>
          <cell r="E1390">
            <v>5400</v>
          </cell>
          <cell r="F1390" t="str">
            <v>N</v>
          </cell>
        </row>
        <row r="1390">
          <cell r="L1390">
            <v>45922</v>
          </cell>
          <cell r="M1390">
            <v>5.725</v>
          </cell>
          <cell r="N1390" t="str">
            <v>Winnie</v>
          </cell>
        </row>
        <row r="1390">
          <cell r="Q1390" t="str">
            <v>France </v>
          </cell>
        </row>
        <row r="1391">
          <cell r="A1391" t="str">
            <v>PSO2501324</v>
          </cell>
          <cell r="B1391">
            <v>4500577352</v>
          </cell>
          <cell r="C1391" t="str">
            <v>P8873-E03-C1205</v>
          </cell>
          <cell r="D1391" t="str">
            <v>AS965E</v>
          </cell>
          <cell r="E1391">
            <v>2004</v>
          </cell>
          <cell r="F1391" t="str">
            <v>Y BY SP</v>
          </cell>
        </row>
        <row r="1391">
          <cell r="K1391">
            <v>1.372</v>
          </cell>
          <cell r="L1391">
            <v>45922</v>
          </cell>
          <cell r="M1391">
            <v>18.496</v>
          </cell>
          <cell r="N1391" t="str">
            <v>Winnie</v>
          </cell>
        </row>
        <row r="1391">
          <cell r="Q1391" t="str">
            <v>France </v>
          </cell>
        </row>
        <row r="1392">
          <cell r="A1392" t="str">
            <v>PSO2501325</v>
          </cell>
          <cell r="B1392">
            <v>4500577352</v>
          </cell>
          <cell r="C1392" t="str">
            <v>P8510-E02-C1203</v>
          </cell>
          <cell r="D1392" t="str">
            <v>AS970E</v>
          </cell>
          <cell r="E1392">
            <v>2004</v>
          </cell>
          <cell r="F1392" t="str">
            <v>Y BY SP</v>
          </cell>
        </row>
        <row r="1392">
          <cell r="K1392">
            <v>0.635</v>
          </cell>
          <cell r="L1392">
            <v>45937</v>
          </cell>
          <cell r="M1392">
            <v>18.592</v>
          </cell>
          <cell r="N1392" t="str">
            <v>Winnie</v>
          </cell>
        </row>
        <row r="1392">
          <cell r="Q1392" t="str">
            <v>France </v>
          </cell>
        </row>
        <row r="1393">
          <cell r="A1393" t="str">
            <v>PSO2501326</v>
          </cell>
          <cell r="B1393">
            <v>4500577352</v>
          </cell>
          <cell r="C1393" t="str">
            <v>P8022-E01-C1201</v>
          </cell>
          <cell r="D1393" t="str">
            <v>D6555DE</v>
          </cell>
          <cell r="E1393">
            <v>2500</v>
          </cell>
          <cell r="F1393" t="str">
            <v>N</v>
          </cell>
        </row>
        <row r="1393">
          <cell r="L1393">
            <v>45937</v>
          </cell>
          <cell r="M1393">
            <v>25.56</v>
          </cell>
          <cell r="N1393" t="str">
            <v>Winnie</v>
          </cell>
        </row>
        <row r="1393">
          <cell r="Q1393" t="str">
            <v>France </v>
          </cell>
        </row>
        <row r="1394">
          <cell r="A1394" t="str">
            <v>PSO2501327</v>
          </cell>
          <cell r="B1394">
            <v>4500577352</v>
          </cell>
          <cell r="C1394" t="str">
            <v>P8392-E01-C1201</v>
          </cell>
          <cell r="D1394" t="str">
            <v>D773DE</v>
          </cell>
          <cell r="E1394">
            <v>2004</v>
          </cell>
          <cell r="F1394" t="str">
            <v>N</v>
          </cell>
        </row>
        <row r="1394">
          <cell r="L1394">
            <v>45937</v>
          </cell>
          <cell r="M1394">
            <v>12.624</v>
          </cell>
          <cell r="N1394" t="str">
            <v>Winnie</v>
          </cell>
        </row>
        <row r="1394">
          <cell r="Q1394" t="str">
            <v>France </v>
          </cell>
        </row>
        <row r="1395">
          <cell r="A1395" t="str">
            <v>PSO2501328</v>
          </cell>
          <cell r="B1395">
            <v>4500577352</v>
          </cell>
          <cell r="C1395" t="str">
            <v>P2575-E01-C1202</v>
          </cell>
          <cell r="D1395" t="str">
            <v>E786E</v>
          </cell>
          <cell r="E1395">
            <v>2502</v>
          </cell>
          <cell r="F1395" t="str">
            <v>Y, by SP</v>
          </cell>
        </row>
        <row r="1395">
          <cell r="K1395">
            <v>0.265</v>
          </cell>
          <cell r="L1395">
            <v>45937</v>
          </cell>
          <cell r="M1395">
            <v>8.491</v>
          </cell>
          <cell r="N1395" t="str">
            <v>Winnie</v>
          </cell>
        </row>
        <row r="1395">
          <cell r="Q1395" t="str">
            <v>France </v>
          </cell>
        </row>
        <row r="1396">
          <cell r="A1396" t="str">
            <v>PSO2501329</v>
          </cell>
          <cell r="B1396">
            <v>4500577352</v>
          </cell>
          <cell r="C1396" t="str">
            <v>P2573-E01-C1203</v>
          </cell>
          <cell r="D1396" t="str">
            <v>MT725E</v>
          </cell>
          <cell r="E1396">
            <v>3000</v>
          </cell>
          <cell r="F1396" t="str">
            <v>Y
BY SP</v>
          </cell>
        </row>
        <row r="1396">
          <cell r="K1396">
            <v>0.265</v>
          </cell>
          <cell r="L1396">
            <v>45937</v>
          </cell>
          <cell r="M1396">
            <v>8.423</v>
          </cell>
          <cell r="N1396" t="str">
            <v>Winnie</v>
          </cell>
        </row>
        <row r="1396">
          <cell r="Q1396" t="str">
            <v>France </v>
          </cell>
        </row>
        <row r="1397">
          <cell r="A1397" t="str">
            <v>PSO2501330</v>
          </cell>
          <cell r="B1397">
            <v>4500577352</v>
          </cell>
          <cell r="C1397" t="str">
            <v>P2573-E01-C1204</v>
          </cell>
          <cell r="D1397" t="str">
            <v>MT726E</v>
          </cell>
          <cell r="E1397">
            <v>3300</v>
          </cell>
          <cell r="F1397" t="str">
            <v>Y BY SP</v>
          </cell>
        </row>
        <row r="1397">
          <cell r="J1397" t="str">
            <v>PU-7255U (JETBLOOM)</v>
          </cell>
          <cell r="K1397">
            <v>0.265</v>
          </cell>
          <cell r="L1397">
            <v>45937</v>
          </cell>
          <cell r="M1397">
            <v>9.712</v>
          </cell>
          <cell r="N1397" t="str">
            <v>Winnie</v>
          </cell>
        </row>
        <row r="1397">
          <cell r="Q1397" t="str">
            <v>France </v>
          </cell>
        </row>
        <row r="1398">
          <cell r="A1398" t="str">
            <v>PSO2501331</v>
          </cell>
          <cell r="B1398">
            <v>4500575060</v>
          </cell>
          <cell r="C1398" t="str">
            <v>P8531-E03-C1203</v>
          </cell>
          <cell r="D1398" t="str">
            <v>BRAS226CHE</v>
          </cell>
          <cell r="E1398">
            <v>504</v>
          </cell>
          <cell r="F1398" t="str">
            <v>N</v>
          </cell>
        </row>
        <row r="1398">
          <cell r="L1398">
            <v>45874</v>
          </cell>
          <cell r="M1398">
            <v>12.808</v>
          </cell>
          <cell r="N1398" t="str">
            <v>Winnie</v>
          </cell>
        </row>
        <row r="1398">
          <cell r="P1398" t="str">
            <v>504pcs taken from PSO2500789 with CHE version.</v>
          </cell>
          <cell r="Q1398" t="str">
            <v>France </v>
          </cell>
        </row>
        <row r="1399">
          <cell r="A1399" t="str">
            <v>PSO2501332</v>
          </cell>
          <cell r="B1399">
            <v>4500575940</v>
          </cell>
          <cell r="C1399" t="str">
            <v>P8016-E01-C1206</v>
          </cell>
          <cell r="D1399" t="str">
            <v>BRHD215CHE</v>
          </cell>
          <cell r="E1399">
            <v>504</v>
          </cell>
          <cell r="F1399" t="str">
            <v>N</v>
          </cell>
        </row>
        <row r="1399">
          <cell r="L1399">
            <v>45902</v>
          </cell>
          <cell r="M1399">
            <v>9.595</v>
          </cell>
          <cell r="N1399" t="str">
            <v>Winnie</v>
          </cell>
        </row>
        <row r="1399">
          <cell r="Q1399" t="str">
            <v>France </v>
          </cell>
        </row>
        <row r="1400">
          <cell r="A1400" t="str">
            <v>PSO2501333</v>
          </cell>
          <cell r="B1400">
            <v>4500577164</v>
          </cell>
          <cell r="C1400" t="str">
            <v>P8538-E01-C1202</v>
          </cell>
          <cell r="D1400" t="str">
            <v>BRAS152E</v>
          </cell>
          <cell r="E1400">
            <v>2502</v>
          </cell>
          <cell r="F1400" t="str">
            <v>N</v>
          </cell>
        </row>
        <row r="1400">
          <cell r="L1400">
            <v>45902</v>
          </cell>
          <cell r="M1400" t="str">
            <v>CANCELLED</v>
          </cell>
          <cell r="N1400" t="str">
            <v>Winnie</v>
          </cell>
        </row>
        <row r="1400">
          <cell r="P1400" t="str">
            <v>cancel and change to MSO</v>
          </cell>
          <cell r="Q1400" t="str">
            <v>France </v>
          </cell>
        </row>
        <row r="1401">
          <cell r="A1401" t="str">
            <v>PSO2501334</v>
          </cell>
          <cell r="B1401">
            <v>4500577164</v>
          </cell>
          <cell r="C1401" t="str">
            <v>P8030-E01-C1202</v>
          </cell>
          <cell r="D1401" t="str">
            <v>BRHD155E</v>
          </cell>
          <cell r="E1401">
            <v>1998</v>
          </cell>
          <cell r="F1401" t="str">
            <v>N</v>
          </cell>
        </row>
        <row r="1401">
          <cell r="L1401">
            <v>45902</v>
          </cell>
          <cell r="M1401">
            <v>7.3</v>
          </cell>
          <cell r="N1401" t="str">
            <v>Winnie</v>
          </cell>
        </row>
        <row r="1401">
          <cell r="Q1401" t="str">
            <v>France </v>
          </cell>
        </row>
        <row r="1402">
          <cell r="A1402" t="str">
            <v>PSO2501335</v>
          </cell>
          <cell r="B1402">
            <v>4500577164</v>
          </cell>
          <cell r="C1402" t="str">
            <v>P8030-E01-C1201</v>
          </cell>
          <cell r="D1402" t="str">
            <v>BRHD150E</v>
          </cell>
          <cell r="E1402">
            <v>2004</v>
          </cell>
          <cell r="F1402" t="str">
            <v>N</v>
          </cell>
        </row>
        <row r="1402">
          <cell r="L1402">
            <v>45933</v>
          </cell>
          <cell r="M1402">
            <v>6.75</v>
          </cell>
          <cell r="N1402" t="str">
            <v>Winnie</v>
          </cell>
        </row>
        <row r="1402">
          <cell r="Q1402" t="str">
            <v>France </v>
          </cell>
        </row>
        <row r="1403">
          <cell r="A1403" t="str">
            <v>PSO2501336</v>
          </cell>
          <cell r="B1403">
            <v>4500577164</v>
          </cell>
          <cell r="C1403" t="str">
            <v>P8016-E01-C1201</v>
          </cell>
          <cell r="D1403" t="str">
            <v>BRHD210E</v>
          </cell>
          <cell r="E1403">
            <v>3900</v>
          </cell>
          <cell r="F1403" t="str">
            <v>N</v>
          </cell>
        </row>
        <row r="1403">
          <cell r="L1403">
            <v>46000</v>
          </cell>
          <cell r="M1403" t="str">
            <v>Cancelled </v>
          </cell>
          <cell r="N1403" t="str">
            <v>Winnie</v>
          </cell>
        </row>
        <row r="1403">
          <cell r="P1403" t="str">
            <v>cancel and change to MSO</v>
          </cell>
          <cell r="Q1403" t="str">
            <v>France </v>
          </cell>
        </row>
        <row r="1404">
          <cell r="A1404" t="str">
            <v>PSO2501337</v>
          </cell>
          <cell r="B1404">
            <v>4500577164</v>
          </cell>
          <cell r="C1404" t="str">
            <v>P8016-E02-C1201</v>
          </cell>
          <cell r="D1404" t="str">
            <v>BRHD225E</v>
          </cell>
          <cell r="E1404">
            <v>3300</v>
          </cell>
          <cell r="F1404" t="str">
            <v>N</v>
          </cell>
        </row>
        <row r="1404">
          <cell r="L1404">
            <v>45905</v>
          </cell>
          <cell r="M1404">
            <v>10.235</v>
          </cell>
          <cell r="N1404" t="str">
            <v>Winnie</v>
          </cell>
        </row>
        <row r="1404">
          <cell r="Q1404" t="str">
            <v>France </v>
          </cell>
        </row>
        <row r="1405">
          <cell r="A1405" t="str">
            <v>PSO2501338</v>
          </cell>
          <cell r="B1405">
            <v>4500577164</v>
          </cell>
          <cell r="C1405" t="str">
            <v>P8018-E01-C1201</v>
          </cell>
          <cell r="D1405" t="str">
            <v>BRHD425E</v>
          </cell>
          <cell r="E1405">
            <v>2502</v>
          </cell>
          <cell r="F1405" t="str">
            <v>N</v>
          </cell>
        </row>
        <row r="1405">
          <cell r="L1405">
            <v>45905</v>
          </cell>
          <cell r="M1405">
            <v>17.788</v>
          </cell>
          <cell r="N1405" t="str">
            <v>Winnie</v>
          </cell>
        </row>
        <row r="1405">
          <cell r="Q1405" t="str">
            <v>France </v>
          </cell>
        </row>
        <row r="1406">
          <cell r="A1406" t="str">
            <v>PSO2501339</v>
          </cell>
          <cell r="B1406">
            <v>4500577164</v>
          </cell>
          <cell r="C1406" t="str">
            <v>P8018-E02-C1201</v>
          </cell>
          <cell r="D1406" t="str">
            <v>BRHD435E</v>
          </cell>
          <cell r="E1406">
            <v>2502</v>
          </cell>
          <cell r="F1406" t="str">
            <v>N</v>
          </cell>
        </row>
        <row r="1406">
          <cell r="L1406">
            <v>45922</v>
          </cell>
          <cell r="M1406">
            <v>18.322</v>
          </cell>
          <cell r="N1406" t="str">
            <v>Winnie</v>
          </cell>
        </row>
        <row r="1406">
          <cell r="Q1406" t="str">
            <v>France </v>
          </cell>
        </row>
        <row r="1407">
          <cell r="A1407" t="str">
            <v>PSO2501340</v>
          </cell>
          <cell r="B1407">
            <v>4500577164</v>
          </cell>
          <cell r="C1407" t="str">
            <v>P8016-E04-C1201</v>
          </cell>
          <cell r="D1407" t="str">
            <v>BRHD200E</v>
          </cell>
          <cell r="E1407">
            <v>2502</v>
          </cell>
          <cell r="F1407" t="str">
            <v>N</v>
          </cell>
        </row>
        <row r="1407">
          <cell r="L1407">
            <v>45905</v>
          </cell>
          <cell r="M1407">
            <v>8.78</v>
          </cell>
          <cell r="N1407" t="str">
            <v>Winnie</v>
          </cell>
        </row>
        <row r="1407">
          <cell r="Q1407" t="str">
            <v>France </v>
          </cell>
        </row>
        <row r="1408">
          <cell r="A1408" t="str">
            <v>PSO2501341</v>
          </cell>
          <cell r="B1408">
            <v>4500577164</v>
          </cell>
          <cell r="C1408" t="str">
            <v>P8016-E01-C1201</v>
          </cell>
          <cell r="D1408" t="str">
            <v>BRHD210E</v>
          </cell>
          <cell r="E1408">
            <v>2502</v>
          </cell>
          <cell r="F1408" t="str">
            <v>N</v>
          </cell>
        </row>
        <row r="1408">
          <cell r="L1408">
            <v>46024</v>
          </cell>
          <cell r="M1408" t="str">
            <v>Cancelled </v>
          </cell>
          <cell r="N1408" t="str">
            <v>Winnie</v>
          </cell>
        </row>
        <row r="1408">
          <cell r="P1408" t="str">
            <v>cancel and change to MSO</v>
          </cell>
          <cell r="Q1408" t="str">
            <v>France </v>
          </cell>
        </row>
        <row r="1409">
          <cell r="A1409" t="str">
            <v>PSO2501342</v>
          </cell>
          <cell r="B1409">
            <v>4500577164</v>
          </cell>
          <cell r="C1409" t="str">
            <v>P8016-E02-C1201</v>
          </cell>
          <cell r="D1409" t="str">
            <v>BRHD225E</v>
          </cell>
          <cell r="E1409">
            <v>2700</v>
          </cell>
          <cell r="F1409" t="str">
            <v>N</v>
          </cell>
        </row>
        <row r="1409">
          <cell r="L1409">
            <v>45922</v>
          </cell>
          <cell r="M1409">
            <v>10.235</v>
          </cell>
          <cell r="N1409" t="str">
            <v>Winnie</v>
          </cell>
        </row>
        <row r="1409">
          <cell r="Q1409" t="str">
            <v>France </v>
          </cell>
        </row>
        <row r="1410">
          <cell r="A1410" t="str">
            <v>PSO2501343</v>
          </cell>
          <cell r="B1410">
            <v>4500577164</v>
          </cell>
          <cell r="C1410" t="str">
            <v>P8018-E01-C1201</v>
          </cell>
          <cell r="D1410" t="str">
            <v>BRHD425E</v>
          </cell>
          <cell r="E1410">
            <v>1500</v>
          </cell>
          <cell r="F1410" t="str">
            <v>N</v>
          </cell>
        </row>
        <row r="1410">
          <cell r="L1410">
            <v>45933</v>
          </cell>
          <cell r="M1410">
            <v>17.788</v>
          </cell>
          <cell r="N1410" t="str">
            <v>Winnie</v>
          </cell>
        </row>
        <row r="1410">
          <cell r="Q1410" t="str">
            <v>France </v>
          </cell>
        </row>
        <row r="1411">
          <cell r="A1411" t="str">
            <v>PSO2501344</v>
          </cell>
          <cell r="B1411">
            <v>4500577164</v>
          </cell>
          <cell r="C1411" t="str">
            <v>P8030-E01-C1203</v>
          </cell>
          <cell r="D1411" t="str">
            <v>BRHD155CHE</v>
          </cell>
          <cell r="E1411">
            <v>504</v>
          </cell>
        </row>
        <row r="1411">
          <cell r="L1411">
            <v>45874</v>
          </cell>
          <cell r="M1411">
            <v>7.365</v>
          </cell>
          <cell r="N1411" t="str">
            <v>Winnie</v>
          </cell>
        </row>
        <row r="1411">
          <cell r="Q1411" t="str">
            <v>France </v>
          </cell>
        </row>
        <row r="1412">
          <cell r="A1412" t="str">
            <v>PSO2501345</v>
          </cell>
          <cell r="B1412">
            <v>4500577484</v>
          </cell>
          <cell r="C1412" t="str">
            <v>P8363-E01-C1201</v>
          </cell>
          <cell r="D1412" t="str">
            <v>5336U</v>
          </cell>
          <cell r="E1412">
            <v>3000</v>
          </cell>
          <cell r="F1412" t="str">
            <v>N</v>
          </cell>
        </row>
        <row r="1412">
          <cell r="L1412">
            <v>45888</v>
          </cell>
          <cell r="M1412">
            <v>10.74</v>
          </cell>
          <cell r="N1412" t="str">
            <v>Winnie</v>
          </cell>
        </row>
        <row r="1412">
          <cell r="Q1412" t="str">
            <v>UK </v>
          </cell>
        </row>
        <row r="1413">
          <cell r="A1413" t="str">
            <v>PSO2501346</v>
          </cell>
          <cell r="B1413">
            <v>4500577484</v>
          </cell>
          <cell r="C1413" t="str">
            <v>P8873-E03-C1210</v>
          </cell>
          <cell r="D1413" t="str">
            <v>AS968U</v>
          </cell>
          <cell r="E1413">
            <v>4600</v>
          </cell>
          <cell r="F1413" t="str">
            <v>Y</v>
          </cell>
        </row>
        <row r="1413">
          <cell r="L1413">
            <v>45895</v>
          </cell>
          <cell r="M1413">
            <v>24.028</v>
          </cell>
          <cell r="N1413" t="str">
            <v>Winnie</v>
          </cell>
        </row>
        <row r="1413">
          <cell r="Q1413" t="str">
            <v>UK </v>
          </cell>
        </row>
        <row r="1414">
          <cell r="A1414" t="str">
            <v>PSO2501347</v>
          </cell>
          <cell r="B1414">
            <v>4500577484</v>
          </cell>
          <cell r="C1414" t="str">
            <v>P8873-E03-C1210</v>
          </cell>
          <cell r="D1414" t="str">
            <v>AS968U</v>
          </cell>
          <cell r="E1414">
            <v>2004</v>
          </cell>
          <cell r="F1414" t="str">
            <v>Y</v>
          </cell>
        </row>
        <row r="1414">
          <cell r="L1414">
            <v>45922</v>
          </cell>
          <cell r="M1414">
            <v>24.028</v>
          </cell>
          <cell r="N1414" t="str">
            <v>Winnie</v>
          </cell>
        </row>
        <row r="1414">
          <cell r="Q1414" t="str">
            <v>UK </v>
          </cell>
        </row>
        <row r="1415">
          <cell r="A1415" t="str">
            <v>PSO2501348</v>
          </cell>
          <cell r="B1415">
            <v>4500577484</v>
          </cell>
          <cell r="C1415" t="str">
            <v>P8515-E01-C1216</v>
          </cell>
          <cell r="D1415" t="str">
            <v>AS261U</v>
          </cell>
          <cell r="E1415">
            <v>2508</v>
          </cell>
          <cell r="F1415" t="str">
            <v>Y BY SP</v>
          </cell>
        </row>
        <row r="1415">
          <cell r="J1415" t="str">
            <v>Glove-2136U-SP</v>
          </cell>
          <cell r="K1415">
            <v>0.548</v>
          </cell>
          <cell r="L1415">
            <v>45888</v>
          </cell>
          <cell r="M1415">
            <v>12.469</v>
          </cell>
          <cell r="N1415" t="str">
            <v>Winnie</v>
          </cell>
        </row>
        <row r="1415">
          <cell r="Q1415" t="str">
            <v>UK </v>
          </cell>
        </row>
        <row r="1416">
          <cell r="A1416" t="str">
            <v>PSO2501349</v>
          </cell>
          <cell r="B1416">
            <v>4500577484</v>
          </cell>
          <cell r="C1416" t="str">
            <v>P8888-E03-C1202</v>
          </cell>
          <cell r="D1416" t="str">
            <v>2764U</v>
          </cell>
          <cell r="E1416">
            <v>2508</v>
          </cell>
          <cell r="F1416" t="str">
            <v>N</v>
          </cell>
        </row>
        <row r="1416">
          <cell r="L1416">
            <v>45888</v>
          </cell>
          <cell r="M1416">
            <v>8.354</v>
          </cell>
          <cell r="N1416" t="str">
            <v>Winnie</v>
          </cell>
        </row>
        <row r="1416">
          <cell r="Q1416" t="str">
            <v>UK </v>
          </cell>
        </row>
        <row r="1417">
          <cell r="A1417" t="str">
            <v>PSO2501350</v>
          </cell>
          <cell r="B1417">
            <v>4500577484</v>
          </cell>
          <cell r="C1417" t="str">
            <v>P8888-E03-C1202</v>
          </cell>
          <cell r="D1417" t="str">
            <v>2764U</v>
          </cell>
          <cell r="E1417">
            <v>2508</v>
          </cell>
          <cell r="F1417" t="str">
            <v>N</v>
          </cell>
        </row>
        <row r="1417">
          <cell r="L1417">
            <v>45922</v>
          </cell>
          <cell r="M1417">
            <v>8.354</v>
          </cell>
          <cell r="N1417" t="str">
            <v>Winnie</v>
          </cell>
        </row>
        <row r="1417">
          <cell r="Q1417" t="str">
            <v>UK </v>
          </cell>
        </row>
        <row r="1418">
          <cell r="A1418" t="str">
            <v>PSO2501351</v>
          </cell>
          <cell r="B1418">
            <v>4500577484</v>
          </cell>
          <cell r="C1418" t="str">
            <v>P8832-E02-C1213</v>
          </cell>
          <cell r="D1418" t="str">
            <v>5265TU</v>
          </cell>
          <cell r="E1418">
            <v>2508</v>
          </cell>
          <cell r="F1418" t="str">
            <v>N</v>
          </cell>
        </row>
        <row r="1418">
          <cell r="L1418">
            <v>45888</v>
          </cell>
          <cell r="M1418">
            <v>5.495</v>
          </cell>
          <cell r="N1418" t="str">
            <v>Winnie</v>
          </cell>
        </row>
        <row r="1418">
          <cell r="Q1418" t="str">
            <v>UK </v>
          </cell>
        </row>
        <row r="1419">
          <cell r="A1419" t="str">
            <v>PSO2501352</v>
          </cell>
          <cell r="B1419">
            <v>4500577490</v>
          </cell>
          <cell r="C1419" t="str">
            <v>P8023-V01-C1203</v>
          </cell>
          <cell r="D1419" t="str">
            <v>BNTASQ1UZ</v>
          </cell>
          <cell r="E1419">
            <v>288</v>
          </cell>
          <cell r="F1419" t="str">
            <v>N</v>
          </cell>
        </row>
        <row r="1419">
          <cell r="L1419">
            <v>46032</v>
          </cell>
        </row>
        <row r="1419">
          <cell r="N1419" t="str">
            <v>Alice</v>
          </cell>
        </row>
        <row r="1419">
          <cell r="Q1419" t="str">
            <v>Peru </v>
          </cell>
        </row>
        <row r="1420">
          <cell r="A1420" t="str">
            <v>PSO2501353</v>
          </cell>
          <cell r="B1420">
            <v>4500577191</v>
          </cell>
          <cell r="C1420" t="str">
            <v>P8023-V01-C1202</v>
          </cell>
          <cell r="D1420" t="str">
            <v>BNTASQ1UZ</v>
          </cell>
          <cell r="E1420">
            <v>144</v>
          </cell>
          <cell r="F1420" t="str">
            <v>N</v>
          </cell>
        </row>
        <row r="1420">
          <cell r="L1420">
            <v>46032</v>
          </cell>
        </row>
        <row r="1420">
          <cell r="N1420" t="str">
            <v>Alice</v>
          </cell>
        </row>
        <row r="1420">
          <cell r="Q1420" t="str">
            <v>Paraguay </v>
          </cell>
        </row>
        <row r="1421">
          <cell r="A1421" t="str">
            <v>PSO2501354</v>
          </cell>
          <cell r="B1421">
            <v>46486</v>
          </cell>
          <cell r="C1421" t="str">
            <v>P8325-C05-C1215</v>
          </cell>
          <cell r="D1421" t="str">
            <v>259GWKDC</v>
          </cell>
          <cell r="E1421">
            <v>2500</v>
          </cell>
          <cell r="F1421" t="str">
            <v>N</v>
          </cell>
        </row>
        <row r="1421">
          <cell r="L1421">
            <v>45894</v>
          </cell>
          <cell r="M1421" t="str">
            <v>CCN PRICE 11.218 WAITING APPROVAL</v>
          </cell>
          <cell r="N1421" t="str">
            <v>Joy</v>
          </cell>
        </row>
        <row r="1421">
          <cell r="Q1421" t="str">
            <v>Canada </v>
          </cell>
        </row>
        <row r="1422">
          <cell r="A1422" t="str">
            <v>PSO2501355</v>
          </cell>
          <cell r="B1422">
            <v>46486</v>
          </cell>
          <cell r="C1422" t="str">
            <v>P8325-C05-C1214</v>
          </cell>
          <cell r="D1422" t="str">
            <v>259EWKDC</v>
          </cell>
          <cell r="E1422">
            <v>2500</v>
          </cell>
          <cell r="F1422" t="str">
            <v>N</v>
          </cell>
        </row>
        <row r="1422">
          <cell r="L1422">
            <v>45894</v>
          </cell>
          <cell r="M1422" t="str">
            <v>CCN PRICE 11.228 WAITING APPROVAL</v>
          </cell>
          <cell r="N1422" t="str">
            <v>Joy</v>
          </cell>
        </row>
        <row r="1422">
          <cell r="Q1422" t="str">
            <v>Canada </v>
          </cell>
        </row>
        <row r="1423">
          <cell r="A1423" t="str">
            <v>PSO2501356</v>
          </cell>
          <cell r="B1423">
            <v>4500577678</v>
          </cell>
          <cell r="C1423" t="str">
            <v>820-88910011R</v>
          </cell>
        </row>
        <row r="1423">
          <cell r="E1423">
            <v>30</v>
          </cell>
          <cell r="F1423" t="str">
            <v>N</v>
          </cell>
        </row>
        <row r="1423">
          <cell r="L1423">
            <v>45866</v>
          </cell>
        </row>
        <row r="1423">
          <cell r="N1423" t="str">
            <v>Alice</v>
          </cell>
        </row>
        <row r="1423">
          <cell r="Q1423" t="str">
            <v>Australia </v>
          </cell>
        </row>
        <row r="1424">
          <cell r="A1424" t="str">
            <v>PSO2501357</v>
          </cell>
          <cell r="B1424">
            <v>4500577678</v>
          </cell>
          <cell r="C1424" t="str">
            <v>820-88910010R</v>
          </cell>
        </row>
        <row r="1424">
          <cell r="E1424">
            <v>30</v>
          </cell>
          <cell r="F1424" t="str">
            <v>N</v>
          </cell>
        </row>
        <row r="1424">
          <cell r="L1424">
            <v>45866</v>
          </cell>
        </row>
        <row r="1424">
          <cell r="N1424" t="str">
            <v>Alice</v>
          </cell>
        </row>
        <row r="1424">
          <cell r="Q1424" t="str">
            <v>Australia </v>
          </cell>
        </row>
        <row r="1425">
          <cell r="A1425" t="str">
            <v>PSO2501358</v>
          </cell>
          <cell r="B1425" t="str">
            <v>IP-0012(174501)</v>
          </cell>
          <cell r="C1425" t="str">
            <v>P3866-L01-C1201</v>
          </cell>
          <cell r="D1425" t="str">
            <v>#0201</v>
          </cell>
          <cell r="E1425">
            <v>2004</v>
          </cell>
          <cell r="F1425" t="str">
            <v>N</v>
          </cell>
        </row>
        <row r="1425">
          <cell r="L1425">
            <v>45930</v>
          </cell>
          <cell r="M1425">
            <v>5.24</v>
          </cell>
          <cell r="N1425" t="str">
            <v>Kit</v>
          </cell>
        </row>
        <row r="1425">
          <cell r="Q1425" t="str">
            <v>USA </v>
          </cell>
        </row>
        <row r="1426">
          <cell r="A1426" t="str">
            <v>PSO2501359</v>
          </cell>
          <cell r="B1426" t="str">
            <v>IP-0013(174502)</v>
          </cell>
          <cell r="C1426" t="str">
            <v>P3862-L01-C1201</v>
          </cell>
          <cell r="D1426" t="str">
            <v>#70-0151(basic #0140)</v>
          </cell>
          <cell r="E1426">
            <v>7968</v>
          </cell>
          <cell r="F1426" t="str">
            <v>N</v>
          </cell>
        </row>
        <row r="1426">
          <cell r="L1426">
            <v>45922</v>
          </cell>
          <cell r="M1426">
            <v>6.46</v>
          </cell>
          <cell r="N1426" t="str">
            <v>Kit</v>
          </cell>
          <cell r="O1426" t="str">
            <v>transfer from TSO2500172</v>
          </cell>
        </row>
        <row r="1426">
          <cell r="Q1426" t="str">
            <v>USA </v>
          </cell>
        </row>
        <row r="1427">
          <cell r="A1427" t="str">
            <v>PSO2501360</v>
          </cell>
          <cell r="B1427" t="str">
            <v>IP-0014(174718)</v>
          </cell>
          <cell r="C1427" t="str">
            <v>P3862-L01-C1201</v>
          </cell>
          <cell r="D1427" t="str">
            <v>#70-0151(basic #0140)</v>
          </cell>
          <cell r="E1427">
            <v>2502</v>
          </cell>
          <cell r="F1427" t="str">
            <v>N</v>
          </cell>
        </row>
        <row r="1427">
          <cell r="L1427">
            <v>45922</v>
          </cell>
          <cell r="M1427">
            <v>6.46</v>
          </cell>
          <cell r="N1427" t="str">
            <v>Kit</v>
          </cell>
          <cell r="O1427" t="str">
            <v>transfer from TSO2500186</v>
          </cell>
        </row>
        <row r="1427">
          <cell r="Q1427" t="str">
            <v>USA </v>
          </cell>
        </row>
        <row r="1428">
          <cell r="A1428" t="str">
            <v>PSO2501361</v>
          </cell>
          <cell r="B1428">
            <v>4500577799</v>
          </cell>
          <cell r="C1428" t="str">
            <v>P8023-L01-C1205</v>
          </cell>
          <cell r="D1428" t="str">
            <v>BNTASQ1UX</v>
          </cell>
          <cell r="E1428">
            <v>504</v>
          </cell>
        </row>
        <row r="1428">
          <cell r="L1428">
            <v>46032</v>
          </cell>
        </row>
        <row r="1428">
          <cell r="N1428" t="str">
            <v>Dennis</v>
          </cell>
        </row>
        <row r="1428">
          <cell r="Q1428" t="str">
            <v>Costa Rica </v>
          </cell>
        </row>
        <row r="1429">
          <cell r="A1429" t="str">
            <v>PSO2501362</v>
          </cell>
          <cell r="B1429">
            <v>4500577789</v>
          </cell>
          <cell r="C1429" t="str">
            <v>P8530-L01-C1217</v>
          </cell>
          <cell r="D1429" t="str">
            <v>BNTDHBE3000UX</v>
          </cell>
          <cell r="E1429">
            <v>300</v>
          </cell>
        </row>
        <row r="1429">
          <cell r="L1429">
            <v>45955</v>
          </cell>
        </row>
        <row r="1429">
          <cell r="N1429" t="str">
            <v>Dennis</v>
          </cell>
        </row>
        <row r="1429">
          <cell r="Q1429" t="str">
            <v>Venezuela </v>
          </cell>
        </row>
        <row r="1430">
          <cell r="A1430" t="str">
            <v>PSO2501363</v>
          </cell>
          <cell r="B1430">
            <v>4500577790</v>
          </cell>
          <cell r="C1430" t="str">
            <v>P8023-L01-C1204</v>
          </cell>
          <cell r="D1430" t="str">
            <v>BNTASQ1UX</v>
          </cell>
          <cell r="E1430">
            <v>504</v>
          </cell>
        </row>
        <row r="1430">
          <cell r="L1430">
            <v>46032</v>
          </cell>
        </row>
        <row r="1430">
          <cell r="N1430" t="str">
            <v>Dennis</v>
          </cell>
        </row>
        <row r="1430">
          <cell r="Q1430" t="str">
            <v>Venezuela </v>
          </cell>
        </row>
        <row r="1431">
          <cell r="A1431" t="str">
            <v>PSO2501364</v>
          </cell>
          <cell r="B1431">
            <v>4500577804</v>
          </cell>
          <cell r="C1431" t="str">
            <v>P8530-L01-C1218</v>
          </cell>
          <cell r="D1431" t="str">
            <v>BNTDHBE3000UX</v>
          </cell>
          <cell r="E1431">
            <v>504</v>
          </cell>
        </row>
        <row r="1431">
          <cell r="L1431">
            <v>46001</v>
          </cell>
        </row>
        <row r="1431">
          <cell r="N1431" t="str">
            <v>Dennis</v>
          </cell>
        </row>
        <row r="1431">
          <cell r="Q1431" t="str">
            <v>Costa Rica </v>
          </cell>
        </row>
        <row r="1432">
          <cell r="A1432" t="str">
            <v>PSO2501365</v>
          </cell>
          <cell r="B1432">
            <v>4500577803</v>
          </cell>
          <cell r="C1432" t="str">
            <v>P8530-L01-C1218</v>
          </cell>
          <cell r="D1432" t="str">
            <v>BNTDHBE3000UX</v>
          </cell>
          <cell r="E1432">
            <v>504</v>
          </cell>
        </row>
        <row r="1432">
          <cell r="L1432">
            <v>45955</v>
          </cell>
        </row>
        <row r="1432">
          <cell r="N1432" t="str">
            <v>Dennis</v>
          </cell>
        </row>
        <row r="1432">
          <cell r="Q1432" t="str">
            <v>Costa Rica </v>
          </cell>
        </row>
        <row r="1433">
          <cell r="A1433" t="str">
            <v>PSO2501366</v>
          </cell>
          <cell r="B1433">
            <v>4500577800</v>
          </cell>
          <cell r="C1433" t="str">
            <v>P8023-L01-C1205</v>
          </cell>
          <cell r="D1433" t="str">
            <v>BNTASQ1UX</v>
          </cell>
          <cell r="E1433">
            <v>504</v>
          </cell>
        </row>
        <row r="1433">
          <cell r="L1433">
            <v>46063</v>
          </cell>
        </row>
        <row r="1433">
          <cell r="N1433" t="str">
            <v>Dennis</v>
          </cell>
        </row>
        <row r="1433">
          <cell r="Q1433" t="str">
            <v>Costa Rica </v>
          </cell>
        </row>
        <row r="1434">
          <cell r="A1434" t="str">
            <v>PSO2501367</v>
          </cell>
          <cell r="B1434">
            <v>4500577717</v>
          </cell>
          <cell r="C1434" t="str">
            <v>P8316-L03-C1202</v>
          </cell>
          <cell r="D1434" t="str">
            <v>047BW</v>
          </cell>
          <cell r="E1434">
            <v>3000</v>
          </cell>
          <cell r="F1434" t="str">
            <v>N</v>
          </cell>
        </row>
        <row r="1434">
          <cell r="L1434">
            <v>45910</v>
          </cell>
          <cell r="M1434" t="str">
            <v>6.138--&gt;6.445待更新PO</v>
          </cell>
          <cell r="N1434" t="str">
            <v>Joy</v>
          </cell>
        </row>
        <row r="1434">
          <cell r="Q1434" t="str">
            <v>USA </v>
          </cell>
        </row>
        <row r="1435">
          <cell r="A1435" t="str">
            <v>PSO2501368</v>
          </cell>
          <cell r="B1435">
            <v>4500577717</v>
          </cell>
          <cell r="C1435" t="str">
            <v>P8316-L03-C1201</v>
          </cell>
          <cell r="D1435" t="str">
            <v>047W</v>
          </cell>
          <cell r="E1435">
            <v>2504</v>
          </cell>
          <cell r="F1435" t="str">
            <v>N</v>
          </cell>
        </row>
        <row r="1435">
          <cell r="L1435">
            <v>45910</v>
          </cell>
          <cell r="M1435" t="str">
            <v>6.138--&gt;6.445待更新PO</v>
          </cell>
          <cell r="N1435" t="str">
            <v>Joy</v>
          </cell>
        </row>
        <row r="1435">
          <cell r="Q1435" t="str">
            <v>USA </v>
          </cell>
        </row>
        <row r="1436">
          <cell r="A1436" t="str">
            <v>PSO2501369</v>
          </cell>
          <cell r="B1436">
            <v>4500577717</v>
          </cell>
          <cell r="C1436" t="str">
            <v>P8271-L01-C1206</v>
          </cell>
          <cell r="D1436" t="str">
            <v>169WIW</v>
          </cell>
          <cell r="E1436">
            <v>2504</v>
          </cell>
          <cell r="F1436" t="str">
            <v>N</v>
          </cell>
        </row>
        <row r="1436">
          <cell r="L1436">
            <v>45910</v>
          </cell>
          <cell r="M1436" t="str">
            <v>8.627--&gt;9.058待更新PO</v>
          </cell>
          <cell r="N1436" t="str">
            <v>Joy</v>
          </cell>
        </row>
        <row r="1436">
          <cell r="Q1436" t="str">
            <v>USA </v>
          </cell>
        </row>
        <row r="1437">
          <cell r="A1437" t="str">
            <v>PSO2501370</v>
          </cell>
          <cell r="B1437">
            <v>4500577717</v>
          </cell>
          <cell r="C1437" t="str">
            <v>P8228-L05-C1201</v>
          </cell>
          <cell r="D1437" t="str">
            <v>BHOSPBK6689</v>
          </cell>
          <cell r="E1437">
            <v>2508</v>
          </cell>
          <cell r="F1437" t="str">
            <v>N</v>
          </cell>
        </row>
        <row r="1437">
          <cell r="L1437">
            <v>45910</v>
          </cell>
          <cell r="M1437" t="str">
            <v>13.476--&gt;?待更新PO</v>
          </cell>
          <cell r="N1437" t="str">
            <v>Alice</v>
          </cell>
        </row>
        <row r="1437">
          <cell r="Q1437" t="str">
            <v>USA </v>
          </cell>
        </row>
        <row r="1438">
          <cell r="A1438" t="str">
            <v>PSO2501371</v>
          </cell>
          <cell r="B1438">
            <v>4500577823</v>
          </cell>
          <cell r="C1438" t="str">
            <v>P8525-C01-C1207</v>
          </cell>
          <cell r="D1438" t="str">
            <v>BC114RDC-DBLCRKTDR</v>
          </cell>
          <cell r="E1438">
            <v>9360</v>
          </cell>
          <cell r="F1438" t="str">
            <v>N</v>
          </cell>
        </row>
        <row r="1438">
          <cell r="L1438">
            <v>45891</v>
          </cell>
          <cell r="M1438">
            <v>8.954</v>
          </cell>
          <cell r="N1438" t="str">
            <v>Joy</v>
          </cell>
        </row>
        <row r="1438">
          <cell r="Q1438" t="str">
            <v>China DG-GOLD EDGE</v>
          </cell>
        </row>
        <row r="1439">
          <cell r="A1439" t="str">
            <v>PSO2501372</v>
          </cell>
          <cell r="B1439">
            <v>702395</v>
          </cell>
          <cell r="C1439" t="str">
            <v>P8875-V04-C1203</v>
          </cell>
          <cell r="D1439" t="str">
            <v>BC116RUZ</v>
          </cell>
          <cell r="E1439">
            <v>1002</v>
          </cell>
          <cell r="F1439" t="str">
            <v>N</v>
          </cell>
        </row>
        <row r="1439">
          <cell r="L1439">
            <v>45930</v>
          </cell>
          <cell r="M1439" t="str">
            <v>TBC</v>
          </cell>
          <cell r="N1439" t="str">
            <v>Keith</v>
          </cell>
        </row>
        <row r="1439">
          <cell r="Q1439" t="str">
            <v>USA </v>
          </cell>
        </row>
        <row r="1440">
          <cell r="A1440" t="str">
            <v>PSO2501373</v>
          </cell>
          <cell r="B1440">
            <v>702395</v>
          </cell>
          <cell r="C1440" t="str">
            <v>P8533-V01-C1203</v>
          </cell>
          <cell r="D1440" t="str">
            <v>P1200-2DUZ</v>
          </cell>
          <cell r="E1440">
            <v>1002</v>
          </cell>
          <cell r="F1440" t="str">
            <v>N</v>
          </cell>
        </row>
        <row r="1440">
          <cell r="L1440">
            <v>45930</v>
          </cell>
          <cell r="M1440" t="str">
            <v>TBC</v>
          </cell>
          <cell r="N1440" t="str">
            <v>Keith</v>
          </cell>
        </row>
        <row r="1440">
          <cell r="Q1440" t="str">
            <v>USA </v>
          </cell>
        </row>
        <row r="1441">
          <cell r="A1441" t="str">
            <v>PSO2501374</v>
          </cell>
          <cell r="B1441">
            <v>702506</v>
          </cell>
          <cell r="C1441" t="str">
            <v>P8875-V04-C1203</v>
          </cell>
          <cell r="D1441" t="str">
            <v>BC116RUZ</v>
          </cell>
          <cell r="E1441">
            <v>552</v>
          </cell>
          <cell r="F1441" t="str">
            <v>N</v>
          </cell>
        </row>
        <row r="1441">
          <cell r="L1441">
            <v>45930</v>
          </cell>
          <cell r="M1441" t="str">
            <v>TBC</v>
          </cell>
          <cell r="N1441" t="str">
            <v>Keith</v>
          </cell>
        </row>
        <row r="1441">
          <cell r="Q1441" t="str">
            <v>Paraguay </v>
          </cell>
        </row>
        <row r="1442">
          <cell r="A1442" t="str">
            <v>PSO2501375</v>
          </cell>
          <cell r="B1442">
            <v>702506</v>
          </cell>
          <cell r="C1442" t="str">
            <v>P8533-V01-C1202</v>
          </cell>
          <cell r="D1442" t="str">
            <v>P1200-2DUZ</v>
          </cell>
          <cell r="E1442">
            <v>552</v>
          </cell>
          <cell r="F1442" t="str">
            <v>N</v>
          </cell>
        </row>
        <row r="1442">
          <cell r="L1442">
            <v>45930</v>
          </cell>
          <cell r="M1442" t="str">
            <v>TBC</v>
          </cell>
          <cell r="N1442" t="str">
            <v>Keith</v>
          </cell>
        </row>
        <row r="1442">
          <cell r="Q1442" t="str">
            <v>Paraguay </v>
          </cell>
        </row>
        <row r="1443">
          <cell r="A1443" t="str">
            <v>PSO2501376</v>
          </cell>
          <cell r="B1443">
            <v>4500577735</v>
          </cell>
          <cell r="C1443" t="str">
            <v>P8893-L05-C1209</v>
          </cell>
          <cell r="D1443" t="str">
            <v>CD160NN</v>
          </cell>
          <cell r="E1443">
            <v>20004</v>
          </cell>
          <cell r="F1443" t="str">
            <v>N</v>
          </cell>
        </row>
        <row r="1443">
          <cell r="L1443">
            <v>45894</v>
          </cell>
          <cell r="M1443">
            <v>6.899</v>
          </cell>
          <cell r="N1443" t="str">
            <v>Joy</v>
          </cell>
        </row>
        <row r="1443">
          <cell r="Q1443" t="str">
            <v>USA </v>
          </cell>
        </row>
        <row r="1444">
          <cell r="A1444" t="str">
            <v>PSO2501377</v>
          </cell>
          <cell r="B1444">
            <v>4500577735</v>
          </cell>
          <cell r="C1444" t="str">
            <v>P8893-L05-C1209</v>
          </cell>
          <cell r="D1444" t="str">
            <v>CD160NN</v>
          </cell>
          <cell r="E1444">
            <v>10002</v>
          </cell>
          <cell r="F1444" t="str">
            <v>N</v>
          </cell>
        </row>
        <row r="1444">
          <cell r="L1444">
            <v>45930</v>
          </cell>
          <cell r="M1444">
            <v>7.589</v>
          </cell>
          <cell r="N1444" t="str">
            <v>Joy</v>
          </cell>
        </row>
        <row r="1444">
          <cell r="Q1444" t="str">
            <v>USA </v>
          </cell>
        </row>
        <row r="1445">
          <cell r="A1445" t="str">
            <v>PSO2501378</v>
          </cell>
          <cell r="B1445">
            <v>4500577737</v>
          </cell>
          <cell r="C1445" t="str">
            <v>P8289-L02-C1214</v>
          </cell>
          <cell r="D1445" t="str">
            <v>121KW</v>
          </cell>
          <cell r="E1445">
            <v>6000</v>
          </cell>
          <cell r="F1445" t="str">
            <v>N</v>
          </cell>
        </row>
        <row r="1445">
          <cell r="L1445">
            <v>45862</v>
          </cell>
          <cell r="M1445">
            <v>9.004</v>
          </cell>
          <cell r="N1445" t="str">
            <v>Joy</v>
          </cell>
        </row>
        <row r="1445">
          <cell r="Q1445" t="str">
            <v>USA </v>
          </cell>
        </row>
        <row r="1446">
          <cell r="A1446" t="str">
            <v>PSO2501379</v>
          </cell>
          <cell r="B1446">
            <v>4500577737</v>
          </cell>
          <cell r="C1446" t="str">
            <v>P8289-L02-C1214</v>
          </cell>
          <cell r="D1446" t="str">
            <v>121KW</v>
          </cell>
          <cell r="E1446">
            <v>6000</v>
          </cell>
          <cell r="F1446" t="str">
            <v>N</v>
          </cell>
        </row>
        <row r="1446">
          <cell r="L1446">
            <v>45868</v>
          </cell>
          <cell r="M1446">
            <v>9.004</v>
          </cell>
          <cell r="N1446" t="str">
            <v>Joy</v>
          </cell>
        </row>
        <row r="1446">
          <cell r="Q1446" t="str">
            <v>USA </v>
          </cell>
        </row>
        <row r="1447">
          <cell r="A1447" t="str">
            <v>PSO2501380</v>
          </cell>
          <cell r="B1447">
            <v>4500577737</v>
          </cell>
          <cell r="C1447" t="str">
            <v>P8289-L02-C1214</v>
          </cell>
          <cell r="D1447" t="str">
            <v>121KW</v>
          </cell>
          <cell r="E1447">
            <v>5000</v>
          </cell>
          <cell r="F1447" t="str">
            <v>N</v>
          </cell>
        </row>
        <row r="1447">
          <cell r="L1447">
            <v>45881</v>
          </cell>
          <cell r="M1447">
            <v>9.004</v>
          </cell>
          <cell r="N1447" t="str">
            <v>Joy</v>
          </cell>
        </row>
        <row r="1447">
          <cell r="Q1447" t="str">
            <v>USA </v>
          </cell>
        </row>
        <row r="1448">
          <cell r="A1448" t="str">
            <v>PSO2501381</v>
          </cell>
          <cell r="B1448">
            <v>4500577737</v>
          </cell>
          <cell r="C1448" t="str">
            <v>P8289-L02-C1214</v>
          </cell>
          <cell r="D1448" t="str">
            <v>121KW</v>
          </cell>
          <cell r="E1448">
            <v>10000</v>
          </cell>
          <cell r="F1448" t="str">
            <v>N</v>
          </cell>
        </row>
        <row r="1448">
          <cell r="L1448">
            <v>45887</v>
          </cell>
          <cell r="M1448">
            <v>9.004</v>
          </cell>
          <cell r="N1448" t="str">
            <v>Joy</v>
          </cell>
        </row>
        <row r="1448">
          <cell r="Q1448" t="str">
            <v>USA </v>
          </cell>
        </row>
        <row r="1449">
          <cell r="A1449" t="str">
            <v>PSO2501382</v>
          </cell>
          <cell r="B1449">
            <v>4500577737</v>
          </cell>
          <cell r="C1449" t="str">
            <v>P8006-L01-C1209</v>
          </cell>
          <cell r="D1449" t="str">
            <v>565L</v>
          </cell>
          <cell r="E1449">
            <v>5000</v>
          </cell>
          <cell r="F1449" t="str">
            <v>N</v>
          </cell>
        </row>
        <row r="1449">
          <cell r="L1449">
            <v>45913</v>
          </cell>
          <cell r="M1449">
            <v>7.98</v>
          </cell>
          <cell r="N1449" t="str">
            <v>Joy</v>
          </cell>
        </row>
        <row r="1449">
          <cell r="Q1449" t="str">
            <v>USA </v>
          </cell>
        </row>
        <row r="1450">
          <cell r="A1450" t="str">
            <v>PSO2501383</v>
          </cell>
          <cell r="B1450">
            <v>4500577737</v>
          </cell>
          <cell r="C1450" t="str">
            <v>P8006-L01-C1209</v>
          </cell>
          <cell r="D1450" t="str">
            <v>565L</v>
          </cell>
          <cell r="E1450">
            <v>10000</v>
          </cell>
          <cell r="F1450" t="str">
            <v>N</v>
          </cell>
        </row>
        <row r="1450">
          <cell r="L1450">
            <v>45920</v>
          </cell>
          <cell r="M1450">
            <v>7.98</v>
          </cell>
          <cell r="N1450" t="str">
            <v>Joy</v>
          </cell>
        </row>
        <row r="1450">
          <cell r="Q1450" t="str">
            <v>USA </v>
          </cell>
        </row>
        <row r="1451">
          <cell r="A1451" t="str">
            <v>PSO2501384</v>
          </cell>
          <cell r="B1451">
            <v>4500577876</v>
          </cell>
          <cell r="C1451" t="str">
            <v>P8896-E02-C1201</v>
          </cell>
          <cell r="D1451" t="str">
            <v>BAB2676TTE</v>
          </cell>
          <cell r="E1451">
            <v>60</v>
          </cell>
          <cell r="F1451" t="str">
            <v>N</v>
          </cell>
        </row>
        <row r="1451">
          <cell r="L1451">
            <v>45873</v>
          </cell>
          <cell r="M1451">
            <v>8.559</v>
          </cell>
          <cell r="N1451" t="str">
            <v>Winnie</v>
          </cell>
        </row>
        <row r="1451">
          <cell r="Q1451" t="str">
            <v>Dubai </v>
          </cell>
        </row>
        <row r="1452">
          <cell r="A1452" t="str">
            <v>PSO2501385</v>
          </cell>
          <cell r="B1452">
            <v>4500577786</v>
          </cell>
          <cell r="C1452" t="str">
            <v>P8895-E01-C1201</v>
          </cell>
          <cell r="D1452" t="str">
            <v>BAB2620E</v>
          </cell>
          <cell r="E1452">
            <v>2100</v>
          </cell>
          <cell r="F1452" t="str">
            <v>N</v>
          </cell>
        </row>
        <row r="1452">
          <cell r="L1452">
            <v>45937</v>
          </cell>
          <cell r="M1452">
            <v>7.457</v>
          </cell>
          <cell r="N1452" t="str">
            <v>Winnie</v>
          </cell>
        </row>
        <row r="1452">
          <cell r="Q1452" t="str">
            <v>France </v>
          </cell>
        </row>
        <row r="1453">
          <cell r="A1453" t="str">
            <v>PSO2501386</v>
          </cell>
          <cell r="B1453">
            <v>46516</v>
          </cell>
          <cell r="C1453" t="str">
            <v>P8325-C05-C1209</v>
          </cell>
          <cell r="D1453" t="str">
            <v>259NC</v>
          </cell>
          <cell r="E1453">
            <v>2500</v>
          </cell>
        </row>
        <row r="1453">
          <cell r="L1453">
            <v>45894</v>
          </cell>
          <cell r="M1453">
            <v>9.504</v>
          </cell>
          <cell r="N1453" t="str">
            <v>Joy</v>
          </cell>
        </row>
        <row r="1453">
          <cell r="Q1453" t="str">
            <v>Canada </v>
          </cell>
        </row>
        <row r="1454">
          <cell r="A1454" t="str">
            <v>PSO2501387</v>
          </cell>
          <cell r="B1454">
            <v>46516</v>
          </cell>
          <cell r="C1454" t="str">
            <v>P8328-C01-C1204</v>
          </cell>
          <cell r="D1454" t="str">
            <v>289DCC</v>
          </cell>
          <cell r="E1454">
            <v>2500</v>
          </cell>
        </row>
        <row r="1454">
          <cell r="L1454">
            <v>45894</v>
          </cell>
          <cell r="M1454">
            <v>6.353</v>
          </cell>
          <cell r="N1454" t="str">
            <v>Joy</v>
          </cell>
        </row>
        <row r="1454">
          <cell r="Q1454" t="str">
            <v>Canada </v>
          </cell>
        </row>
        <row r="1455">
          <cell r="A1455" t="str">
            <v>PSO2501388</v>
          </cell>
          <cell r="B1455">
            <v>46516</v>
          </cell>
          <cell r="C1455" t="str">
            <v>P8316-C01-C1202</v>
          </cell>
          <cell r="D1455" t="str">
            <v>318NC</v>
          </cell>
          <cell r="E1455">
            <v>5000</v>
          </cell>
        </row>
        <row r="1455">
          <cell r="L1455">
            <v>45894</v>
          </cell>
          <cell r="M1455">
            <v>4.879</v>
          </cell>
          <cell r="N1455" t="str">
            <v>Joy</v>
          </cell>
        </row>
        <row r="1455">
          <cell r="Q1455" t="str">
            <v>Canada </v>
          </cell>
        </row>
        <row r="1456">
          <cell r="A1456" t="str">
            <v>PSO2501389</v>
          </cell>
          <cell r="B1456">
            <v>46516</v>
          </cell>
          <cell r="C1456" t="str">
            <v>P8525-C01-C1201</v>
          </cell>
          <cell r="D1456" t="str">
            <v>BC114C</v>
          </cell>
          <cell r="E1456">
            <v>2500</v>
          </cell>
        </row>
        <row r="1456">
          <cell r="L1456">
            <v>45894</v>
          </cell>
          <cell r="M1456">
            <v>8.954</v>
          </cell>
          <cell r="N1456" t="str">
            <v>Joy</v>
          </cell>
        </row>
        <row r="1456">
          <cell r="Q1456" t="str">
            <v>Canada </v>
          </cell>
        </row>
        <row r="1457">
          <cell r="A1457" t="str">
            <v>PSO2501390</v>
          </cell>
          <cell r="B1457">
            <v>46516</v>
          </cell>
          <cell r="C1457" t="str">
            <v>P8886-C01-C1210</v>
          </cell>
          <cell r="D1457" t="str">
            <v>BC178RC</v>
          </cell>
          <cell r="E1457">
            <v>2500</v>
          </cell>
        </row>
        <row r="1457">
          <cell r="L1457">
            <v>45894</v>
          </cell>
          <cell r="M1457">
            <v>12.963</v>
          </cell>
          <cell r="N1457" t="str">
            <v>Joy</v>
          </cell>
        </row>
        <row r="1457">
          <cell r="Q1457" t="str">
            <v>Canada </v>
          </cell>
        </row>
        <row r="1458">
          <cell r="A1458" t="str">
            <v>PSO2501391</v>
          </cell>
          <cell r="B1458">
            <v>4500572345</v>
          </cell>
          <cell r="C1458" t="str">
            <v>302-80190015R</v>
          </cell>
          <cell r="D1458" t="str">
            <v>AS6550U-GB</v>
          </cell>
          <cell r="E1458">
            <v>20</v>
          </cell>
          <cell r="F1458" t="str">
            <v>N</v>
          </cell>
        </row>
        <row r="1458">
          <cell r="L1458">
            <v>45828</v>
          </cell>
          <cell r="M1458">
            <v>0.77</v>
          </cell>
          <cell r="N1458" t="str">
            <v>Winnie</v>
          </cell>
        </row>
        <row r="1458">
          <cell r="Q1458" t="str">
            <v>UK </v>
          </cell>
        </row>
        <row r="1459">
          <cell r="A1459" t="str">
            <v>PSO2501392</v>
          </cell>
          <cell r="B1459">
            <v>4500572345</v>
          </cell>
          <cell r="C1459" t="str">
            <v>302-85320003R</v>
          </cell>
          <cell r="D1459" t="str">
            <v>AS95U-GB</v>
          </cell>
          <cell r="E1459">
            <v>40</v>
          </cell>
          <cell r="F1459" t="str">
            <v>N</v>
          </cell>
        </row>
        <row r="1459">
          <cell r="L1459">
            <v>45828</v>
          </cell>
          <cell r="M1459">
            <v>0.69</v>
          </cell>
          <cell r="N1459" t="str">
            <v>Winnie</v>
          </cell>
        </row>
        <row r="1459">
          <cell r="Q1459" t="str">
            <v>UK </v>
          </cell>
        </row>
        <row r="1460">
          <cell r="A1460" t="str">
            <v>PSO2501393</v>
          </cell>
          <cell r="B1460">
            <v>4500577735</v>
          </cell>
          <cell r="C1460" t="str">
            <v>P8893-L05-C1209</v>
          </cell>
          <cell r="D1460" t="str">
            <v>CD160NN</v>
          </cell>
          <cell r="E1460">
            <v>5001</v>
          </cell>
          <cell r="F1460" t="str">
            <v>N</v>
          </cell>
        </row>
        <row r="1460">
          <cell r="L1460">
            <v>45937</v>
          </cell>
          <cell r="M1460">
            <v>7.589</v>
          </cell>
          <cell r="N1460" t="str">
            <v>Joy</v>
          </cell>
        </row>
        <row r="1460">
          <cell r="Q1460" t="str">
            <v>USA </v>
          </cell>
        </row>
        <row r="1461">
          <cell r="A1461" t="str">
            <v>PSO2501394</v>
          </cell>
          <cell r="B1461">
            <v>4500578011</v>
          </cell>
          <cell r="C1461" t="str">
            <v>P8309-L01-C1205</v>
          </cell>
          <cell r="D1461" t="str">
            <v>HH320L</v>
          </cell>
          <cell r="E1461">
            <v>3000</v>
          </cell>
          <cell r="F1461" t="str">
            <v>N</v>
          </cell>
        </row>
        <row r="1461">
          <cell r="L1461">
            <v>45937</v>
          </cell>
          <cell r="M1461">
            <v>14.311</v>
          </cell>
          <cell r="N1461" t="str">
            <v>Joy</v>
          </cell>
        </row>
        <row r="1461">
          <cell r="Q1461" t="str">
            <v>USA </v>
          </cell>
        </row>
        <row r="1462">
          <cell r="A1462" t="str">
            <v>PSO2501395</v>
          </cell>
          <cell r="B1462">
            <v>4500577935</v>
          </cell>
          <cell r="C1462" t="str">
            <v>P8325-C05-C1215</v>
          </cell>
          <cell r="D1462" t="str">
            <v>259GWKDC</v>
          </cell>
          <cell r="E1462">
            <v>800</v>
          </cell>
          <cell r="F1462" t="str">
            <v>N</v>
          </cell>
        </row>
        <row r="1462">
          <cell r="L1462">
            <v>45894</v>
          </cell>
          <cell r="M1462">
            <v>11.218</v>
          </cell>
          <cell r="N1462" t="str">
            <v>Kit</v>
          </cell>
        </row>
        <row r="1462">
          <cell r="Q1462" t="str">
            <v>Mexico </v>
          </cell>
        </row>
        <row r="1463">
          <cell r="A1463" t="str">
            <v>PSO2501396</v>
          </cell>
          <cell r="B1463">
            <v>4500577935</v>
          </cell>
          <cell r="C1463" t="str">
            <v>P8325-C05-C1215</v>
          </cell>
          <cell r="D1463" t="str">
            <v>259GWKDC</v>
          </cell>
          <cell r="E1463">
            <v>6</v>
          </cell>
          <cell r="F1463" t="str">
            <v>N</v>
          </cell>
        </row>
        <row r="1463">
          <cell r="L1463">
            <v>45894</v>
          </cell>
          <cell r="M1463" t="str">
            <v>FOC </v>
          </cell>
          <cell r="N1463" t="str">
            <v>Kit</v>
          </cell>
        </row>
        <row r="1463">
          <cell r="Q1463" t="str">
            <v>Mexico </v>
          </cell>
        </row>
        <row r="1464">
          <cell r="A1464" t="str">
            <v>PSO2501397</v>
          </cell>
          <cell r="B1464">
            <v>4500577935</v>
          </cell>
          <cell r="C1464" t="str">
            <v>P8325-C05-C1214</v>
          </cell>
          <cell r="D1464" t="str">
            <v>259EWKDC</v>
          </cell>
          <cell r="E1464">
            <v>800</v>
          </cell>
          <cell r="F1464" t="str">
            <v>N</v>
          </cell>
        </row>
        <row r="1464">
          <cell r="L1464">
            <v>45894</v>
          </cell>
          <cell r="M1464">
            <v>11.228</v>
          </cell>
          <cell r="N1464" t="str">
            <v>Kit</v>
          </cell>
        </row>
        <row r="1464">
          <cell r="Q1464" t="str">
            <v>Mexico </v>
          </cell>
        </row>
        <row r="1465">
          <cell r="A1465" t="str">
            <v>PSO2501398</v>
          </cell>
          <cell r="B1465">
            <v>4500577935</v>
          </cell>
          <cell r="C1465" t="str">
            <v>P8325-C05-C1214</v>
          </cell>
          <cell r="D1465" t="str">
            <v>259EWKDC</v>
          </cell>
          <cell r="E1465">
            <v>6</v>
          </cell>
          <cell r="F1465" t="str">
            <v>N</v>
          </cell>
        </row>
        <row r="1465">
          <cell r="L1465">
            <v>45894</v>
          </cell>
          <cell r="M1465" t="str">
            <v>FOC </v>
          </cell>
          <cell r="N1465" t="str">
            <v>Kit</v>
          </cell>
        </row>
        <row r="1465">
          <cell r="Q1465" t="str">
            <v>Mexico </v>
          </cell>
        </row>
        <row r="1466">
          <cell r="A1466" t="str">
            <v>PSO2501399</v>
          </cell>
          <cell r="B1466">
            <v>4500578019</v>
          </cell>
          <cell r="C1466" t="str">
            <v>P2396-A02-C1201</v>
          </cell>
          <cell r="D1466" t="str">
            <v>VSM7056A</v>
          </cell>
          <cell r="E1466">
            <v>2000</v>
          </cell>
          <cell r="F1466" t="str">
            <v>N</v>
          </cell>
        </row>
        <row r="1466">
          <cell r="L1466">
            <v>45905</v>
          </cell>
          <cell r="M1466">
            <v>7.534</v>
          </cell>
          <cell r="N1466" t="str">
            <v>Kit</v>
          </cell>
        </row>
        <row r="1466">
          <cell r="Q1466" t="str">
            <v>New Zealand </v>
          </cell>
        </row>
        <row r="1467">
          <cell r="A1467" t="str">
            <v>PSO2501400</v>
          </cell>
          <cell r="B1467">
            <v>4500578018</v>
          </cell>
          <cell r="C1467" t="str">
            <v>P8873-A02-C1202</v>
          </cell>
          <cell r="D1467" t="str">
            <v>VS2735GA</v>
          </cell>
          <cell r="E1467">
            <v>1500</v>
          </cell>
          <cell r="F1467" t="str">
            <v>N</v>
          </cell>
        </row>
        <row r="1467">
          <cell r="L1467">
            <v>45905</v>
          </cell>
          <cell r="M1467">
            <v>16.428</v>
          </cell>
          <cell r="N1467" t="str">
            <v>Kit</v>
          </cell>
        </row>
        <row r="1467">
          <cell r="Q1467" t="str">
            <v>Australia </v>
          </cell>
        </row>
        <row r="1468">
          <cell r="A1468" t="str">
            <v>PSO2501401</v>
          </cell>
          <cell r="B1468">
            <v>4500578018</v>
          </cell>
          <cell r="C1468" t="str">
            <v>P8528-A01-C1201</v>
          </cell>
          <cell r="D1468" t="str">
            <v>VSHA2774A</v>
          </cell>
          <cell r="E1468">
            <v>1700</v>
          </cell>
          <cell r="F1468" t="str">
            <v>Y BY SP </v>
          </cell>
        </row>
        <row r="1468">
          <cell r="J1468" t="str">
            <v>Kandoo - big pouch #BAG-2774A</v>
          </cell>
          <cell r="K1468" t="str">
            <v>Pouch - USD5.86</v>
          </cell>
          <cell r="L1468">
            <v>45905</v>
          </cell>
          <cell r="M1468">
            <v>24.741</v>
          </cell>
          <cell r="N1468" t="str">
            <v>Kit</v>
          </cell>
        </row>
        <row r="1468">
          <cell r="Q1468" t="str">
            <v>Australia </v>
          </cell>
        </row>
        <row r="1469">
          <cell r="A1469" t="str">
            <v>PSO2501402</v>
          </cell>
          <cell r="B1469">
            <v>4500578018</v>
          </cell>
          <cell r="C1469" t="str">
            <v>P2396-A02-C1201</v>
          </cell>
          <cell r="D1469" t="str">
            <v>VSM7056A</v>
          </cell>
          <cell r="E1469">
            <v>500</v>
          </cell>
          <cell r="F1469" t="str">
            <v>N</v>
          </cell>
        </row>
        <row r="1469">
          <cell r="L1469">
            <v>45905</v>
          </cell>
          <cell r="M1469">
            <v>7.534</v>
          </cell>
          <cell r="N1469" t="str">
            <v>Kit</v>
          </cell>
        </row>
        <row r="1469">
          <cell r="Q1469" t="str">
            <v>Australia </v>
          </cell>
        </row>
        <row r="1470">
          <cell r="A1470" t="str">
            <v>PSO2501403</v>
          </cell>
          <cell r="B1470">
            <v>4500577937</v>
          </cell>
          <cell r="C1470" t="str">
            <v>P8526-L01-C1201</v>
          </cell>
          <cell r="D1470" t="str">
            <v>BNTHB300TUX</v>
          </cell>
          <cell r="E1470">
            <v>504</v>
          </cell>
          <cell r="F1470" t="str">
            <v>N</v>
          </cell>
        </row>
        <row r="1470">
          <cell r="L1470">
            <v>45884</v>
          </cell>
          <cell r="M1470">
            <v>11.882</v>
          </cell>
          <cell r="N1470" t="str">
            <v>Amy</v>
          </cell>
        </row>
        <row r="1470">
          <cell r="Q1470" t="str">
            <v>Costa Rica </v>
          </cell>
        </row>
        <row r="1471">
          <cell r="A1471" t="str">
            <v>PSO2501404</v>
          </cell>
          <cell r="B1471">
            <v>4500577937</v>
          </cell>
          <cell r="C1471" t="str">
            <v>P8529-L02-C1201</v>
          </cell>
          <cell r="D1471" t="str">
            <v>BNTMHBUX</v>
          </cell>
          <cell r="E1471">
            <v>504</v>
          </cell>
          <cell r="F1471" t="str">
            <v>N</v>
          </cell>
        </row>
        <row r="1471">
          <cell r="L1471">
            <v>45884</v>
          </cell>
          <cell r="M1471">
            <v>7.994</v>
          </cell>
          <cell r="N1471" t="str">
            <v>Amy</v>
          </cell>
        </row>
        <row r="1471">
          <cell r="Q1471" t="str">
            <v>Costa Rica </v>
          </cell>
        </row>
        <row r="1472">
          <cell r="A1472" t="str">
            <v>PSO2501405</v>
          </cell>
          <cell r="B1472">
            <v>4500577937</v>
          </cell>
          <cell r="C1472" t="str">
            <v>434-02182411R</v>
          </cell>
          <cell r="D1472" t="str">
            <v>HB250UX-P1</v>
          </cell>
          <cell r="E1472">
            <v>20</v>
          </cell>
          <cell r="F1472" t="str">
            <v>N</v>
          </cell>
        </row>
        <row r="1472">
          <cell r="L1472">
            <v>45884</v>
          </cell>
          <cell r="M1472">
            <v>1.52</v>
          </cell>
          <cell r="N1472" t="str">
            <v>Amy</v>
          </cell>
        </row>
        <row r="1472">
          <cell r="Q1472" t="str">
            <v>Costa Rica </v>
          </cell>
        </row>
        <row r="1473">
          <cell r="A1473" t="str">
            <v>PSO2501406</v>
          </cell>
          <cell r="B1473">
            <v>4500577937</v>
          </cell>
          <cell r="C1473" t="str">
            <v>738-85210112C</v>
          </cell>
          <cell r="D1473" t="str">
            <v>HB250UX-HSNG</v>
          </cell>
          <cell r="E1473">
            <v>20</v>
          </cell>
          <cell r="F1473" t="str">
            <v>N</v>
          </cell>
        </row>
        <row r="1473">
          <cell r="L1473">
            <v>45884</v>
          </cell>
          <cell r="M1473">
            <v>0.98</v>
          </cell>
          <cell r="N1473" t="str">
            <v>Amy</v>
          </cell>
        </row>
        <row r="1473">
          <cell r="P1473" t="str">
            <v>738-85210112C top handle + 731-85210104C bot handle</v>
          </cell>
          <cell r="Q1473" t="str">
            <v>Costa Rica </v>
          </cell>
        </row>
        <row r="1474">
          <cell r="A1474" t="str">
            <v>PSO2501407</v>
          </cell>
          <cell r="B1474">
            <v>4500577937</v>
          </cell>
          <cell r="C1474" t="str">
            <v>J8521-L0001</v>
          </cell>
          <cell r="D1474" t="str">
            <v>HB250UX-HTR</v>
          </cell>
          <cell r="E1474">
            <v>20</v>
          </cell>
          <cell r="F1474" t="str">
            <v>N</v>
          </cell>
        </row>
        <row r="1474">
          <cell r="L1474">
            <v>45884</v>
          </cell>
          <cell r="M1474">
            <v>6.74</v>
          </cell>
          <cell r="N1474" t="str">
            <v>Amy</v>
          </cell>
        </row>
        <row r="1474">
          <cell r="Q1474" t="str">
            <v>Costa Rica </v>
          </cell>
        </row>
        <row r="1475">
          <cell r="A1475" t="str">
            <v>PSO2501408</v>
          </cell>
          <cell r="B1475">
            <v>4500577937</v>
          </cell>
          <cell r="C1475" t="str">
            <v>738-85210301C</v>
          </cell>
          <cell r="D1475" t="str">
            <v>HB250UX-P4</v>
          </cell>
          <cell r="E1475">
            <v>20</v>
          </cell>
          <cell r="F1475" t="str">
            <v>N</v>
          </cell>
        </row>
        <row r="1475">
          <cell r="L1475">
            <v>45884</v>
          </cell>
          <cell r="M1475">
            <v>0.31</v>
          </cell>
          <cell r="N1475" t="str">
            <v>Amy</v>
          </cell>
        </row>
        <row r="1475">
          <cell r="Q1475" t="str">
            <v>Costa Rica </v>
          </cell>
        </row>
        <row r="1476">
          <cell r="A1476" t="str">
            <v>PSO2501409</v>
          </cell>
          <cell r="B1476">
            <v>4500577937</v>
          </cell>
          <cell r="C1476" t="str">
            <v>731-85210201C</v>
          </cell>
          <cell r="D1476" t="str">
            <v>HB250UX-P5</v>
          </cell>
          <cell r="E1476">
            <v>20</v>
          </cell>
          <cell r="F1476" t="str">
            <v>N</v>
          </cell>
        </row>
        <row r="1476">
          <cell r="L1476">
            <v>45884</v>
          </cell>
          <cell r="M1476">
            <v>0.42</v>
          </cell>
          <cell r="N1476" t="str">
            <v>Amy</v>
          </cell>
        </row>
        <row r="1476">
          <cell r="Q1476" t="str">
            <v>Costa Rica </v>
          </cell>
        </row>
        <row r="1477">
          <cell r="A1477" t="str">
            <v>PSO2501410</v>
          </cell>
          <cell r="B1477">
            <v>4500577937</v>
          </cell>
          <cell r="C1477" t="str">
            <v>701-85190502C</v>
          </cell>
          <cell r="D1477" t="str">
            <v>HB250UX-P7</v>
          </cell>
          <cell r="E1477">
            <v>20</v>
          </cell>
          <cell r="F1477" t="str">
            <v>N</v>
          </cell>
        </row>
        <row r="1477">
          <cell r="L1477">
            <v>45884</v>
          </cell>
          <cell r="M1477">
            <v>0.08</v>
          </cell>
          <cell r="N1477" t="str">
            <v>Amy</v>
          </cell>
        </row>
        <row r="1477">
          <cell r="Q1477" t="str">
            <v>Costa Rica </v>
          </cell>
        </row>
        <row r="1478">
          <cell r="A1478" t="str">
            <v>PSO2501411</v>
          </cell>
          <cell r="B1478">
            <v>4500577937</v>
          </cell>
          <cell r="C1478" t="str">
            <v>744-85190502C</v>
          </cell>
          <cell r="D1478" t="str">
            <v>HB250UX-P6</v>
          </cell>
          <cell r="E1478">
            <v>20</v>
          </cell>
          <cell r="F1478" t="str">
            <v>N</v>
          </cell>
        </row>
        <row r="1478">
          <cell r="L1478">
            <v>45884</v>
          </cell>
          <cell r="M1478">
            <v>0.08</v>
          </cell>
          <cell r="N1478" t="str">
            <v>Amy</v>
          </cell>
        </row>
        <row r="1478">
          <cell r="Q1478" t="str">
            <v>Costa Rica </v>
          </cell>
        </row>
        <row r="1479">
          <cell r="A1479" t="str">
            <v>PSO2501412</v>
          </cell>
          <cell r="B1479">
            <v>4500577937</v>
          </cell>
          <cell r="C1479" t="str">
            <v>170-60300003C</v>
          </cell>
          <cell r="D1479" t="str">
            <v>HB250UX-P13</v>
          </cell>
          <cell r="E1479">
            <v>20</v>
          </cell>
          <cell r="F1479" t="str">
            <v>N</v>
          </cell>
        </row>
        <row r="1479">
          <cell r="L1479">
            <v>45884</v>
          </cell>
          <cell r="M1479">
            <v>0.05</v>
          </cell>
          <cell r="N1479" t="str">
            <v>Amy</v>
          </cell>
        </row>
        <row r="1479">
          <cell r="Q1479" t="str">
            <v>Costa Rica </v>
          </cell>
        </row>
        <row r="1480">
          <cell r="A1480" t="str">
            <v>PSO2501413</v>
          </cell>
          <cell r="B1480">
            <v>4500577937</v>
          </cell>
          <cell r="C1480" t="str">
            <v>731-85210401C</v>
          </cell>
          <cell r="D1480" t="str">
            <v>HB250UX-P3</v>
          </cell>
          <cell r="E1480">
            <v>20</v>
          </cell>
          <cell r="F1480" t="str">
            <v>N</v>
          </cell>
        </row>
        <row r="1480">
          <cell r="L1480">
            <v>45884</v>
          </cell>
          <cell r="M1480">
            <v>0.12</v>
          </cell>
          <cell r="N1480" t="str">
            <v>Amy</v>
          </cell>
        </row>
        <row r="1480">
          <cell r="Q1480" t="str">
            <v>Costa Rica </v>
          </cell>
        </row>
        <row r="1481">
          <cell r="A1481" t="str">
            <v>PSO2501414</v>
          </cell>
          <cell r="B1481">
            <v>4500577937</v>
          </cell>
          <cell r="C1481" t="str">
            <v>820-85260002R</v>
          </cell>
          <cell r="D1481" t="str">
            <v>HB300TUX-P25</v>
          </cell>
          <cell r="E1481">
            <v>25</v>
          </cell>
          <cell r="F1481" t="str">
            <v>N</v>
          </cell>
        </row>
        <row r="1481">
          <cell r="L1481">
            <v>45884</v>
          </cell>
          <cell r="M1481">
            <v>6.24</v>
          </cell>
          <cell r="N1481" t="str">
            <v>Amy</v>
          </cell>
        </row>
        <row r="1481">
          <cell r="P1481" t="str">
            <v>820-85260002R brush head assy oval+701-85210701C oval brush housing</v>
          </cell>
          <cell r="Q1481" t="str">
            <v>Costa Rica </v>
          </cell>
        </row>
        <row r="1482">
          <cell r="A1482" t="str">
            <v>PSO2501415</v>
          </cell>
          <cell r="B1482">
            <v>4500577938</v>
          </cell>
          <cell r="C1482" t="str">
            <v>P8521-L01-C1202</v>
          </cell>
          <cell r="D1482" t="str">
            <v>BNTHB250UX</v>
          </cell>
          <cell r="E1482">
            <v>504</v>
          </cell>
        </row>
        <row r="1482">
          <cell r="L1482">
            <v>45905</v>
          </cell>
          <cell r="M1482" t="str">
            <v>US$9.72 </v>
          </cell>
          <cell r="N1482" t="str">
            <v>Amy</v>
          </cell>
        </row>
        <row r="1482">
          <cell r="Q1482" t="str">
            <v>Costa Rica </v>
          </cell>
        </row>
        <row r="1483">
          <cell r="A1483" t="str">
            <v>PSO2501416</v>
          </cell>
          <cell r="B1483">
            <v>4500577938</v>
          </cell>
          <cell r="C1483" t="str">
            <v>434-02182411R</v>
          </cell>
          <cell r="D1483" t="str">
            <v>HB250UX-P1</v>
          </cell>
          <cell r="E1483">
            <v>15</v>
          </cell>
        </row>
        <row r="1483">
          <cell r="L1483">
            <v>45905</v>
          </cell>
          <cell r="M1483">
            <v>1.52</v>
          </cell>
          <cell r="N1483" t="str">
            <v>Amy</v>
          </cell>
        </row>
        <row r="1483">
          <cell r="Q1483" t="str">
            <v>Costa Rica </v>
          </cell>
        </row>
        <row r="1484">
          <cell r="A1484" t="str">
            <v>PSO2501417</v>
          </cell>
          <cell r="B1484">
            <v>4500577938</v>
          </cell>
          <cell r="C1484" t="str">
            <v>738-85210112C</v>
          </cell>
          <cell r="D1484" t="str">
            <v>HB250UX-HSNG</v>
          </cell>
          <cell r="E1484">
            <v>15</v>
          </cell>
        </row>
        <row r="1484">
          <cell r="L1484">
            <v>45905</v>
          </cell>
          <cell r="M1484">
            <v>0.98</v>
          </cell>
          <cell r="N1484" t="str">
            <v>Amy</v>
          </cell>
        </row>
        <row r="1484">
          <cell r="P1484" t="str">
            <v>738-85210112C top handle + 731-85210104C bot handle</v>
          </cell>
          <cell r="Q1484" t="str">
            <v>Costa Rica </v>
          </cell>
        </row>
        <row r="1485">
          <cell r="A1485" t="str">
            <v>PSO2501418</v>
          </cell>
          <cell r="B1485">
            <v>4500577938</v>
          </cell>
          <cell r="C1485" t="str">
            <v>J8521-L0001</v>
          </cell>
          <cell r="D1485" t="str">
            <v>HB250UX-HTR</v>
          </cell>
          <cell r="E1485">
            <v>15</v>
          </cell>
        </row>
        <row r="1485">
          <cell r="L1485">
            <v>45905</v>
          </cell>
          <cell r="M1485">
            <v>6.74</v>
          </cell>
          <cell r="N1485" t="str">
            <v>Amy</v>
          </cell>
        </row>
        <row r="1485">
          <cell r="Q1485" t="str">
            <v>Costa Rica </v>
          </cell>
        </row>
        <row r="1486">
          <cell r="A1486" t="str">
            <v>PSO2501419</v>
          </cell>
          <cell r="B1486">
            <v>4500577938</v>
          </cell>
          <cell r="C1486" t="str">
            <v>738-85210301C</v>
          </cell>
          <cell r="D1486" t="str">
            <v>HB250UX-P4</v>
          </cell>
          <cell r="E1486">
            <v>15</v>
          </cell>
        </row>
        <row r="1486">
          <cell r="L1486">
            <v>45905</v>
          </cell>
          <cell r="M1486">
            <v>0.31</v>
          </cell>
          <cell r="N1486" t="str">
            <v>Amy</v>
          </cell>
        </row>
        <row r="1486">
          <cell r="Q1486" t="str">
            <v>Costa Rica </v>
          </cell>
        </row>
        <row r="1487">
          <cell r="A1487" t="str">
            <v>PSO2501420</v>
          </cell>
          <cell r="B1487">
            <v>4500577938</v>
          </cell>
          <cell r="C1487" t="str">
            <v>731-85210201C</v>
          </cell>
          <cell r="D1487" t="str">
            <v>HB250UX-P5</v>
          </cell>
          <cell r="E1487">
            <v>15</v>
          </cell>
        </row>
        <row r="1487">
          <cell r="L1487">
            <v>45905</v>
          </cell>
          <cell r="M1487">
            <v>0.42</v>
          </cell>
          <cell r="N1487" t="str">
            <v>Amy</v>
          </cell>
        </row>
        <row r="1487">
          <cell r="Q1487" t="str">
            <v>Costa Rica </v>
          </cell>
        </row>
        <row r="1488">
          <cell r="A1488" t="str">
            <v>PSO2501421</v>
          </cell>
          <cell r="B1488">
            <v>4500577938</v>
          </cell>
          <cell r="C1488" t="str">
            <v>701-85190502C</v>
          </cell>
          <cell r="D1488" t="str">
            <v>HB250UX-P7</v>
          </cell>
          <cell r="E1488">
            <v>15</v>
          </cell>
        </row>
        <row r="1488">
          <cell r="L1488">
            <v>45905</v>
          </cell>
          <cell r="M1488">
            <v>0.08</v>
          </cell>
          <cell r="N1488" t="str">
            <v>Amy</v>
          </cell>
        </row>
        <row r="1488">
          <cell r="Q1488" t="str">
            <v>Costa Rica </v>
          </cell>
        </row>
        <row r="1489">
          <cell r="A1489" t="str">
            <v>PSO2501422</v>
          </cell>
          <cell r="B1489">
            <v>4500577938</v>
          </cell>
          <cell r="C1489" t="str">
            <v>744-85190502C</v>
          </cell>
          <cell r="D1489" t="str">
            <v>HB250UX-P6</v>
          </cell>
          <cell r="E1489">
            <v>15</v>
          </cell>
        </row>
        <row r="1489">
          <cell r="L1489">
            <v>45905</v>
          </cell>
          <cell r="M1489">
            <v>0.08</v>
          </cell>
          <cell r="N1489" t="str">
            <v>Amy</v>
          </cell>
        </row>
        <row r="1489">
          <cell r="Q1489" t="str">
            <v>Costa Rica </v>
          </cell>
        </row>
        <row r="1490">
          <cell r="A1490" t="str">
            <v>PSO2501423</v>
          </cell>
          <cell r="B1490">
            <v>4500577938</v>
          </cell>
          <cell r="C1490" t="str">
            <v>170-60300003C</v>
          </cell>
          <cell r="D1490" t="str">
            <v>HB250UX-P13</v>
          </cell>
          <cell r="E1490">
            <v>15</v>
          </cell>
        </row>
        <row r="1490">
          <cell r="L1490">
            <v>45905</v>
          </cell>
          <cell r="M1490">
            <v>0.05</v>
          </cell>
          <cell r="N1490" t="str">
            <v>Amy</v>
          </cell>
        </row>
        <row r="1490">
          <cell r="Q1490" t="str">
            <v>Costa Rica </v>
          </cell>
        </row>
        <row r="1491">
          <cell r="A1491" t="str">
            <v>PSO2501424</v>
          </cell>
          <cell r="B1491">
            <v>4500577938</v>
          </cell>
          <cell r="C1491" t="str">
            <v>731-85210401C</v>
          </cell>
          <cell r="D1491" t="str">
            <v>HB250UX-P3</v>
          </cell>
          <cell r="E1491">
            <v>15</v>
          </cell>
        </row>
        <row r="1491">
          <cell r="L1491">
            <v>45905</v>
          </cell>
          <cell r="M1491">
            <v>0.12</v>
          </cell>
          <cell r="N1491" t="str">
            <v>Amy</v>
          </cell>
        </row>
        <row r="1491">
          <cell r="Q1491" t="str">
            <v>Costa Rica </v>
          </cell>
        </row>
        <row r="1492">
          <cell r="A1492" t="str">
            <v>PSO2501425</v>
          </cell>
          <cell r="B1492">
            <v>4500577938</v>
          </cell>
          <cell r="C1492" t="str">
            <v>820-85210001R</v>
          </cell>
          <cell r="D1492" t="str">
            <v>HB250UX-P25</v>
          </cell>
          <cell r="E1492">
            <v>25</v>
          </cell>
        </row>
        <row r="1492">
          <cell r="L1492">
            <v>45905</v>
          </cell>
          <cell r="M1492">
            <v>3.29</v>
          </cell>
          <cell r="N1492" t="str">
            <v>Amy</v>
          </cell>
        </row>
        <row r="1492">
          <cell r="P1492" t="str">
            <v>820-85210001R brush head assy oval +701-85191202C oval brush housing</v>
          </cell>
          <cell r="Q1492" t="str">
            <v>Costa Rica </v>
          </cell>
        </row>
        <row r="1493">
          <cell r="A1493" t="str">
            <v>PSO2501426</v>
          </cell>
          <cell r="B1493">
            <v>4500577905</v>
          </cell>
          <cell r="C1493" t="str">
            <v>P8023-L01-C1207</v>
          </cell>
          <cell r="D1493" t="str">
            <v>BNTASQ1UX</v>
          </cell>
          <cell r="E1493">
            <v>144</v>
          </cell>
        </row>
        <row r="1493">
          <cell r="L1493">
            <v>46032</v>
          </cell>
        </row>
        <row r="1493">
          <cell r="N1493" t="str">
            <v>Dennis</v>
          </cell>
        </row>
        <row r="1493">
          <cell r="Q1493" t="str">
            <v>Panama </v>
          </cell>
        </row>
        <row r="1494">
          <cell r="A1494" t="str">
            <v>PSO2501427</v>
          </cell>
          <cell r="B1494">
            <v>4500577910</v>
          </cell>
          <cell r="C1494" t="str">
            <v>P8530-L01-C1222</v>
          </cell>
          <cell r="D1494" t="str">
            <v>BNTDHBE3000UX</v>
          </cell>
          <cell r="E1494">
            <v>144</v>
          </cell>
        </row>
        <row r="1494">
          <cell r="L1494">
            <v>46001</v>
          </cell>
        </row>
        <row r="1494">
          <cell r="N1494" t="str">
            <v>Dennis</v>
          </cell>
        </row>
        <row r="1494">
          <cell r="Q1494" t="str">
            <v>Panama </v>
          </cell>
        </row>
        <row r="1495">
          <cell r="A1495" t="str">
            <v>PSO2501428</v>
          </cell>
          <cell r="B1495">
            <v>4500577909</v>
          </cell>
          <cell r="C1495" t="str">
            <v>P8530-L01-C1222</v>
          </cell>
          <cell r="D1495" t="str">
            <v>BNTDHBE3000UX</v>
          </cell>
          <cell r="E1495">
            <v>144</v>
          </cell>
        </row>
        <row r="1495">
          <cell r="L1495">
            <v>45955</v>
          </cell>
        </row>
        <row r="1495">
          <cell r="N1495" t="str">
            <v>Dennis</v>
          </cell>
        </row>
        <row r="1495">
          <cell r="Q1495" t="str">
            <v>Panama </v>
          </cell>
        </row>
        <row r="1496">
          <cell r="A1496" t="str">
            <v>PSO2501429</v>
          </cell>
          <cell r="B1496">
            <v>4500577900</v>
          </cell>
          <cell r="C1496" t="str">
            <v>P8323-L01-C1203</v>
          </cell>
          <cell r="D1496" t="str">
            <v>BP2800N</v>
          </cell>
          <cell r="E1496">
            <v>180</v>
          </cell>
          <cell r="F1496" t="str">
            <v>N</v>
          </cell>
        </row>
        <row r="1496">
          <cell r="L1496">
            <v>45877</v>
          </cell>
          <cell r="M1496">
            <v>14.034</v>
          </cell>
          <cell r="N1496" t="str">
            <v>Alice</v>
          </cell>
        </row>
        <row r="1496">
          <cell r="Q1496" t="str">
            <v>Dominican </v>
          </cell>
        </row>
        <row r="1497">
          <cell r="A1497" t="str">
            <v>PSO2501430</v>
          </cell>
          <cell r="B1497">
            <v>4500578067</v>
          </cell>
          <cell r="C1497" t="str">
            <v>P3861-L01-C1201</v>
          </cell>
          <cell r="D1497" t="str">
            <v>FXSSM1</v>
          </cell>
          <cell r="E1497">
            <v>180</v>
          </cell>
        </row>
        <row r="1497">
          <cell r="J1497" t="str">
            <v>PU-FXSSM1 (Long Wealth)</v>
          </cell>
          <cell r="K1497">
            <v>0.53</v>
          </cell>
          <cell r="L1497">
            <v>45966</v>
          </cell>
        </row>
        <row r="1497">
          <cell r="N1497" t="str">
            <v>Alice</v>
          </cell>
        </row>
        <row r="1497">
          <cell r="P1497" t="str">
            <v>draw from PO#204126 (PSO25011296)</v>
          </cell>
          <cell r="Q1497" t="str">
            <v>Ecuador </v>
          </cell>
        </row>
        <row r="1498">
          <cell r="A1498" t="str">
            <v>PSO2501431</v>
          </cell>
          <cell r="B1498">
            <v>4500578066</v>
          </cell>
          <cell r="C1498" t="str">
            <v>P8521-L01-C1203</v>
          </cell>
          <cell r="D1498" t="str">
            <v>BNTHB250SR</v>
          </cell>
          <cell r="E1498">
            <v>300</v>
          </cell>
        </row>
        <row r="1498">
          <cell r="L1498">
            <v>45966</v>
          </cell>
          <cell r="M1498">
            <v>9.82</v>
          </cell>
          <cell r="N1498" t="str">
            <v>Alice</v>
          </cell>
        </row>
        <row r="1498">
          <cell r="Q1498" t="str">
            <v>Ecuador </v>
          </cell>
        </row>
        <row r="1499">
          <cell r="A1499" t="str">
            <v>PSO2501432</v>
          </cell>
          <cell r="B1499">
            <v>4500578065</v>
          </cell>
          <cell r="C1499" t="str">
            <v>P8521-L01-C1203</v>
          </cell>
          <cell r="D1499" t="str">
            <v>BNTHB250SR</v>
          </cell>
          <cell r="E1499">
            <v>360</v>
          </cell>
        </row>
        <row r="1499">
          <cell r="L1499">
            <v>45905</v>
          </cell>
          <cell r="M1499">
            <v>9.82</v>
          </cell>
          <cell r="N1499" t="str">
            <v>Alice</v>
          </cell>
        </row>
        <row r="1499">
          <cell r="Q1499" t="str">
            <v>Ecuador </v>
          </cell>
        </row>
        <row r="1500">
          <cell r="A1500" t="str">
            <v>PSO2501433</v>
          </cell>
          <cell r="B1500">
            <v>204108</v>
          </cell>
          <cell r="C1500" t="str">
            <v>P8383-L01-C1203</v>
          </cell>
          <cell r="D1500" t="str">
            <v>BNT5175UC</v>
          </cell>
          <cell r="E1500">
            <v>3000</v>
          </cell>
        </row>
        <row r="1500">
          <cell r="L1500">
            <v>45962</v>
          </cell>
          <cell r="M1500">
            <v>16.213</v>
          </cell>
          <cell r="N1500" t="str">
            <v>Alice</v>
          </cell>
        </row>
        <row r="1500">
          <cell r="P1500" t="str">
            <v>change from PO 214109 (TSO2500187)</v>
          </cell>
          <cell r="Q1500" t="str">
            <v>USA </v>
          </cell>
        </row>
        <row r="1501">
          <cell r="A1501" t="str">
            <v>PSO2501434</v>
          </cell>
          <cell r="B1501">
            <v>4500574846</v>
          </cell>
          <cell r="C1501" t="str">
            <v>302-80190055R</v>
          </cell>
          <cell r="D1501" t="str">
            <v>00065553/AS6555E</v>
          </cell>
          <cell r="E1501">
            <v>100</v>
          </cell>
          <cell r="F1501" t="str">
            <v>N</v>
          </cell>
        </row>
        <row r="1501">
          <cell r="L1501">
            <v>45868</v>
          </cell>
          <cell r="M1501">
            <v>1.76</v>
          </cell>
          <cell r="N1501" t="str">
            <v>Sophie</v>
          </cell>
        </row>
        <row r="1501">
          <cell r="P1501" t="str">
            <v>UB</v>
          </cell>
          <cell r="Q1501" t="str">
            <v>France </v>
          </cell>
        </row>
        <row r="1502">
          <cell r="A1502" t="str">
            <v>PSO2501435</v>
          </cell>
          <cell r="B1502">
            <v>4500574846</v>
          </cell>
          <cell r="C1502" t="str">
            <v>738-80301101C</v>
          </cell>
          <cell r="D1502" t="str">
            <v>21801500/BRHD150E</v>
          </cell>
          <cell r="E1502">
            <v>100</v>
          </cell>
          <cell r="F1502" t="str">
            <v>N</v>
          </cell>
        </row>
        <row r="1502">
          <cell r="L1502">
            <v>45853</v>
          </cell>
          <cell r="M1502">
            <v>0.7</v>
          </cell>
          <cell r="N1502" t="str">
            <v>Sophie</v>
          </cell>
        </row>
        <row r="1502">
          <cell r="P1502" t="str">
            <v>Nozzle 75*10mm Black</v>
          </cell>
          <cell r="Q1502" t="str">
            <v>France </v>
          </cell>
        </row>
        <row r="1503">
          <cell r="A1503" t="str">
            <v>PSO2501436</v>
          </cell>
          <cell r="B1503">
            <v>4500574846</v>
          </cell>
          <cell r="C1503" t="str">
            <v>738-80300301C</v>
          </cell>
          <cell r="D1503" t="str">
            <v>25101500/BRHD150E</v>
          </cell>
          <cell r="E1503">
            <v>100</v>
          </cell>
          <cell r="F1503" t="str">
            <v>N</v>
          </cell>
        </row>
        <row r="1503">
          <cell r="L1503">
            <v>45853</v>
          </cell>
          <cell r="M1503">
            <v>0.6</v>
          </cell>
          <cell r="N1503" t="str">
            <v>Sophie</v>
          </cell>
        </row>
        <row r="1503">
          <cell r="P1503" t="str">
            <v>Removale rear filter black</v>
          </cell>
          <cell r="Q1503" t="str">
            <v>France </v>
          </cell>
        </row>
        <row r="1504">
          <cell r="A1504" t="str">
            <v>PSO2501437</v>
          </cell>
          <cell r="B1504">
            <v>4500574846</v>
          </cell>
          <cell r="C1504" t="str">
            <v>738-80301102C</v>
          </cell>
          <cell r="D1504" t="str">
            <v>21801550/BRHD155E</v>
          </cell>
          <cell r="E1504">
            <v>100</v>
          </cell>
          <cell r="F1504" t="str">
            <v>N</v>
          </cell>
        </row>
        <row r="1504">
          <cell r="L1504">
            <v>45853</v>
          </cell>
          <cell r="M1504">
            <v>0.7</v>
          </cell>
          <cell r="N1504" t="str">
            <v>Sophie</v>
          </cell>
        </row>
        <row r="1504">
          <cell r="P1504" t="str">
            <v>Nozzle 75*10mm grey</v>
          </cell>
          <cell r="Q1504" t="str">
            <v>France </v>
          </cell>
        </row>
        <row r="1505">
          <cell r="A1505" t="str">
            <v>PSO2501438</v>
          </cell>
          <cell r="B1505">
            <v>4500574846</v>
          </cell>
          <cell r="C1505" t="str">
            <v>738-80300302C</v>
          </cell>
          <cell r="D1505" t="str">
            <v>25101550/BRHD155E</v>
          </cell>
          <cell r="E1505">
            <v>100</v>
          </cell>
          <cell r="F1505" t="str">
            <v>N</v>
          </cell>
        </row>
        <row r="1505">
          <cell r="L1505">
            <v>45853</v>
          </cell>
          <cell r="M1505">
            <v>0.6</v>
          </cell>
          <cell r="N1505" t="str">
            <v>Sophie</v>
          </cell>
        </row>
        <row r="1505">
          <cell r="P1505" t="str">
            <v>Removable Rear filter-white</v>
          </cell>
          <cell r="Q1505" t="str">
            <v>France </v>
          </cell>
        </row>
        <row r="1506">
          <cell r="A1506" t="str">
            <v>PSO2501439</v>
          </cell>
          <cell r="B1506">
            <v>4500574846</v>
          </cell>
          <cell r="C1506" t="str">
            <v>816-80300001R</v>
          </cell>
          <cell r="D1506" t="str">
            <v>25801550/BRHD155E</v>
          </cell>
          <cell r="E1506">
            <v>100</v>
          </cell>
          <cell r="F1506" t="str">
            <v>N</v>
          </cell>
        </row>
        <row r="1506">
          <cell r="L1506">
            <v>45853</v>
          </cell>
          <cell r="M1506">
            <v>0.98</v>
          </cell>
          <cell r="N1506" t="str">
            <v>Sophie</v>
          </cell>
        </row>
        <row r="1506">
          <cell r="P1506" t="str">
            <v>Diffuser grey</v>
          </cell>
          <cell r="Q1506" t="str">
            <v>France </v>
          </cell>
        </row>
        <row r="1507">
          <cell r="A1507" t="str">
            <v>PSO2501440</v>
          </cell>
          <cell r="B1507">
            <v>4500578156</v>
          </cell>
          <cell r="C1507" t="str">
            <v>P8878-K02-C1201</v>
          </cell>
          <cell r="D1507" t="str">
            <v>VSAS80PIK</v>
          </cell>
          <cell r="E1507">
            <v>5004</v>
          </cell>
          <cell r="F1507" t="str">
            <v>N</v>
          </cell>
        </row>
        <row r="1507">
          <cell r="L1507">
            <v>45905</v>
          </cell>
          <cell r="M1507">
            <v>9.604</v>
          </cell>
          <cell r="N1507" t="str">
            <v>Kit</v>
          </cell>
        </row>
        <row r="1507">
          <cell r="Q1507" t="str">
            <v>Korea </v>
          </cell>
        </row>
        <row r="1508">
          <cell r="A1508" t="str">
            <v>PSO2501441</v>
          </cell>
          <cell r="B1508">
            <v>4500578073</v>
          </cell>
          <cell r="C1508" t="str">
            <v>P2550-M01-C1201</v>
          </cell>
          <cell r="D1508" t="str">
            <v>LWD5ES</v>
          </cell>
          <cell r="E1508">
            <v>2500</v>
          </cell>
          <cell r="F1508" t="str">
            <v>N</v>
          </cell>
        </row>
        <row r="1508">
          <cell r="L1508">
            <v>45909</v>
          </cell>
          <cell r="M1508">
            <v>2.977</v>
          </cell>
          <cell r="N1508" t="str">
            <v>Kit</v>
          </cell>
        </row>
        <row r="1508">
          <cell r="Q1508" t="str">
            <v>Mexico </v>
          </cell>
        </row>
        <row r="1509">
          <cell r="A1509" t="str">
            <v>PSO2501442</v>
          </cell>
          <cell r="B1509">
            <v>4500578073</v>
          </cell>
          <cell r="C1509" t="str">
            <v>P8506-M01-C1202</v>
          </cell>
          <cell r="D1509" t="str">
            <v>BC193ES</v>
          </cell>
          <cell r="E1509">
            <v>2500</v>
          </cell>
          <cell r="F1509" t="str">
            <v>N</v>
          </cell>
        </row>
        <row r="1509">
          <cell r="L1509">
            <v>45922</v>
          </cell>
          <cell r="M1509">
            <v>14.942</v>
          </cell>
          <cell r="N1509" t="str">
            <v>Kit</v>
          </cell>
        </row>
        <row r="1509">
          <cell r="Q1509" t="str">
            <v>Mexico </v>
          </cell>
        </row>
        <row r="1510">
          <cell r="A1510" t="str">
            <v>PSO2501443</v>
          </cell>
          <cell r="B1510">
            <v>4500578073</v>
          </cell>
          <cell r="C1510" t="str">
            <v>P8002-M01-C1201</v>
          </cell>
          <cell r="D1510" t="str">
            <v>330ES</v>
          </cell>
          <cell r="E1510">
            <v>3000</v>
          </cell>
          <cell r="F1510" t="str">
            <v>N</v>
          </cell>
        </row>
        <row r="1510">
          <cell r="L1510">
            <v>45909</v>
          </cell>
          <cell r="M1510">
            <v>6.858</v>
          </cell>
          <cell r="N1510" t="str">
            <v>Kit</v>
          </cell>
        </row>
        <row r="1510">
          <cell r="Q1510" t="str">
            <v>Mexico </v>
          </cell>
        </row>
        <row r="1511">
          <cell r="A1511" t="str">
            <v>PSO2501444</v>
          </cell>
          <cell r="B1511">
            <v>4500578073</v>
          </cell>
          <cell r="C1511" t="str">
            <v>P8893-M01-C1202</v>
          </cell>
          <cell r="D1511" t="str">
            <v>CD160CES</v>
          </cell>
          <cell r="E1511">
            <v>4000</v>
          </cell>
          <cell r="F1511" t="str">
            <v>N</v>
          </cell>
        </row>
        <row r="1511">
          <cell r="L1511">
            <v>45922</v>
          </cell>
          <cell r="M1511">
            <v>6.79</v>
          </cell>
          <cell r="N1511" t="str">
            <v>Kit</v>
          </cell>
        </row>
        <row r="1511">
          <cell r="Q1511" t="str">
            <v>Mexico </v>
          </cell>
        </row>
        <row r="1512">
          <cell r="A1512" t="str">
            <v>PSO2501445</v>
          </cell>
          <cell r="B1512">
            <v>4500578073</v>
          </cell>
          <cell r="C1512" t="str">
            <v>P8013-M01-C1201</v>
          </cell>
          <cell r="D1512" t="str">
            <v>303ES</v>
          </cell>
          <cell r="E1512">
            <v>2500</v>
          </cell>
          <cell r="F1512" t="str">
            <v>N</v>
          </cell>
        </row>
        <row r="1512">
          <cell r="L1512">
            <v>45922</v>
          </cell>
          <cell r="M1512">
            <v>4.58</v>
          </cell>
          <cell r="N1512" t="str">
            <v>Kit</v>
          </cell>
        </row>
        <row r="1512">
          <cell r="Q1512" t="str">
            <v>Mexico </v>
          </cell>
        </row>
        <row r="1513">
          <cell r="A1513" t="str">
            <v>PSO2501446</v>
          </cell>
          <cell r="B1513">
            <v>4500578073</v>
          </cell>
          <cell r="C1513" t="str">
            <v>P8875-M02-C1205</v>
          </cell>
          <cell r="D1513" t="str">
            <v>BC123ES</v>
          </cell>
          <cell r="E1513">
            <v>2502</v>
          </cell>
          <cell r="F1513" t="str">
            <v>Y BY SP </v>
          </cell>
        </row>
        <row r="1513">
          <cell r="K1513" t="str">
            <v>#95592 Pure Brush w/ rubberized -US$0.82/pcs</v>
          </cell>
          <cell r="L1513">
            <v>45922</v>
          </cell>
          <cell r="M1513">
            <v>12.464</v>
          </cell>
          <cell r="N1513" t="str">
            <v>Kit</v>
          </cell>
        </row>
        <row r="1513">
          <cell r="Q1513" t="str">
            <v>Mexico </v>
          </cell>
        </row>
        <row r="1514">
          <cell r="A1514" t="str">
            <v>PSO2501447</v>
          </cell>
          <cell r="B1514">
            <v>4500577972</v>
          </cell>
          <cell r="C1514" t="str">
            <v>P8875-S03-C1202</v>
          </cell>
          <cell r="D1514" t="str">
            <v>AS115SDE(low Cost)</v>
          </cell>
          <cell r="E1514">
            <v>1254</v>
          </cell>
          <cell r="F1514" t="str">
            <v>Y</v>
          </cell>
        </row>
        <row r="1514">
          <cell r="J1514" t="str">
            <v>pouch</v>
          </cell>
          <cell r="K1514">
            <v>1.1</v>
          </cell>
          <cell r="L1514">
            <v>45910</v>
          </cell>
          <cell r="M1514">
            <v>11.893</v>
          </cell>
          <cell r="N1514" t="str">
            <v>Winnie</v>
          </cell>
        </row>
        <row r="1514">
          <cell r="Q1514" t="str">
            <v>Saudi Arabia </v>
          </cell>
        </row>
        <row r="1515">
          <cell r="A1515" t="str">
            <v>PSO2501448</v>
          </cell>
          <cell r="B1515">
            <v>4500577972</v>
          </cell>
          <cell r="C1515" t="str">
            <v>P8875-S03-C1202</v>
          </cell>
          <cell r="D1515" t="str">
            <v>AS115SDE(low Cost)</v>
          </cell>
          <cell r="E1515">
            <v>1248</v>
          </cell>
          <cell r="F1515" t="str">
            <v>Y</v>
          </cell>
        </row>
        <row r="1515">
          <cell r="J1515" t="str">
            <v>pouch</v>
          </cell>
          <cell r="K1515">
            <v>1.1</v>
          </cell>
          <cell r="L1515">
            <v>45945</v>
          </cell>
          <cell r="M1515">
            <v>11.893</v>
          </cell>
          <cell r="N1515" t="str">
            <v>Winnie</v>
          </cell>
        </row>
        <row r="1515">
          <cell r="Q1515" t="str">
            <v>Saudi Arabia </v>
          </cell>
        </row>
        <row r="1516">
          <cell r="A1516" t="str">
            <v>PSO2501449</v>
          </cell>
          <cell r="B1516">
            <v>4500578184</v>
          </cell>
          <cell r="C1516" t="str">
            <v>P8291-L05-C1239</v>
          </cell>
          <cell r="D1516" t="str">
            <v>BNT5548UX-PP415</v>
          </cell>
          <cell r="E1516">
            <v>420</v>
          </cell>
          <cell r="F1516" t="str">
            <v>N</v>
          </cell>
        </row>
        <row r="1516">
          <cell r="L1516">
            <v>45884</v>
          </cell>
          <cell r="M1516">
            <v>9.138</v>
          </cell>
          <cell r="N1516" t="str">
            <v>Alice</v>
          </cell>
        </row>
        <row r="1516">
          <cell r="Q1516" t="str">
            <v>Ecuador MILLPLAN(ECUADOR)</v>
          </cell>
        </row>
        <row r="1517">
          <cell r="A1517" t="str">
            <v>PSO2501450</v>
          </cell>
          <cell r="B1517">
            <v>4500578183</v>
          </cell>
          <cell r="C1517" t="str">
            <v>P8291-L05-C1239</v>
          </cell>
          <cell r="D1517" t="str">
            <v>BNT5548UX-PP415</v>
          </cell>
          <cell r="E1517">
            <v>420</v>
          </cell>
          <cell r="F1517" t="str">
            <v>N</v>
          </cell>
        </row>
        <row r="1517">
          <cell r="L1517">
            <v>45996</v>
          </cell>
          <cell r="M1517">
            <v>9.138</v>
          </cell>
          <cell r="N1517" t="str">
            <v>Alice</v>
          </cell>
        </row>
        <row r="1517">
          <cell r="Q1517" t="str">
            <v>Ecuador MILLPLAN(ECUADOR)</v>
          </cell>
        </row>
        <row r="1518">
          <cell r="A1518" t="str">
            <v>PSO2501451</v>
          </cell>
          <cell r="B1518" t="str">
            <v>D100012221</v>
          </cell>
          <cell r="C1518" t="str">
            <v>416-11000705R</v>
          </cell>
        </row>
        <row r="1518">
          <cell r="E1518">
            <v>28000</v>
          </cell>
          <cell r="F1518" t="str">
            <v>N</v>
          </cell>
        </row>
        <row r="1518">
          <cell r="L1518">
            <v>45840</v>
          </cell>
        </row>
        <row r="1518">
          <cell r="N1518" t="str">
            <v>Amy</v>
          </cell>
        </row>
        <row r="1518">
          <cell r="Q1518" t="str">
            <v>China 新基德</v>
          </cell>
        </row>
        <row r="1519">
          <cell r="A1519" t="str">
            <v>PSO2501452</v>
          </cell>
          <cell r="B1519">
            <v>4500578172</v>
          </cell>
          <cell r="C1519" t="str">
            <v>P8875-S03-C1203</v>
          </cell>
          <cell r="D1519" t="str">
            <v>AS115PSDE(low Cost)</v>
          </cell>
          <cell r="E1519">
            <v>2502</v>
          </cell>
          <cell r="F1519" t="str">
            <v>N</v>
          </cell>
        </row>
        <row r="1519">
          <cell r="L1519">
            <v>45894</v>
          </cell>
          <cell r="M1519">
            <v>9.695</v>
          </cell>
          <cell r="N1519" t="str">
            <v>Winnie</v>
          </cell>
        </row>
        <row r="1519">
          <cell r="Q1519" t="str">
            <v>Dubai </v>
          </cell>
        </row>
        <row r="1520">
          <cell r="A1520" t="str">
            <v>PSO2501453</v>
          </cell>
          <cell r="B1520">
            <v>4500578172</v>
          </cell>
          <cell r="C1520" t="str">
            <v>P8515-S01-C1202</v>
          </cell>
          <cell r="D1520" t="str">
            <v>AS136SDE</v>
          </cell>
          <cell r="E1520">
            <v>3000</v>
          </cell>
          <cell r="F1520" t="str">
            <v>Y BY SP</v>
          </cell>
        </row>
        <row r="1520">
          <cell r="J1520" t="str">
            <v>GLOVE-2136U-SP</v>
          </cell>
          <cell r="K1520" t="str">
            <v>TBA</v>
          </cell>
          <cell r="L1520">
            <v>45894</v>
          </cell>
          <cell r="M1520">
            <v>13.21</v>
          </cell>
          <cell r="N1520" t="str">
            <v>Winnie</v>
          </cell>
        </row>
        <row r="1520">
          <cell r="Q1520" t="str">
            <v>Dubai </v>
          </cell>
        </row>
        <row r="1521">
          <cell r="A1521" t="str">
            <v>PSO2501454</v>
          </cell>
          <cell r="B1521">
            <v>4500578172</v>
          </cell>
          <cell r="C1521" t="str">
            <v>P8288-S05-C1201</v>
          </cell>
          <cell r="D1521" t="str">
            <v>D215DSDE</v>
          </cell>
          <cell r="E1521">
            <v>3000</v>
          </cell>
          <cell r="F1521" t="str">
            <v>N</v>
          </cell>
        </row>
        <row r="1521">
          <cell r="L1521">
            <v>45894</v>
          </cell>
          <cell r="M1521">
            <v>7.84</v>
          </cell>
          <cell r="N1521" t="str">
            <v>Winnie</v>
          </cell>
        </row>
        <row r="1521">
          <cell r="Q1521" t="str">
            <v>Dubai </v>
          </cell>
        </row>
        <row r="1522">
          <cell r="A1522" t="str">
            <v>PSO2501455</v>
          </cell>
          <cell r="B1522">
            <v>4500578172</v>
          </cell>
          <cell r="C1522" t="str">
            <v>P8288-S05-C1201</v>
          </cell>
          <cell r="D1522" t="str">
            <v>D215DSDE</v>
          </cell>
          <cell r="E1522">
            <v>1500</v>
          </cell>
          <cell r="F1522" t="str">
            <v>N</v>
          </cell>
        </row>
        <row r="1522">
          <cell r="L1522">
            <v>45922</v>
          </cell>
          <cell r="M1522">
            <v>7.84</v>
          </cell>
          <cell r="N1522" t="str">
            <v>Winnie</v>
          </cell>
        </row>
        <row r="1522">
          <cell r="Q1522" t="str">
            <v>Dubai </v>
          </cell>
        </row>
        <row r="1523">
          <cell r="A1523" t="str">
            <v>PSO2501456</v>
          </cell>
          <cell r="B1523">
            <v>4500578172</v>
          </cell>
          <cell r="C1523" t="str">
            <v>P8288-S05-C1201</v>
          </cell>
          <cell r="D1523" t="str">
            <v>D215DSDE</v>
          </cell>
          <cell r="E1523">
            <v>1506</v>
          </cell>
          <cell r="F1523" t="str">
            <v>N</v>
          </cell>
        </row>
        <row r="1523">
          <cell r="L1523">
            <v>45978</v>
          </cell>
          <cell r="M1523">
            <v>7.84</v>
          </cell>
          <cell r="N1523" t="str">
            <v>Winnie</v>
          </cell>
        </row>
        <row r="1523">
          <cell r="Q1523" t="str">
            <v>Dubai </v>
          </cell>
        </row>
        <row r="1524">
          <cell r="A1524" t="str">
            <v>PSO2501457</v>
          </cell>
          <cell r="B1524">
            <v>46486</v>
          </cell>
          <cell r="C1524" t="str">
            <v>P8325-C05-C1215</v>
          </cell>
          <cell r="D1524" t="str">
            <v>259GWKDC</v>
          </cell>
          <cell r="E1524">
            <v>25</v>
          </cell>
          <cell r="F1524" t="str">
            <v>N</v>
          </cell>
        </row>
        <row r="1524">
          <cell r="L1524">
            <v>45894</v>
          </cell>
          <cell r="M1524" t="str">
            <v>CCN PRICE 11.218 WAITING APPROVAL</v>
          </cell>
          <cell r="N1524" t="str">
            <v>Joy</v>
          </cell>
        </row>
        <row r="1524">
          <cell r="Q1524" t="str">
            <v>Canada </v>
          </cell>
        </row>
        <row r="1525">
          <cell r="A1525" t="str">
            <v>PSO2501458</v>
          </cell>
          <cell r="B1525">
            <v>46486</v>
          </cell>
          <cell r="C1525" t="str">
            <v>P8325-C05-C1214</v>
          </cell>
          <cell r="D1525" t="str">
            <v>259EWKDC</v>
          </cell>
          <cell r="E1525">
            <v>25</v>
          </cell>
          <cell r="F1525" t="str">
            <v>N</v>
          </cell>
        </row>
        <row r="1525">
          <cell r="L1525">
            <v>45894</v>
          </cell>
          <cell r="M1525" t="str">
            <v>CCN PRICE 11.228 WAITING APPROVAL</v>
          </cell>
          <cell r="N1525" t="str">
            <v>Joy</v>
          </cell>
        </row>
        <row r="1525">
          <cell r="Q1525" t="str">
            <v>Canada </v>
          </cell>
        </row>
        <row r="1526">
          <cell r="A1526" t="str">
            <v>PSO2501459</v>
          </cell>
          <cell r="B1526">
            <v>4500578198</v>
          </cell>
          <cell r="C1526" t="str">
            <v>P8008-E01-C1201</v>
          </cell>
          <cell r="D1526" t="str">
            <v>KHTDC000</v>
          </cell>
          <cell r="E1526">
            <v>15000</v>
          </cell>
          <cell r="F1526" t="str">
            <v>N</v>
          </cell>
        </row>
        <row r="1526">
          <cell r="L1526">
            <v>45902</v>
          </cell>
          <cell r="M1526">
            <v>4.1</v>
          </cell>
          <cell r="N1526" t="str">
            <v>Sophie</v>
          </cell>
        </row>
        <row r="1526">
          <cell r="Q1526" t="str">
            <v>Italy </v>
          </cell>
        </row>
        <row r="1527">
          <cell r="A1527" t="str">
            <v>PSO2501460</v>
          </cell>
          <cell r="B1527">
            <v>4500578198</v>
          </cell>
          <cell r="C1527" t="str">
            <v>D8008-E00-C1201</v>
          </cell>
          <cell r="D1527" t="str">
            <v>NHTDC000(BLACK NOZZLE)</v>
          </cell>
          <cell r="E1527">
            <v>15000</v>
          </cell>
          <cell r="F1527" t="str">
            <v>N</v>
          </cell>
        </row>
        <row r="1527">
          <cell r="L1527">
            <v>45902</v>
          </cell>
          <cell r="M1527">
            <v>0.12</v>
          </cell>
          <cell r="N1527" t="str">
            <v>Sophie</v>
          </cell>
        </row>
        <row r="1527">
          <cell r="Q1527" t="str">
            <v>Italy </v>
          </cell>
        </row>
        <row r="1528">
          <cell r="A1528" t="str">
            <v>PSO2501461</v>
          </cell>
          <cell r="B1528">
            <v>4500578041</v>
          </cell>
          <cell r="C1528" t="str">
            <v>302-80190060R</v>
          </cell>
          <cell r="D1528" t="str">
            <v>00065540(AS6554E)</v>
          </cell>
          <cell r="E1528">
            <v>200</v>
          </cell>
          <cell r="F1528" t="str">
            <v>N</v>
          </cell>
        </row>
        <row r="1528">
          <cell r="L1528">
            <v>45901</v>
          </cell>
          <cell r="M1528">
            <v>1.69</v>
          </cell>
          <cell r="N1528" t="str">
            <v>Winnie</v>
          </cell>
        </row>
        <row r="1528">
          <cell r="P1528" t="str">
            <v>UB</v>
          </cell>
          <cell r="Q1528" t="str">
            <v>France </v>
          </cell>
        </row>
        <row r="1529">
          <cell r="A1529" t="str">
            <v>PSO2501462</v>
          </cell>
          <cell r="B1529">
            <v>4500578041</v>
          </cell>
          <cell r="C1529" t="str">
            <v>302-80190054R             314-80190169R</v>
          </cell>
          <cell r="D1529" t="str">
            <v>00065570（AS6557E)</v>
          </cell>
          <cell r="E1529">
            <v>200</v>
          </cell>
          <cell r="F1529" t="str">
            <v>N</v>
          </cell>
        </row>
        <row r="1529">
          <cell r="L1529">
            <v>45880</v>
          </cell>
          <cell r="M1529">
            <v>1.3</v>
          </cell>
          <cell r="N1529" t="str">
            <v>Winnie</v>
          </cell>
        </row>
        <row r="1529">
          <cell r="P1529" t="str">
            <v>UB</v>
          </cell>
          <cell r="Q1529" t="str">
            <v>France </v>
          </cell>
        </row>
        <row r="1530">
          <cell r="A1530" t="str">
            <v>PSO2501463</v>
          </cell>
          <cell r="B1530">
            <v>4500578041</v>
          </cell>
          <cell r="C1530" t="str">
            <v>820-85150023R</v>
          </cell>
          <cell r="D1530" t="str">
            <v>11802611(AS261E)</v>
          </cell>
          <cell r="E1530">
            <v>200</v>
          </cell>
          <cell r="F1530" t="str">
            <v>N</v>
          </cell>
        </row>
        <row r="1530">
          <cell r="L1530">
            <v>45901</v>
          </cell>
          <cell r="M1530">
            <v>1.56</v>
          </cell>
          <cell r="N1530" t="str">
            <v>Winnie</v>
          </cell>
        </row>
        <row r="1530">
          <cell r="P1530" t="str">
            <v>PADDLE BRUSH</v>
          </cell>
          <cell r="Q1530" t="str">
            <v>France </v>
          </cell>
        </row>
        <row r="1531">
          <cell r="A1531" t="str">
            <v>PSO2501464</v>
          </cell>
          <cell r="B1531">
            <v>4500578223</v>
          </cell>
          <cell r="C1531" t="str">
            <v>P5033-N01-C1201</v>
          </cell>
          <cell r="D1531" t="str">
            <v>TOA-38STW</v>
          </cell>
          <cell r="E1531">
            <v>1200</v>
          </cell>
          <cell r="F1531" t="str">
            <v>Y BY SP </v>
          </cell>
        </row>
        <row r="1531">
          <cell r="K1531" t="str">
            <v>1. SP order - Grill box #364 USD2.68/PCS 
2. SP order - Grill box #460 USD3.58 /PCS  </v>
          </cell>
          <cell r="L1531">
            <v>45936</v>
          </cell>
          <cell r="M1531">
            <v>54.28</v>
          </cell>
          <cell r="N1531" t="str">
            <v>Kit</v>
          </cell>
        </row>
        <row r="1531">
          <cell r="Q1531" t="str">
            <v>Taiwan </v>
          </cell>
        </row>
        <row r="1532">
          <cell r="A1532" t="str">
            <v>PSO2501465</v>
          </cell>
          <cell r="B1532">
            <v>4500578223</v>
          </cell>
          <cell r="C1532" t="str">
            <v>P5033-N01-C1201</v>
          </cell>
          <cell r="D1532" t="str">
            <v>TOA-38STW</v>
          </cell>
          <cell r="E1532">
            <v>1300</v>
          </cell>
          <cell r="F1532" t="str">
            <v>Y BY SP </v>
          </cell>
        </row>
        <row r="1532">
          <cell r="K1532" t="str">
            <v>1. SP order - Grill box #364 USD2.68/PCS 
2. SP order - Grill box #460 USD3.58 /PCS  </v>
          </cell>
          <cell r="L1532">
            <v>45936</v>
          </cell>
          <cell r="M1532">
            <v>54.28</v>
          </cell>
          <cell r="N1532" t="str">
            <v>Kit</v>
          </cell>
        </row>
        <row r="1532">
          <cell r="Q1532" t="str">
            <v>Taiwan </v>
          </cell>
        </row>
        <row r="1533">
          <cell r="A1533" t="str">
            <v>PSO2501466</v>
          </cell>
          <cell r="B1533">
            <v>4500578223</v>
          </cell>
          <cell r="C1533" t="str">
            <v>P5019-N01-C1201</v>
          </cell>
          <cell r="D1533" t="str">
            <v>TOA-60TW</v>
          </cell>
          <cell r="E1533">
            <v>500</v>
          </cell>
          <cell r="F1533" t="str">
            <v>N</v>
          </cell>
        </row>
        <row r="1533">
          <cell r="L1533">
            <v>45936</v>
          </cell>
          <cell r="M1533">
            <v>59.66</v>
          </cell>
          <cell r="N1533" t="str">
            <v>Kit</v>
          </cell>
        </row>
        <row r="1533">
          <cell r="Q1533" t="str">
            <v>Taiwan </v>
          </cell>
        </row>
        <row r="1534">
          <cell r="A1534" t="str">
            <v>PSO2501467</v>
          </cell>
          <cell r="B1534">
            <v>4500578223</v>
          </cell>
          <cell r="C1534" t="str">
            <v>P5019-N01-C1201</v>
          </cell>
          <cell r="D1534" t="str">
            <v>TOA-60TW</v>
          </cell>
          <cell r="E1534">
            <v>500</v>
          </cell>
          <cell r="F1534" t="str">
            <v>N</v>
          </cell>
        </row>
        <row r="1534">
          <cell r="L1534">
            <v>45982</v>
          </cell>
          <cell r="M1534">
            <v>59.66</v>
          </cell>
          <cell r="N1534" t="str">
            <v>Kit</v>
          </cell>
        </row>
        <row r="1534">
          <cell r="Q1534" t="str">
            <v>Taiwan </v>
          </cell>
        </row>
        <row r="1535">
          <cell r="A1535" t="str">
            <v>PSO2501468</v>
          </cell>
          <cell r="B1535">
            <v>4500578223</v>
          </cell>
          <cell r="C1535" t="str">
            <v>P5026-N01-C1201</v>
          </cell>
          <cell r="D1535" t="str">
            <v>TOA-95TW</v>
          </cell>
          <cell r="E1535">
            <v>600</v>
          </cell>
          <cell r="F1535" t="str">
            <v>N</v>
          </cell>
        </row>
        <row r="1535">
          <cell r="L1535">
            <v>45936</v>
          </cell>
          <cell r="M1535">
            <v>80.3</v>
          </cell>
          <cell r="N1535" t="str">
            <v>Kit</v>
          </cell>
        </row>
        <row r="1535">
          <cell r="Q1535" t="str">
            <v>Taiwan </v>
          </cell>
        </row>
        <row r="1536">
          <cell r="A1536" t="str">
            <v>PSO2501469</v>
          </cell>
          <cell r="B1536">
            <v>4500578223</v>
          </cell>
          <cell r="C1536" t="str">
            <v>P5026-N01-C1201</v>
          </cell>
          <cell r="D1536" t="str">
            <v>TOA-95TW</v>
          </cell>
          <cell r="E1536">
            <v>600</v>
          </cell>
          <cell r="F1536" t="str">
            <v>N</v>
          </cell>
        </row>
        <row r="1536">
          <cell r="L1536">
            <v>45936</v>
          </cell>
          <cell r="M1536">
            <v>80.3</v>
          </cell>
          <cell r="N1536" t="str">
            <v>Kit</v>
          </cell>
        </row>
        <row r="1536">
          <cell r="Q1536" t="str">
            <v>Taiwan </v>
          </cell>
        </row>
        <row r="1537">
          <cell r="A1537" t="str">
            <v>PSO2501470</v>
          </cell>
          <cell r="B1537">
            <v>4500578223</v>
          </cell>
          <cell r="C1537" t="str">
            <v>P5026-N01-C1201</v>
          </cell>
          <cell r="D1537" t="str">
            <v>TOA-95TW</v>
          </cell>
          <cell r="E1537">
            <v>800</v>
          </cell>
          <cell r="F1537" t="str">
            <v>N</v>
          </cell>
        </row>
        <row r="1537">
          <cell r="L1537">
            <v>45957</v>
          </cell>
          <cell r="M1537">
            <v>80.3</v>
          </cell>
          <cell r="N1537" t="str">
            <v>Kit</v>
          </cell>
        </row>
        <row r="1537">
          <cell r="Q1537" t="str">
            <v>Taiwan </v>
          </cell>
        </row>
        <row r="1538">
          <cell r="A1538" t="str">
            <v>PSO2501471</v>
          </cell>
          <cell r="B1538">
            <v>4500578174</v>
          </cell>
          <cell r="C1538" t="str">
            <v>P8538-E01-C1202</v>
          </cell>
          <cell r="D1538" t="str">
            <v>BRAS152E</v>
          </cell>
          <cell r="E1538">
            <v>2502</v>
          </cell>
          <cell r="F1538" t="str">
            <v>N</v>
          </cell>
        </row>
        <row r="1538">
          <cell r="L1538">
            <v>45933</v>
          </cell>
          <cell r="M1538" t="str">
            <v>CANCELLED</v>
          </cell>
          <cell r="N1538" t="str">
            <v>Winnie</v>
          </cell>
        </row>
        <row r="1538">
          <cell r="P1538" t="str">
            <v>cancel and change to MSO</v>
          </cell>
          <cell r="Q1538" t="str">
            <v>France </v>
          </cell>
        </row>
        <row r="1539">
          <cell r="A1539" t="str">
            <v>PSO2501472</v>
          </cell>
          <cell r="B1539">
            <v>4500578174</v>
          </cell>
          <cell r="C1539" t="str">
            <v>P8538-E01-C1202</v>
          </cell>
          <cell r="D1539" t="str">
            <v>BRAS152E</v>
          </cell>
          <cell r="E1539">
            <v>2502</v>
          </cell>
          <cell r="F1539" t="str">
            <v>N</v>
          </cell>
        </row>
        <row r="1539">
          <cell r="L1539">
            <v>45965</v>
          </cell>
          <cell r="M1539" t="str">
            <v>CANCELLED</v>
          </cell>
          <cell r="N1539" t="str">
            <v>Winnie</v>
          </cell>
        </row>
        <row r="1539">
          <cell r="P1539" t="str">
            <v>cancel and change to MSO</v>
          </cell>
          <cell r="Q1539" t="str">
            <v>France </v>
          </cell>
        </row>
        <row r="1540">
          <cell r="A1540" t="str">
            <v>PSO2501473</v>
          </cell>
          <cell r="B1540">
            <v>4500578174</v>
          </cell>
          <cell r="C1540" t="str">
            <v>P8030-E01-C1202</v>
          </cell>
          <cell r="D1540" t="str">
            <v>BRHD155E</v>
          </cell>
          <cell r="E1540">
            <v>2502</v>
          </cell>
          <cell r="F1540" t="str">
            <v>N</v>
          </cell>
        </row>
        <row r="1540">
          <cell r="L1540">
            <v>45933</v>
          </cell>
          <cell r="M1540" t="str">
            <v>Cancelled</v>
          </cell>
          <cell r="N1540" t="str">
            <v>Winnie</v>
          </cell>
        </row>
        <row r="1540">
          <cell r="P1540" t="str">
            <v>cancel and change to MSO</v>
          </cell>
          <cell r="Q1540" t="str">
            <v>France </v>
          </cell>
        </row>
        <row r="1541">
          <cell r="A1541" t="str">
            <v>PSO2501474</v>
          </cell>
          <cell r="B1541">
            <v>4500578174</v>
          </cell>
          <cell r="C1541" t="str">
            <v>P8538-E01-C1201</v>
          </cell>
          <cell r="D1541" t="str">
            <v>BRAS150E</v>
          </cell>
          <cell r="E1541">
            <v>4500</v>
          </cell>
          <cell r="F1541" t="str">
            <v>N</v>
          </cell>
        </row>
        <row r="1541">
          <cell r="L1541">
            <v>45965</v>
          </cell>
          <cell r="M1541" t="str">
            <v>CANCEELED</v>
          </cell>
          <cell r="N1541" t="str">
            <v>Winnie</v>
          </cell>
        </row>
        <row r="1541">
          <cell r="P1541" t="str">
            <v>cancel and change to MSO</v>
          </cell>
          <cell r="Q1541" t="str">
            <v>France </v>
          </cell>
        </row>
        <row r="1542">
          <cell r="A1542" t="str">
            <v>PSO2501475</v>
          </cell>
          <cell r="B1542">
            <v>4500578204</v>
          </cell>
          <cell r="C1542" t="str">
            <v>P8019-E02-C1202</v>
          </cell>
          <cell r="D1542" t="str">
            <v>AS6550E(球頭,改轉速,加網)</v>
          </cell>
          <cell r="E1542">
            <v>1500</v>
          </cell>
          <cell r="F1542" t="str">
            <v>N</v>
          </cell>
        </row>
        <row r="1542">
          <cell r="L1542">
            <v>45901</v>
          </cell>
          <cell r="M1542">
            <v>24.955</v>
          </cell>
          <cell r="N1542" t="str">
            <v>Winnie</v>
          </cell>
        </row>
        <row r="1542">
          <cell r="Q1542" t="str">
            <v>Croatia </v>
          </cell>
        </row>
        <row r="1543">
          <cell r="A1543" t="str">
            <v>PSO2501476</v>
          </cell>
          <cell r="B1543">
            <v>4500578204</v>
          </cell>
          <cell r="C1543" t="str">
            <v>P8022-E01-C1201</v>
          </cell>
          <cell r="D1543" t="str">
            <v>D6555DE</v>
          </cell>
          <cell r="E1543">
            <v>600</v>
          </cell>
          <cell r="F1543" t="str">
            <v>N</v>
          </cell>
        </row>
        <row r="1543">
          <cell r="L1543">
            <v>45901</v>
          </cell>
          <cell r="M1543">
            <v>25.543</v>
          </cell>
          <cell r="N1543" t="str">
            <v>Winnie</v>
          </cell>
        </row>
        <row r="1543">
          <cell r="Q1543" t="str">
            <v>Croatia </v>
          </cell>
        </row>
        <row r="1544">
          <cell r="A1544" t="str">
            <v>PSO2501477</v>
          </cell>
          <cell r="B1544">
            <v>4500578204</v>
          </cell>
          <cell r="C1544" t="str">
            <v>P8532-E01-C1201</v>
          </cell>
          <cell r="D1544" t="str">
            <v>AS95E</v>
          </cell>
          <cell r="E1544">
            <v>1200</v>
          </cell>
          <cell r="F1544" t="str">
            <v>Y BY SP</v>
          </cell>
        </row>
        <row r="1544">
          <cell r="J1544" t="str">
            <v>GLOVE-AS95-SP</v>
          </cell>
          <cell r="K1544">
            <v>0.625</v>
          </cell>
          <cell r="L1544">
            <v>45901</v>
          </cell>
          <cell r="M1544">
            <v>15.133</v>
          </cell>
          <cell r="N1544" t="str">
            <v>Winnie</v>
          </cell>
        </row>
        <row r="1544">
          <cell r="P1544" t="str">
            <v>cancel and change to MSO</v>
          </cell>
          <cell r="Q1544" t="str">
            <v>Croatia </v>
          </cell>
        </row>
        <row r="1545">
          <cell r="A1545" t="str">
            <v>PSO2501478</v>
          </cell>
          <cell r="B1545">
            <v>4500578204</v>
          </cell>
          <cell r="C1545" t="str">
            <v>P8510-E02-C1201</v>
          </cell>
          <cell r="D1545" t="str">
            <v>AS950E</v>
          </cell>
          <cell r="E1545">
            <v>1002</v>
          </cell>
          <cell r="F1545" t="str">
            <v>N</v>
          </cell>
        </row>
        <row r="1545">
          <cell r="L1545">
            <v>45901</v>
          </cell>
          <cell r="M1545">
            <v>16.076</v>
          </cell>
          <cell r="N1545" t="str">
            <v>Winnie</v>
          </cell>
        </row>
        <row r="1545">
          <cell r="Q1545" t="str">
            <v>Croatia </v>
          </cell>
        </row>
        <row r="1546">
          <cell r="A1546" t="str">
            <v>PSO2501479</v>
          </cell>
          <cell r="B1546">
            <v>4500578200</v>
          </cell>
          <cell r="C1546" t="str">
            <v>P8832-E02-C1215</v>
          </cell>
          <cell r="D1546" t="str">
            <v>AS86E</v>
          </cell>
          <cell r="E1546">
            <v>2502</v>
          </cell>
          <cell r="F1546" t="str">
            <v>N</v>
          </cell>
        </row>
        <row r="1546">
          <cell r="L1546">
            <v>45937</v>
          </cell>
          <cell r="M1546">
            <v>5.725</v>
          </cell>
          <cell r="N1546" t="str">
            <v>Winnie</v>
          </cell>
        </row>
        <row r="1546">
          <cell r="Q1546" t="str">
            <v>France </v>
          </cell>
        </row>
        <row r="1547">
          <cell r="A1547" t="str">
            <v>PSO2501480</v>
          </cell>
          <cell r="B1547">
            <v>4500578200</v>
          </cell>
          <cell r="C1547" t="str">
            <v>P8532-E01-C1201</v>
          </cell>
          <cell r="D1547" t="str">
            <v>AS95E</v>
          </cell>
          <cell r="E1547">
            <v>2502</v>
          </cell>
          <cell r="F1547" t="str">
            <v>Y BY SP</v>
          </cell>
        </row>
        <row r="1547">
          <cell r="J1547" t="str">
            <v>GLOVE-AS95-SP</v>
          </cell>
          <cell r="K1547">
            <v>0.625</v>
          </cell>
          <cell r="L1547">
            <v>45937</v>
          </cell>
          <cell r="M1547">
            <v>15.133</v>
          </cell>
          <cell r="N1547" t="str">
            <v>Winnie</v>
          </cell>
        </row>
        <row r="1547">
          <cell r="P1547" t="str">
            <v>cancel and change to MSO</v>
          </cell>
          <cell r="Q1547" t="str">
            <v>France </v>
          </cell>
        </row>
        <row r="1548">
          <cell r="A1548" t="str">
            <v>PSO2501481</v>
          </cell>
          <cell r="B1548">
            <v>4500578200</v>
          </cell>
          <cell r="C1548" t="str">
            <v>P8873-E03-C1206</v>
          </cell>
          <cell r="D1548" t="str">
            <v>AS962E</v>
          </cell>
          <cell r="E1548">
            <v>2502</v>
          </cell>
          <cell r="F1548" t="str">
            <v>N</v>
          </cell>
        </row>
        <row r="1548">
          <cell r="L1548">
            <v>45937</v>
          </cell>
          <cell r="M1548">
            <v>14.899</v>
          </cell>
          <cell r="N1548" t="str">
            <v>Winnie</v>
          </cell>
        </row>
        <row r="1548">
          <cell r="Q1548" t="str">
            <v>France </v>
          </cell>
        </row>
        <row r="1549">
          <cell r="A1549" t="str">
            <v>PSO2501482</v>
          </cell>
          <cell r="B1549">
            <v>4500578200</v>
          </cell>
          <cell r="C1549" t="str">
            <v>P8873-E03-C1205</v>
          </cell>
          <cell r="D1549" t="str">
            <v>AS965E</v>
          </cell>
          <cell r="E1549">
            <v>2502</v>
          </cell>
          <cell r="F1549" t="str">
            <v>Y BY SP</v>
          </cell>
        </row>
        <row r="1549">
          <cell r="K1549">
            <v>1.372</v>
          </cell>
          <cell r="L1549">
            <v>45922</v>
          </cell>
          <cell r="M1549">
            <v>18.496</v>
          </cell>
          <cell r="N1549" t="str">
            <v>Winnie</v>
          </cell>
        </row>
        <row r="1549">
          <cell r="Q1549" t="str">
            <v>France </v>
          </cell>
        </row>
        <row r="1550">
          <cell r="A1550" t="str">
            <v>PSO2501483</v>
          </cell>
          <cell r="B1550">
            <v>4500578200</v>
          </cell>
          <cell r="C1550" t="str">
            <v>P8356-E01-C1204</v>
          </cell>
          <cell r="D1550" t="str">
            <v>D373E</v>
          </cell>
          <cell r="E1550">
            <v>2502</v>
          </cell>
          <cell r="F1550" t="str">
            <v>N</v>
          </cell>
        </row>
        <row r="1550">
          <cell r="L1550">
            <v>45937</v>
          </cell>
          <cell r="M1550">
            <v>10.484</v>
          </cell>
          <cell r="N1550" t="str">
            <v>Winnie</v>
          </cell>
        </row>
        <row r="1550">
          <cell r="Q1550" t="str">
            <v>France </v>
          </cell>
        </row>
        <row r="1551">
          <cell r="A1551" t="str">
            <v>PSO2501484</v>
          </cell>
          <cell r="B1551">
            <v>4500578200</v>
          </cell>
          <cell r="C1551" t="str">
            <v>P8356-E01-C1206</v>
          </cell>
          <cell r="D1551" t="str">
            <v>D374DE</v>
          </cell>
          <cell r="E1551">
            <v>3600</v>
          </cell>
          <cell r="F1551" t="str">
            <v>N</v>
          </cell>
        </row>
        <row r="1551">
          <cell r="L1551">
            <v>45922</v>
          </cell>
          <cell r="M1551">
            <v>10.487</v>
          </cell>
          <cell r="N1551" t="str">
            <v>Winnie</v>
          </cell>
        </row>
        <row r="1551">
          <cell r="Q1551" t="str">
            <v>France </v>
          </cell>
        </row>
        <row r="1552">
          <cell r="A1552" t="str">
            <v>PSO2501485</v>
          </cell>
          <cell r="B1552">
            <v>4500578200</v>
          </cell>
          <cell r="C1552" t="str">
            <v>P2573-E01-C1203</v>
          </cell>
          <cell r="D1552" t="str">
            <v>MT725E</v>
          </cell>
          <cell r="E1552">
            <v>2502</v>
          </cell>
          <cell r="F1552" t="str">
            <v>Y
BY SP</v>
          </cell>
        </row>
        <row r="1552">
          <cell r="K1552">
            <v>0.265</v>
          </cell>
          <cell r="L1552">
            <v>45937</v>
          </cell>
          <cell r="M1552">
            <v>8.423</v>
          </cell>
          <cell r="N1552" t="str">
            <v>Winnie</v>
          </cell>
        </row>
        <row r="1552">
          <cell r="Q1552" t="str">
            <v>France </v>
          </cell>
        </row>
        <row r="1553">
          <cell r="A1553" t="str">
            <v>PSO2501486</v>
          </cell>
          <cell r="B1553">
            <v>4500578200</v>
          </cell>
          <cell r="C1553" t="str">
            <v>P2573-E01-C1205</v>
          </cell>
          <cell r="D1553" t="str">
            <v>MT727E</v>
          </cell>
          <cell r="E1553">
            <v>2502</v>
          </cell>
          <cell r="F1553" t="str">
            <v>Y
BY SP</v>
          </cell>
        </row>
        <row r="1553">
          <cell r="K1553">
            <v>0.265</v>
          </cell>
          <cell r="L1553">
            <v>45937</v>
          </cell>
          <cell r="M1553">
            <v>9.9</v>
          </cell>
          <cell r="N1553" t="str">
            <v>Winnie</v>
          </cell>
        </row>
        <row r="1553">
          <cell r="Q1553" t="str">
            <v>France </v>
          </cell>
        </row>
        <row r="1554">
          <cell r="A1554" t="str">
            <v>PSO2501487</v>
          </cell>
          <cell r="B1554">
            <v>4500578201</v>
          </cell>
          <cell r="C1554" t="str">
            <v>P8515-E01-C1215</v>
          </cell>
          <cell r="D1554" t="str">
            <v>AS261E</v>
          </cell>
          <cell r="E1554">
            <v>2502</v>
          </cell>
          <cell r="F1554" t="str">
            <v>Y BY SP</v>
          </cell>
        </row>
        <row r="1554">
          <cell r="J1554" t="str">
            <v>Glove-2136U-SP</v>
          </cell>
          <cell r="K1554">
            <v>0.548</v>
          </cell>
          <cell r="L1554">
            <v>45965</v>
          </cell>
          <cell r="M1554">
            <v>12.239</v>
          </cell>
          <cell r="N1554" t="str">
            <v>Winnie</v>
          </cell>
        </row>
        <row r="1554">
          <cell r="Q1554" t="str">
            <v>France </v>
          </cell>
        </row>
        <row r="1555">
          <cell r="A1555" t="str">
            <v>PSO2501488</v>
          </cell>
          <cell r="B1555">
            <v>4500578201</v>
          </cell>
          <cell r="C1555" t="str">
            <v>P8510-E02-C1202</v>
          </cell>
          <cell r="D1555" t="str">
            <v>AS952E</v>
          </cell>
          <cell r="E1555">
            <v>2502</v>
          </cell>
          <cell r="F1555" t="str">
            <v>N</v>
          </cell>
        </row>
        <row r="1555">
          <cell r="L1555">
            <v>45965</v>
          </cell>
          <cell r="M1555">
            <v>16.093</v>
          </cell>
          <cell r="N1555" t="str">
            <v>Winnie</v>
          </cell>
        </row>
        <row r="1555">
          <cell r="Q1555" t="str">
            <v>France </v>
          </cell>
        </row>
        <row r="1556">
          <cell r="A1556" t="str">
            <v>PSO2501489</v>
          </cell>
          <cell r="B1556">
            <v>4500578201</v>
          </cell>
          <cell r="C1556" t="str">
            <v>P8873-E03-C1206</v>
          </cell>
          <cell r="D1556" t="str">
            <v>AS962E</v>
          </cell>
          <cell r="E1556">
            <v>3000</v>
          </cell>
          <cell r="F1556" t="str">
            <v>N</v>
          </cell>
        </row>
        <row r="1556">
          <cell r="L1556">
            <v>45965</v>
          </cell>
          <cell r="M1556">
            <v>14.899</v>
          </cell>
          <cell r="N1556" t="str">
            <v>Winnie</v>
          </cell>
        </row>
        <row r="1556">
          <cell r="Q1556" t="str">
            <v>France </v>
          </cell>
        </row>
        <row r="1557">
          <cell r="A1557" t="str">
            <v>PSO2501490</v>
          </cell>
          <cell r="B1557">
            <v>4500578201</v>
          </cell>
          <cell r="C1557" t="str">
            <v>P8873-E03-C1205</v>
          </cell>
          <cell r="D1557" t="str">
            <v>AS965E</v>
          </cell>
          <cell r="E1557">
            <v>2502</v>
          </cell>
          <cell r="F1557" t="str">
            <v>Y BY SP</v>
          </cell>
        </row>
        <row r="1557">
          <cell r="K1557">
            <v>1.372</v>
          </cell>
          <cell r="L1557">
            <v>45965</v>
          </cell>
          <cell r="M1557">
            <v>18.513</v>
          </cell>
          <cell r="N1557" t="str">
            <v>Winnie</v>
          </cell>
        </row>
        <row r="1557">
          <cell r="Q1557" t="str">
            <v>France </v>
          </cell>
        </row>
        <row r="1558">
          <cell r="A1558" t="str">
            <v>PSO2501491</v>
          </cell>
          <cell r="B1558">
            <v>4500578201</v>
          </cell>
          <cell r="C1558" t="str">
            <v>P8510-E02-C1203</v>
          </cell>
          <cell r="D1558" t="str">
            <v>AS970E</v>
          </cell>
          <cell r="E1558">
            <v>2502</v>
          </cell>
          <cell r="F1558" t="str">
            <v>Y BY SP</v>
          </cell>
        </row>
        <row r="1558">
          <cell r="K1558">
            <v>0.635</v>
          </cell>
          <cell r="L1558">
            <v>45965</v>
          </cell>
          <cell r="M1558">
            <v>18.592</v>
          </cell>
          <cell r="N1558" t="str">
            <v>Winnie</v>
          </cell>
        </row>
        <row r="1558">
          <cell r="Q1558" t="str">
            <v>France </v>
          </cell>
        </row>
        <row r="1559">
          <cell r="A1559" t="str">
            <v>PSO2501492</v>
          </cell>
          <cell r="B1559">
            <v>4500578201</v>
          </cell>
          <cell r="C1559" t="str">
            <v>P8356-E01-C1204</v>
          </cell>
          <cell r="D1559" t="str">
            <v>D373E</v>
          </cell>
          <cell r="E1559">
            <v>2700</v>
          </cell>
          <cell r="F1559" t="str">
            <v>N</v>
          </cell>
        </row>
        <row r="1559">
          <cell r="L1559">
            <v>45965</v>
          </cell>
          <cell r="M1559">
            <v>10.484</v>
          </cell>
          <cell r="N1559" t="str">
            <v>Winnie</v>
          </cell>
        </row>
        <row r="1559">
          <cell r="Q1559" t="str">
            <v>France </v>
          </cell>
        </row>
        <row r="1560">
          <cell r="A1560" t="str">
            <v>PSO2501493</v>
          </cell>
          <cell r="B1560">
            <v>4500578201</v>
          </cell>
          <cell r="C1560" t="str">
            <v>P2575-E01-C1202</v>
          </cell>
          <cell r="D1560" t="str">
            <v>E786E</v>
          </cell>
          <cell r="E1560">
            <v>5400</v>
          </cell>
          <cell r="F1560" t="str">
            <v>Y, by SP</v>
          </cell>
        </row>
        <row r="1560">
          <cell r="K1560">
            <v>0.265</v>
          </cell>
          <cell r="L1560">
            <v>45965</v>
          </cell>
          <cell r="M1560">
            <v>8.491</v>
          </cell>
          <cell r="N1560" t="str">
            <v>Winnie</v>
          </cell>
        </row>
        <row r="1560">
          <cell r="Q1560" t="str">
            <v>France </v>
          </cell>
        </row>
        <row r="1561">
          <cell r="A1561" t="str">
            <v>PSO2501494</v>
          </cell>
          <cell r="B1561">
            <v>4500578197</v>
          </cell>
          <cell r="C1561" t="str">
            <v>P8298-E01-C1204</v>
          </cell>
          <cell r="D1561" t="str">
            <v>5344E</v>
          </cell>
          <cell r="E1561">
            <v>3000</v>
          </cell>
          <cell r="F1561" t="str">
            <v>N</v>
          </cell>
        </row>
        <row r="1561">
          <cell r="L1561">
            <v>45909</v>
          </cell>
          <cell r="M1561" t="str">
            <v>Cancelled</v>
          </cell>
          <cell r="N1561" t="str">
            <v>Winnie</v>
          </cell>
        </row>
        <row r="1561">
          <cell r="P1561" t="str">
            <v>cancel and change to MSO</v>
          </cell>
          <cell r="Q1561" t="str">
            <v>France </v>
          </cell>
        </row>
        <row r="1562">
          <cell r="A1562" t="str">
            <v>PSO2501495</v>
          </cell>
          <cell r="B1562">
            <v>4500578197</v>
          </cell>
          <cell r="C1562" t="str">
            <v>P8873-E02-C1206</v>
          </cell>
          <cell r="D1562" t="str">
            <v>AS200E</v>
          </cell>
          <cell r="E1562">
            <v>2502</v>
          </cell>
          <cell r="F1562" t="str">
            <v>Y</v>
          </cell>
        </row>
        <row r="1562">
          <cell r="K1562">
            <v>0.52</v>
          </cell>
          <cell r="L1562">
            <v>45909</v>
          </cell>
          <cell r="M1562">
            <v>15.246</v>
          </cell>
          <cell r="N1562" t="str">
            <v>Winnie</v>
          </cell>
        </row>
        <row r="1562">
          <cell r="Q1562" t="str">
            <v>France </v>
          </cell>
        </row>
        <row r="1563">
          <cell r="A1563" t="str">
            <v>PSO2501496</v>
          </cell>
          <cell r="B1563">
            <v>4500578197</v>
          </cell>
          <cell r="C1563" t="str">
            <v>P8832-E02-C1215</v>
          </cell>
          <cell r="D1563" t="str">
            <v>AS86E</v>
          </cell>
          <cell r="E1563">
            <v>3000</v>
          </cell>
          <cell r="F1563" t="str">
            <v>N</v>
          </cell>
        </row>
        <row r="1563">
          <cell r="L1563">
            <v>45909</v>
          </cell>
          <cell r="M1563">
            <v>5.725</v>
          </cell>
          <cell r="N1563" t="str">
            <v>Winnie</v>
          </cell>
        </row>
        <row r="1563">
          <cell r="Q1563" t="str">
            <v>France </v>
          </cell>
        </row>
        <row r="1564">
          <cell r="A1564" t="str">
            <v>PSO2501497</v>
          </cell>
          <cell r="B1564">
            <v>4500578197</v>
          </cell>
          <cell r="C1564" t="str">
            <v>P8873-E02-C1213</v>
          </cell>
          <cell r="D1564" t="str">
            <v>AS960E</v>
          </cell>
          <cell r="E1564">
            <v>2502</v>
          </cell>
          <cell r="F1564" t="str">
            <v>Y, by SP</v>
          </cell>
        </row>
        <row r="1564">
          <cell r="K1564">
            <v>1.4</v>
          </cell>
          <cell r="L1564">
            <v>45965</v>
          </cell>
          <cell r="M1564">
            <v>16.88</v>
          </cell>
          <cell r="N1564" t="str">
            <v>Winnie</v>
          </cell>
        </row>
        <row r="1564">
          <cell r="Q1564" t="str">
            <v>France </v>
          </cell>
        </row>
        <row r="1565">
          <cell r="A1565" t="str">
            <v>PSO2501498</v>
          </cell>
          <cell r="B1565">
            <v>4500578197</v>
          </cell>
          <cell r="C1565" t="str">
            <v>P8873-E03-C1206</v>
          </cell>
          <cell r="D1565" t="str">
            <v>AS962E</v>
          </cell>
          <cell r="E1565">
            <v>2502</v>
          </cell>
          <cell r="F1565" t="str">
            <v>N</v>
          </cell>
        </row>
        <row r="1565">
          <cell r="L1565">
            <v>45909</v>
          </cell>
          <cell r="M1565">
            <v>14.882</v>
          </cell>
          <cell r="N1565" t="str">
            <v>Winnie</v>
          </cell>
        </row>
        <row r="1565">
          <cell r="Q1565" t="str">
            <v>France </v>
          </cell>
        </row>
        <row r="1566">
          <cell r="A1566" t="str">
            <v>PSO2501499</v>
          </cell>
          <cell r="B1566">
            <v>4500578197</v>
          </cell>
          <cell r="C1566" t="str">
            <v>P8873-E03-C1205</v>
          </cell>
          <cell r="D1566" t="str">
            <v>AS965E</v>
          </cell>
          <cell r="E1566">
            <v>5400</v>
          </cell>
          <cell r="F1566" t="str">
            <v>Y BY SP</v>
          </cell>
        </row>
        <row r="1566">
          <cell r="K1566">
            <v>1.372</v>
          </cell>
          <cell r="L1566">
            <v>45912</v>
          </cell>
          <cell r="M1566">
            <v>18.496</v>
          </cell>
          <cell r="N1566" t="str">
            <v>Winnie</v>
          </cell>
        </row>
        <row r="1566">
          <cell r="Q1566" t="str">
            <v>France </v>
          </cell>
        </row>
        <row r="1567">
          <cell r="A1567" t="str">
            <v>PSO2501500</v>
          </cell>
          <cell r="B1567">
            <v>4500578197</v>
          </cell>
          <cell r="C1567" t="str">
            <v>P2573-E01-C1206</v>
          </cell>
          <cell r="D1567" t="str">
            <v>MT728E</v>
          </cell>
          <cell r="E1567">
            <v>2004</v>
          </cell>
          <cell r="F1567" t="str">
            <v>N</v>
          </cell>
        </row>
        <row r="1567">
          <cell r="L1567">
            <v>45902</v>
          </cell>
          <cell r="M1567">
            <v>9.9</v>
          </cell>
          <cell r="N1567" t="str">
            <v>Winnie</v>
          </cell>
        </row>
        <row r="1567">
          <cell r="Q1567" t="str">
            <v>France </v>
          </cell>
        </row>
        <row r="1568">
          <cell r="A1568" t="str">
            <v>PSO2501501</v>
          </cell>
          <cell r="B1568">
            <v>4500578347</v>
          </cell>
          <cell r="C1568" t="str">
            <v>P5031-L01-C1202</v>
          </cell>
          <cell r="D1568" t="str">
            <v>CPM-150W</v>
          </cell>
          <cell r="E1568">
            <v>2400</v>
          </cell>
        </row>
        <row r="1568">
          <cell r="L1568">
            <v>45925</v>
          </cell>
          <cell r="M1568">
            <v>11.92</v>
          </cell>
          <cell r="N1568" t="str">
            <v>Alice</v>
          </cell>
        </row>
        <row r="1568">
          <cell r="Q1568" t="str">
            <v>USA </v>
          </cell>
        </row>
        <row r="1569">
          <cell r="A1569" t="str">
            <v>PSO2501501</v>
          </cell>
          <cell r="B1569">
            <v>4500578347</v>
          </cell>
          <cell r="C1569" t="str">
            <v>P5031-L01-C1202</v>
          </cell>
          <cell r="D1569" t="str">
            <v>CPM-150W</v>
          </cell>
          <cell r="E1569">
            <v>1600</v>
          </cell>
        </row>
        <row r="1569">
          <cell r="L1569">
            <v>45925</v>
          </cell>
          <cell r="M1569">
            <v>11.92</v>
          </cell>
          <cell r="N1569" t="str">
            <v>Alice</v>
          </cell>
        </row>
        <row r="1569">
          <cell r="Q1569" t="str">
            <v>USA </v>
          </cell>
        </row>
        <row r="1570">
          <cell r="A1570" t="str">
            <v>PSO2501502</v>
          </cell>
          <cell r="B1570">
            <v>4500578350</v>
          </cell>
          <cell r="C1570" t="str">
            <v>P5031-L01-C1201</v>
          </cell>
          <cell r="D1570" t="str">
            <v>CPM-150</v>
          </cell>
          <cell r="E1570">
            <v>3000</v>
          </cell>
        </row>
        <row r="1570">
          <cell r="L1570">
            <v>45915</v>
          </cell>
          <cell r="M1570">
            <v>11.92</v>
          </cell>
          <cell r="N1570" t="str">
            <v>Alice</v>
          </cell>
        </row>
        <row r="1570">
          <cell r="Q1570" t="str">
            <v>USA </v>
          </cell>
        </row>
        <row r="1571">
          <cell r="A1571" t="str">
            <v>PSO2501503</v>
          </cell>
          <cell r="B1571">
            <v>4500578350</v>
          </cell>
          <cell r="C1571" t="str">
            <v>P5031-L01-C1201</v>
          </cell>
          <cell r="D1571" t="str">
            <v>CPM-150</v>
          </cell>
          <cell r="E1571">
            <v>3000</v>
          </cell>
        </row>
        <row r="1571">
          <cell r="L1571">
            <v>45919</v>
          </cell>
          <cell r="M1571">
            <v>11.92</v>
          </cell>
          <cell r="N1571" t="str">
            <v>Alice</v>
          </cell>
        </row>
        <row r="1571">
          <cell r="Q1571" t="str">
            <v>USA </v>
          </cell>
        </row>
        <row r="1572">
          <cell r="A1572" t="str">
            <v>PSO2501504</v>
          </cell>
          <cell r="B1572">
            <v>4500578349</v>
          </cell>
          <cell r="C1572" t="str">
            <v>P5013-L03-C1203</v>
          </cell>
          <cell r="D1572" t="str">
            <v>TOB-135NNAS</v>
          </cell>
          <cell r="E1572">
            <v>700</v>
          </cell>
        </row>
        <row r="1572">
          <cell r="L1572">
            <v>45899</v>
          </cell>
          <cell r="M1572">
            <v>45.64</v>
          </cell>
          <cell r="N1572" t="str">
            <v>Alice</v>
          </cell>
        </row>
        <row r="1572">
          <cell r="Q1572" t="str">
            <v>USA </v>
          </cell>
        </row>
        <row r="1573">
          <cell r="A1573" t="str">
            <v>PSO2501505</v>
          </cell>
          <cell r="B1573">
            <v>4500578349</v>
          </cell>
          <cell r="C1573" t="str">
            <v>P5013-L03-C1203</v>
          </cell>
          <cell r="D1573" t="str">
            <v>TOB-135NNAS</v>
          </cell>
          <cell r="E1573">
            <v>1300</v>
          </cell>
        </row>
        <row r="1573">
          <cell r="L1573">
            <v>45930</v>
          </cell>
          <cell r="M1573">
            <v>45.64</v>
          </cell>
          <cell r="N1573" t="str">
            <v>Alice</v>
          </cell>
        </row>
        <row r="1573">
          <cell r="Q1573" t="str">
            <v>USA </v>
          </cell>
        </row>
        <row r="1574">
          <cell r="A1574" t="str">
            <v>PSO2501506</v>
          </cell>
          <cell r="B1574">
            <v>4500578289</v>
          </cell>
          <cell r="C1574" t="str">
            <v>305-80190003R</v>
          </cell>
          <cell r="D1574" t="str">
            <v>45065540/AS6554E/AS6555E</v>
          </cell>
          <cell r="E1574">
            <v>304</v>
          </cell>
          <cell r="F1574" t="str">
            <v>N</v>
          </cell>
        </row>
        <row r="1574">
          <cell r="L1574">
            <v>45905</v>
          </cell>
          <cell r="M1574">
            <v>6.11</v>
          </cell>
          <cell r="N1574" t="str">
            <v>Winnie</v>
          </cell>
        </row>
        <row r="1574">
          <cell r="P1574" t="str">
            <v>POUCH</v>
          </cell>
          <cell r="Q1574" t="str">
            <v>France </v>
          </cell>
        </row>
        <row r="1575">
          <cell r="A1575" t="str">
            <v>PSO2501507</v>
          </cell>
          <cell r="B1575">
            <v>4500578289</v>
          </cell>
          <cell r="C1575" t="str">
            <v>305-80190002R</v>
          </cell>
          <cell r="D1575" t="str">
            <v>45065560/AS6556E</v>
          </cell>
          <cell r="E1575">
            <v>200</v>
          </cell>
          <cell r="F1575" t="str">
            <v>N</v>
          </cell>
        </row>
        <row r="1575">
          <cell r="L1575">
            <v>45905</v>
          </cell>
          <cell r="M1575">
            <v>6.11</v>
          </cell>
          <cell r="N1575" t="str">
            <v>Winnie</v>
          </cell>
        </row>
        <row r="1575">
          <cell r="P1575" t="str">
            <v>POUCH</v>
          </cell>
          <cell r="Q1575" t="str">
            <v>France </v>
          </cell>
        </row>
        <row r="1576">
          <cell r="A1576" t="str">
            <v>PSO2501508</v>
          </cell>
          <cell r="B1576">
            <v>4500578204</v>
          </cell>
          <cell r="C1576" t="str">
            <v>P8510-E02-C1202</v>
          </cell>
          <cell r="D1576" t="str">
            <v>AS952E</v>
          </cell>
          <cell r="E1576">
            <v>1002</v>
          </cell>
          <cell r="F1576" t="str">
            <v>N</v>
          </cell>
        </row>
        <row r="1576">
          <cell r="L1576">
            <v>45901</v>
          </cell>
          <cell r="M1576">
            <v>16.076</v>
          </cell>
          <cell r="N1576" t="str">
            <v>Winnie</v>
          </cell>
        </row>
        <row r="1576">
          <cell r="Q1576" t="str">
            <v>Croatia </v>
          </cell>
        </row>
        <row r="1577">
          <cell r="A1577" t="str">
            <v>PSO2501509</v>
          </cell>
          <cell r="B1577">
            <v>4500578204</v>
          </cell>
          <cell r="C1577" t="str">
            <v>P8873-E02-C1213</v>
          </cell>
          <cell r="D1577" t="str">
            <v>AS960E</v>
          </cell>
          <cell r="E1577">
            <v>900</v>
          </cell>
          <cell r="F1577" t="str">
            <v>Y, by SP</v>
          </cell>
        </row>
        <row r="1577">
          <cell r="K1577">
            <v>1.4</v>
          </cell>
          <cell r="L1577">
            <v>45901</v>
          </cell>
          <cell r="M1577">
            <v>16.88</v>
          </cell>
          <cell r="N1577" t="str">
            <v>Winnie</v>
          </cell>
        </row>
        <row r="1577">
          <cell r="Q1577" t="str">
            <v>Croatia </v>
          </cell>
        </row>
        <row r="1578">
          <cell r="A1578" t="str">
            <v>PSO2501510</v>
          </cell>
          <cell r="B1578">
            <v>4500578204</v>
          </cell>
          <cell r="C1578" t="str">
            <v>P8515-E01-C1202</v>
          </cell>
          <cell r="D1578" t="str">
            <v>AS136E</v>
          </cell>
          <cell r="E1578">
            <v>510</v>
          </cell>
          <cell r="F1578" t="str">
            <v>Y BY SP</v>
          </cell>
        </row>
        <row r="1578">
          <cell r="K1578">
            <v>0.548</v>
          </cell>
          <cell r="L1578">
            <v>45901</v>
          </cell>
          <cell r="M1578">
            <v>13.117</v>
          </cell>
          <cell r="N1578" t="str">
            <v>Winnie</v>
          </cell>
        </row>
        <row r="1578">
          <cell r="Q1578" t="str">
            <v>Croatia </v>
          </cell>
        </row>
        <row r="1579">
          <cell r="A1579" t="str">
            <v>PSO2501511</v>
          </cell>
          <cell r="B1579">
            <v>4600349355</v>
          </cell>
          <cell r="C1579" t="str">
            <v>P8530-L01-C1218</v>
          </cell>
          <cell r="D1579" t="str">
            <v>BNTDHBE3000UX</v>
          </cell>
          <cell r="E1579">
            <v>12</v>
          </cell>
        </row>
        <row r="1579">
          <cell r="L1579">
            <v>45955</v>
          </cell>
        </row>
        <row r="1579">
          <cell r="N1579" t="str">
            <v>Dennis</v>
          </cell>
        </row>
        <row r="1579">
          <cell r="Q1579" t="str">
            <v>Costa Rica </v>
          </cell>
        </row>
        <row r="1580">
          <cell r="A1580" t="str">
            <v>PSO2501512</v>
          </cell>
          <cell r="B1580">
            <v>46545</v>
          </cell>
          <cell r="C1580" t="str">
            <v>P8002-C01-C1202</v>
          </cell>
          <cell r="D1580" t="str">
            <v>330C</v>
          </cell>
          <cell r="E1580">
            <v>5000</v>
          </cell>
          <cell r="F1580" t="str">
            <v>N</v>
          </cell>
        </row>
        <row r="1580">
          <cell r="L1580">
            <v>45916</v>
          </cell>
          <cell r="M1580">
            <v>6.788</v>
          </cell>
          <cell r="N1580" t="str">
            <v>Joy</v>
          </cell>
        </row>
        <row r="1580">
          <cell r="Q1580" t="str">
            <v>Canada </v>
          </cell>
        </row>
        <row r="1581">
          <cell r="A1581" t="str">
            <v>PSO2501513</v>
          </cell>
          <cell r="B1581">
            <v>46545</v>
          </cell>
          <cell r="C1581" t="str">
            <v>P8343-C01-C1202</v>
          </cell>
          <cell r="D1581" t="str">
            <v>5549NC</v>
          </cell>
          <cell r="E1581">
            <v>2500</v>
          </cell>
          <cell r="F1581" t="str">
            <v>N</v>
          </cell>
        </row>
        <row r="1581">
          <cell r="L1581">
            <v>45919</v>
          </cell>
          <cell r="M1581">
            <v>6.891</v>
          </cell>
          <cell r="N1581" t="str">
            <v>Joy</v>
          </cell>
        </row>
        <row r="1581">
          <cell r="Q1581" t="str">
            <v>Canada </v>
          </cell>
        </row>
        <row r="1582">
          <cell r="A1582" t="str">
            <v>PSO2501514</v>
          </cell>
          <cell r="B1582">
            <v>46545</v>
          </cell>
          <cell r="C1582" t="str">
            <v>P8525-C01-C1201</v>
          </cell>
          <cell r="D1582" t="str">
            <v>BC114C</v>
          </cell>
          <cell r="E1582">
            <v>2500</v>
          </cell>
          <cell r="F1582" t="str">
            <v>N</v>
          </cell>
        </row>
        <row r="1582">
          <cell r="L1582">
            <v>45919</v>
          </cell>
          <cell r="M1582">
            <v>8.954</v>
          </cell>
          <cell r="N1582" t="str">
            <v>Joy</v>
          </cell>
        </row>
        <row r="1582">
          <cell r="Q1582" t="str">
            <v>Canada </v>
          </cell>
        </row>
        <row r="1583">
          <cell r="A1583" t="str">
            <v>PSO2501515</v>
          </cell>
          <cell r="B1583">
            <v>4500578239</v>
          </cell>
          <cell r="C1583" t="str">
            <v>P8019-E02-C1211</v>
          </cell>
          <cell r="D1583" t="str">
            <v>AS6556E(球頭,改轉速,加網)</v>
          </cell>
          <cell r="E1583">
            <v>32</v>
          </cell>
          <cell r="F1583" t="str">
            <v>Y</v>
          </cell>
        </row>
        <row r="1583">
          <cell r="K1583" t="str">
            <v>Pouch / Gift case KNX-1790A4 (based on 15k) US$5.10</v>
          </cell>
          <cell r="L1583">
            <v>45962</v>
          </cell>
          <cell r="M1583">
            <v>31.769</v>
          </cell>
          <cell r="N1583" t="str">
            <v>Winnie</v>
          </cell>
        </row>
        <row r="1583">
          <cell r="P1583" t="str">
            <v>32pcs is taken from PO#4500571466/PSO#2500144</v>
          </cell>
          <cell r="Q1583" t="str">
            <v>UK </v>
          </cell>
        </row>
        <row r="1584">
          <cell r="A1584" t="str">
            <v>PSO2501516</v>
          </cell>
          <cell r="B1584">
            <v>4500578292</v>
          </cell>
          <cell r="C1584" t="str">
            <v>P8018-E02-C1202</v>
          </cell>
          <cell r="D1584" t="str">
            <v>BRHD435CHE</v>
          </cell>
          <cell r="E1584">
            <v>504</v>
          </cell>
          <cell r="F1584" t="str">
            <v>N</v>
          </cell>
        </row>
        <row r="1584">
          <cell r="L1584">
            <v>45908</v>
          </cell>
          <cell r="M1584">
            <v>18.37</v>
          </cell>
          <cell r="N1584" t="str">
            <v>Winnie</v>
          </cell>
        </row>
        <row r="1584">
          <cell r="Q1584" t="str">
            <v>Switzerland </v>
          </cell>
        </row>
        <row r="1585">
          <cell r="A1585" t="str">
            <v>PSO2501517</v>
          </cell>
          <cell r="B1585">
            <v>4500578292</v>
          </cell>
          <cell r="C1585" t="str">
            <v>P8016-E02-C1202</v>
          </cell>
          <cell r="D1585" t="str">
            <v>BRHD225CHE</v>
          </cell>
          <cell r="E1585">
            <v>240</v>
          </cell>
          <cell r="F1585" t="str">
            <v>N</v>
          </cell>
        </row>
        <row r="1585">
          <cell r="L1585">
            <v>45908</v>
          </cell>
          <cell r="M1585">
            <v>10.283</v>
          </cell>
          <cell r="N1585" t="str">
            <v>Winnie</v>
          </cell>
        </row>
        <row r="1585">
          <cell r="Q1585" t="str">
            <v>Switzerland </v>
          </cell>
        </row>
        <row r="1586">
          <cell r="A1586" t="str">
            <v>PSO2501518</v>
          </cell>
          <cell r="B1586">
            <v>4500578285</v>
          </cell>
          <cell r="C1586" t="str">
            <v>P8360-E01-C1206</v>
          </cell>
          <cell r="D1586" t="str">
            <v>D570DCHE</v>
          </cell>
          <cell r="E1586">
            <v>2004</v>
          </cell>
          <cell r="F1586" t="str">
            <v>N</v>
          </cell>
        </row>
        <row r="1586">
          <cell r="L1586">
            <v>45908</v>
          </cell>
          <cell r="M1586">
            <v>8.939</v>
          </cell>
          <cell r="N1586" t="str">
            <v>Winnie</v>
          </cell>
        </row>
        <row r="1586">
          <cell r="Q1586" t="str">
            <v>Switzerland </v>
          </cell>
        </row>
        <row r="1587">
          <cell r="A1587" t="str">
            <v>PSO2501519</v>
          </cell>
          <cell r="B1587">
            <v>4500578285</v>
          </cell>
          <cell r="C1587" t="str">
            <v>P8356-E01-C1207</v>
          </cell>
          <cell r="D1587" t="str">
            <v>D374DCHE</v>
          </cell>
          <cell r="E1587">
            <v>1500</v>
          </cell>
          <cell r="F1587" t="str">
            <v>N</v>
          </cell>
        </row>
        <row r="1587">
          <cell r="L1587">
            <v>45902</v>
          </cell>
          <cell r="M1587">
            <v>10.495</v>
          </cell>
          <cell r="N1587" t="str">
            <v>Winnie</v>
          </cell>
        </row>
        <row r="1587">
          <cell r="Q1587" t="str">
            <v>Switzerland </v>
          </cell>
        </row>
        <row r="1588">
          <cell r="A1588" t="str">
            <v>PSO2501520</v>
          </cell>
          <cell r="B1588">
            <v>4500578285</v>
          </cell>
          <cell r="C1588" t="str">
            <v>P8022-E01-C1203</v>
          </cell>
          <cell r="D1588" t="str">
            <v>D6555DCHE</v>
          </cell>
          <cell r="E1588">
            <v>504</v>
          </cell>
          <cell r="F1588" t="str">
            <v>N</v>
          </cell>
        </row>
        <row r="1588">
          <cell r="L1588">
            <v>45908</v>
          </cell>
          <cell r="M1588">
            <v>25.845</v>
          </cell>
          <cell r="N1588" t="str">
            <v>Winnie</v>
          </cell>
        </row>
        <row r="1588">
          <cell r="Q1588" t="str">
            <v>Switzerland </v>
          </cell>
        </row>
        <row r="1589">
          <cell r="A1589" t="str">
            <v>PSO2501521</v>
          </cell>
          <cell r="B1589">
            <v>4500578285</v>
          </cell>
          <cell r="C1589" t="str">
            <v>P8515-E01-C1204</v>
          </cell>
          <cell r="D1589" t="str">
            <v>AS126CHE</v>
          </cell>
          <cell r="E1589">
            <v>756</v>
          </cell>
          <cell r="F1589" t="str">
            <v>N</v>
          </cell>
        </row>
        <row r="1589">
          <cell r="L1589">
            <v>45902</v>
          </cell>
          <cell r="M1589">
            <v>10.654</v>
          </cell>
          <cell r="N1589" t="str">
            <v>Winnie</v>
          </cell>
        </row>
        <row r="1589">
          <cell r="Q1589" t="str">
            <v>Switzerland </v>
          </cell>
        </row>
        <row r="1590">
          <cell r="A1590" t="str">
            <v>PSO2501522</v>
          </cell>
          <cell r="B1590">
            <v>4500578228</v>
          </cell>
          <cell r="C1590" t="str">
            <v>P8298-E01-C1203</v>
          </cell>
          <cell r="D1590" t="str">
            <v>5344BU</v>
          </cell>
          <cell r="E1590">
            <v>3000</v>
          </cell>
          <cell r="F1590" t="str">
            <v>N</v>
          </cell>
        </row>
        <row r="1590">
          <cell r="L1590">
            <v>45915</v>
          </cell>
          <cell r="M1590">
            <v>6.167</v>
          </cell>
          <cell r="N1590" t="str">
            <v>Winnie</v>
          </cell>
        </row>
        <row r="1590">
          <cell r="Q1590" t="str">
            <v>UK </v>
          </cell>
        </row>
        <row r="1591">
          <cell r="A1591" t="str">
            <v>PSO2501523</v>
          </cell>
          <cell r="B1591" t="str">
            <v>IP-0015(175444)</v>
          </cell>
          <cell r="C1591" t="str">
            <v>P3858-C01-C1202</v>
          </cell>
          <cell r="D1591" t="str">
            <v>SSW12C-B (70-0122) </v>
          </cell>
          <cell r="E1591">
            <v>4494</v>
          </cell>
          <cell r="F1591" t="str">
            <v>N</v>
          </cell>
        </row>
        <row r="1591">
          <cell r="L1591">
            <v>45910</v>
          </cell>
          <cell r="M1591">
            <v>7.35</v>
          </cell>
          <cell r="N1591" t="str">
            <v>Kit</v>
          </cell>
        </row>
        <row r="1591">
          <cell r="Q1591" t="str">
            <v>USA </v>
          </cell>
        </row>
        <row r="1592">
          <cell r="A1592" t="str">
            <v>PSO2501524</v>
          </cell>
          <cell r="B1592">
            <v>4500578374</v>
          </cell>
          <cell r="C1592" t="str">
            <v>P8660-L03-C1203</v>
          </cell>
          <cell r="D1592" t="str">
            <v>134BW</v>
          </cell>
          <cell r="E1592">
            <v>2500</v>
          </cell>
        </row>
        <row r="1592">
          <cell r="L1592">
            <v>45963</v>
          </cell>
        </row>
        <row r="1592">
          <cell r="N1592" t="str">
            <v>Joy</v>
          </cell>
        </row>
        <row r="1592">
          <cell r="Q1592" t="str">
            <v>USA </v>
          </cell>
        </row>
        <row r="1593">
          <cell r="A1593" t="str">
            <v>PSO2501525</v>
          </cell>
          <cell r="B1593">
            <v>4500578374</v>
          </cell>
          <cell r="C1593" t="str">
            <v>P8020-L01-C1201</v>
          </cell>
          <cell r="D1593" t="str">
            <v>229BKWH</v>
          </cell>
          <cell r="E1593">
            <v>2000</v>
          </cell>
        </row>
        <row r="1593">
          <cell r="L1593">
            <v>45963</v>
          </cell>
        </row>
        <row r="1593">
          <cell r="N1593" t="str">
            <v>Joy</v>
          </cell>
        </row>
        <row r="1593">
          <cell r="Q1593" t="str">
            <v>USA </v>
          </cell>
        </row>
        <row r="1594">
          <cell r="A1594" t="str">
            <v>PSO2501526</v>
          </cell>
          <cell r="B1594">
            <v>4500578135</v>
          </cell>
          <cell r="C1594" t="str">
            <v>P8875-L03-C1204</v>
          </cell>
          <cell r="D1594" t="str">
            <v>BC116RAL</v>
          </cell>
          <cell r="E1594">
            <v>252</v>
          </cell>
          <cell r="F1594" t="str">
            <v>N</v>
          </cell>
        </row>
        <row r="1594">
          <cell r="L1594">
            <v>45930</v>
          </cell>
          <cell r="M1594">
            <v>13.01</v>
          </cell>
          <cell r="N1594" t="str">
            <v>Joy</v>
          </cell>
        </row>
        <row r="1594">
          <cell r="P1594" t="str">
            <v>Draw from PO701356</v>
          </cell>
          <cell r="Q1594" t="str">
            <v>Costa Rica </v>
          </cell>
        </row>
        <row r="1595">
          <cell r="A1595" t="str">
            <v>PSO2501527</v>
          </cell>
          <cell r="B1595">
            <v>4500578135</v>
          </cell>
          <cell r="C1595" t="str">
            <v>P8533-L02-C1201</v>
          </cell>
          <cell r="D1595" t="str">
            <v>P1200DAL</v>
          </cell>
          <cell r="E1595">
            <v>252</v>
          </cell>
          <cell r="F1595" t="str">
            <v>N</v>
          </cell>
        </row>
        <row r="1595">
          <cell r="L1595">
            <v>45930</v>
          </cell>
          <cell r="M1595">
            <v>15.375</v>
          </cell>
          <cell r="N1595" t="str">
            <v>Joy</v>
          </cell>
        </row>
        <row r="1595">
          <cell r="P1595" t="str">
            <v>Draw from PO701356</v>
          </cell>
          <cell r="Q1595" t="str">
            <v>Costa Rica </v>
          </cell>
        </row>
        <row r="1596">
          <cell r="A1596" t="str">
            <v>PSO2501528</v>
          </cell>
          <cell r="B1596">
            <v>4500578401</v>
          </cell>
          <cell r="C1596" t="str">
            <v>P5003-L03-C1203</v>
          </cell>
          <cell r="D1596" t="str">
            <v>TOB-260N1NAS</v>
          </cell>
          <cell r="E1596">
            <v>2500</v>
          </cell>
        </row>
        <row r="1596">
          <cell r="L1596" t="str">
            <v>1.5K-10 Oct-2025  1K-10 Nov-2025</v>
          </cell>
        </row>
        <row r="1596">
          <cell r="N1596" t="str">
            <v>Alice</v>
          </cell>
        </row>
        <row r="1596">
          <cell r="Q1596" t="str">
            <v>USA </v>
          </cell>
        </row>
        <row r="1597">
          <cell r="A1597" t="str">
            <v>PSO2501529</v>
          </cell>
          <cell r="B1597">
            <v>8483607</v>
          </cell>
          <cell r="C1597" t="str">
            <v>416-11000705R</v>
          </cell>
        </row>
        <row r="1597">
          <cell r="E1597">
            <v>3200</v>
          </cell>
        </row>
        <row r="1597">
          <cell r="L1597">
            <v>45873</v>
          </cell>
        </row>
        <row r="1597">
          <cell r="N1597" t="str">
            <v>Amy</v>
          </cell>
        </row>
        <row r="1597">
          <cell r="Q1597" t="str">
            <v>China DG-sunluen</v>
          </cell>
        </row>
        <row r="1598">
          <cell r="A1598" t="str">
            <v>PSO2501530</v>
          </cell>
          <cell r="B1598">
            <v>4500574846</v>
          </cell>
          <cell r="C1598" t="str">
            <v>302-80190063R</v>
          </cell>
          <cell r="D1598" t="str">
            <v>00065560/AS6556E</v>
          </cell>
          <cell r="E1598">
            <v>100</v>
          </cell>
        </row>
        <row r="1598">
          <cell r="L1598">
            <v>45868</v>
          </cell>
          <cell r="M1598">
            <v>1.76</v>
          </cell>
          <cell r="N1598" t="str">
            <v>Sophie</v>
          </cell>
        </row>
        <row r="1598">
          <cell r="P1598" t="str">
            <v>UB-AS6556E</v>
          </cell>
          <cell r="Q1598" t="str">
            <v>France </v>
          </cell>
        </row>
        <row r="1599">
          <cell r="A1599" t="str">
            <v>PSO2501531</v>
          </cell>
          <cell r="B1599">
            <v>4500574846</v>
          </cell>
          <cell r="C1599" t="str">
            <v>715-80292101C</v>
          </cell>
          <cell r="D1599" t="str">
            <v>21868800/BAB6880E</v>
          </cell>
          <cell r="E1599">
            <v>200</v>
          </cell>
          <cell r="F1599" t="str">
            <v>N</v>
          </cell>
        </row>
        <row r="1599">
          <cell r="L1599">
            <v>45873</v>
          </cell>
          <cell r="M1599">
            <v>0.42</v>
          </cell>
          <cell r="N1599" t="str">
            <v>Sophie</v>
          </cell>
        </row>
        <row r="1599">
          <cell r="P1599" t="str">
            <v>Nozzle</v>
          </cell>
          <cell r="Q1599" t="str">
            <v>France </v>
          </cell>
        </row>
        <row r="1600">
          <cell r="A1600" t="str">
            <v>PSO2501532</v>
          </cell>
          <cell r="B1600">
            <v>4500574846</v>
          </cell>
          <cell r="C1600" t="str">
            <v>816-80290001R</v>
          </cell>
          <cell r="D1600" t="str">
            <v>25868800/BAB6880E</v>
          </cell>
          <cell r="E1600">
            <v>200</v>
          </cell>
          <cell r="F1600" t="str">
            <v>N</v>
          </cell>
        </row>
        <row r="1600">
          <cell r="L1600">
            <v>45873</v>
          </cell>
          <cell r="M1600">
            <v>2.8</v>
          </cell>
          <cell r="N1600" t="str">
            <v>Sophie</v>
          </cell>
        </row>
        <row r="1600">
          <cell r="P1600" t="str">
            <v>Diffuser 15cm</v>
          </cell>
          <cell r="Q1600" t="str">
            <v>France </v>
          </cell>
        </row>
        <row r="1601">
          <cell r="A1601" t="str">
            <v>PSO2501533</v>
          </cell>
          <cell r="B1601">
            <v>4500574846</v>
          </cell>
          <cell r="C1601" t="str">
            <v>820-80290001R</v>
          </cell>
          <cell r="D1601" t="str">
            <v>21868801/BAB6880E</v>
          </cell>
          <cell r="E1601">
            <v>100</v>
          </cell>
          <cell r="F1601" t="str">
            <v>N</v>
          </cell>
        </row>
        <row r="1601">
          <cell r="L1601">
            <v>45873</v>
          </cell>
          <cell r="M1601">
            <v>2.29</v>
          </cell>
          <cell r="N1601" t="str">
            <v>Sophie</v>
          </cell>
        </row>
        <row r="1601">
          <cell r="P1601" t="str">
            <v>Afro pik</v>
          </cell>
          <cell r="Q1601" t="str">
            <v>France </v>
          </cell>
        </row>
        <row r="1602">
          <cell r="A1602" t="str">
            <v>PSO2501534</v>
          </cell>
          <cell r="B1602">
            <v>4500574846</v>
          </cell>
          <cell r="C1602" t="str">
            <v>302-80290001R</v>
          </cell>
          <cell r="D1602" t="str">
            <v>00068800/BAB6880E</v>
          </cell>
          <cell r="E1602">
            <v>200</v>
          </cell>
          <cell r="F1602" t="str">
            <v>N</v>
          </cell>
        </row>
        <row r="1602">
          <cell r="L1602">
            <v>45873</v>
          </cell>
          <cell r="M1602">
            <v>1.95</v>
          </cell>
          <cell r="N1602" t="str">
            <v>Sophie</v>
          </cell>
        </row>
        <row r="1602">
          <cell r="P1602" t="str">
            <v>BAB6880E UB</v>
          </cell>
          <cell r="Q1602" t="str">
            <v>France </v>
          </cell>
        </row>
        <row r="1603">
          <cell r="A1603" t="str">
            <v>PSO2501535</v>
          </cell>
          <cell r="B1603">
            <v>4500578430</v>
          </cell>
          <cell r="C1603" t="str">
            <v>P8510-E02-C1210</v>
          </cell>
          <cell r="D1603" t="str">
            <v>AS950E</v>
          </cell>
          <cell r="E1603">
            <v>3000</v>
          </cell>
          <cell r="F1603" t="str">
            <v>N</v>
          </cell>
        </row>
        <row r="1603">
          <cell r="L1603">
            <v>45919</v>
          </cell>
          <cell r="M1603">
            <v>16.059</v>
          </cell>
          <cell r="N1603" t="str">
            <v>Kit</v>
          </cell>
        </row>
        <row r="1603">
          <cell r="Q1603" t="str">
            <v>Indonesia </v>
          </cell>
        </row>
        <row r="1604">
          <cell r="A1604" t="str">
            <v>PSO2501536</v>
          </cell>
          <cell r="B1604" t="str">
            <v>D100012362</v>
          </cell>
          <cell r="C1604" t="str">
            <v>416-11000705R</v>
          </cell>
        </row>
        <row r="1604">
          <cell r="E1604">
            <v>32000</v>
          </cell>
        </row>
        <row r="1604">
          <cell r="L1604">
            <v>45873</v>
          </cell>
        </row>
        <row r="1604">
          <cell r="N1604" t="str">
            <v>Amy</v>
          </cell>
        </row>
        <row r="1604">
          <cell r="Q1604" t="str">
            <v>China 新基德</v>
          </cell>
        </row>
        <row r="1605">
          <cell r="A1605" t="str">
            <v>PSO2501537</v>
          </cell>
          <cell r="B1605">
            <v>46573</v>
          </cell>
          <cell r="C1605" t="str">
            <v>P8660-C02-C1204</v>
          </cell>
          <cell r="D1605" t="str">
            <v>134WC(Waring)</v>
          </cell>
          <cell r="E1605">
            <v>2500</v>
          </cell>
          <cell r="F1605" t="str">
            <v>N</v>
          </cell>
        </row>
        <row r="1605">
          <cell r="L1605">
            <v>45909</v>
          </cell>
          <cell r="M1605">
            <v>8.636</v>
          </cell>
          <cell r="N1605" t="str">
            <v>Joy</v>
          </cell>
        </row>
        <row r="1605">
          <cell r="Q1605" t="str">
            <v>Canada </v>
          </cell>
        </row>
        <row r="1606">
          <cell r="A1606" t="str">
            <v>PSO2501538</v>
          </cell>
          <cell r="B1606" t="str">
            <v>MR3043</v>
          </cell>
          <cell r="C1606" t="str">
            <v>P3868-L01-C1203</v>
          </cell>
          <cell r="D1606" t="str">
            <v>#31675.2</v>
          </cell>
          <cell r="E1606">
            <v>2520</v>
          </cell>
          <cell r="F1606" t="str">
            <v>N</v>
          </cell>
        </row>
        <row r="1606">
          <cell r="L1606">
            <v>45889</v>
          </cell>
          <cell r="M1606" t="str">
            <v>RMB8.79</v>
          </cell>
          <cell r="N1606" t="str">
            <v>Kit</v>
          </cell>
        </row>
        <row r="1606">
          <cell r="Q1606" t="str">
            <v>China 遠璟智能電器</v>
          </cell>
        </row>
        <row r="1607">
          <cell r="A1607" t="str">
            <v>PSO2501539</v>
          </cell>
          <cell r="B1607" t="str">
            <v>MR3043</v>
          </cell>
          <cell r="C1607" t="str">
            <v>P3868-L01-C1201</v>
          </cell>
          <cell r="D1607" t="str">
            <v>#90-0983</v>
          </cell>
          <cell r="E1607">
            <v>4824</v>
          </cell>
          <cell r="F1607" t="str">
            <v>N</v>
          </cell>
        </row>
        <row r="1607">
          <cell r="L1607">
            <v>45889</v>
          </cell>
          <cell r="M1607" t="str">
            <v>RMB9.53</v>
          </cell>
          <cell r="N1607" t="str">
            <v>Kit</v>
          </cell>
        </row>
        <row r="1607">
          <cell r="P1607" t="str">
            <v>transfer from PSO2500638 / 2500639</v>
          </cell>
          <cell r="Q1607" t="str">
            <v>China 遠璟智能電器</v>
          </cell>
        </row>
        <row r="1608">
          <cell r="A1608" t="str">
            <v>PSO2501540</v>
          </cell>
          <cell r="B1608" t="str">
            <v>MR3043</v>
          </cell>
          <cell r="C1608" t="str">
            <v>P3868-L01-C1202</v>
          </cell>
          <cell r="D1608" t="str">
            <v>#704370.2</v>
          </cell>
          <cell r="E1608">
            <v>4680</v>
          </cell>
          <cell r="F1608" t="str">
            <v>N</v>
          </cell>
        </row>
        <row r="1608">
          <cell r="L1608">
            <v>45889</v>
          </cell>
          <cell r="M1608" t="str">
            <v>RMB60 </v>
          </cell>
          <cell r="N1608" t="str">
            <v>Kit</v>
          </cell>
        </row>
        <row r="1608">
          <cell r="P1608" t="str">
            <v>transfer from PSO2500635/636</v>
          </cell>
          <cell r="Q1608" t="str">
            <v>China 遠璟智能電器</v>
          </cell>
        </row>
        <row r="1609">
          <cell r="A1609" t="str">
            <v>PSO2501541</v>
          </cell>
          <cell r="B1609">
            <v>4500578335</v>
          </cell>
          <cell r="C1609" t="str">
            <v>P8316-M01-C1202</v>
          </cell>
          <cell r="D1609" t="str">
            <v>247HBES</v>
          </cell>
          <cell r="E1609">
            <v>3000</v>
          </cell>
          <cell r="F1609" t="str">
            <v>N</v>
          </cell>
        </row>
        <row r="1609">
          <cell r="L1609">
            <v>45971</v>
          </cell>
        </row>
        <row r="1609">
          <cell r="N1609" t="str">
            <v>Keith </v>
          </cell>
        </row>
        <row r="1609">
          <cell r="Q1609" t="str">
            <v>Mexico </v>
          </cell>
        </row>
        <row r="1610">
          <cell r="A1610" t="str">
            <v>PSO2501542</v>
          </cell>
          <cell r="B1610">
            <v>4500578335</v>
          </cell>
          <cell r="C1610" t="str">
            <v>P8316-M01-C1202</v>
          </cell>
          <cell r="D1610" t="str">
            <v>247HBES</v>
          </cell>
          <cell r="E1610">
            <v>6</v>
          </cell>
          <cell r="F1610" t="str">
            <v>N</v>
          </cell>
        </row>
        <row r="1610">
          <cell r="L1610">
            <v>45971</v>
          </cell>
          <cell r="M1610" t="str">
            <v>F.O.C. </v>
          </cell>
          <cell r="N1610" t="str">
            <v>Keith </v>
          </cell>
        </row>
        <row r="1610">
          <cell r="Q1610" t="str">
            <v>Mexico </v>
          </cell>
        </row>
        <row r="1611">
          <cell r="A1611" t="str">
            <v>PSO2501543</v>
          </cell>
          <cell r="B1611">
            <v>4500578335</v>
          </cell>
          <cell r="C1611" t="str">
            <v>P8271-M01-C1201</v>
          </cell>
          <cell r="D1611" t="str">
            <v>169HBES</v>
          </cell>
          <cell r="E1611">
            <v>3000</v>
          </cell>
          <cell r="F1611" t="str">
            <v>N</v>
          </cell>
        </row>
        <row r="1611">
          <cell r="L1611">
            <v>45971</v>
          </cell>
        </row>
        <row r="1611">
          <cell r="N1611" t="str">
            <v>Keith </v>
          </cell>
        </row>
        <row r="1611">
          <cell r="Q1611" t="str">
            <v>Mexico </v>
          </cell>
        </row>
        <row r="1612">
          <cell r="A1612" t="str">
            <v>PSO2501544</v>
          </cell>
          <cell r="B1612">
            <v>4500578335</v>
          </cell>
          <cell r="C1612" t="str">
            <v>P8271-M01-C1201</v>
          </cell>
          <cell r="D1612" t="str">
            <v>169HBES</v>
          </cell>
          <cell r="E1612">
            <v>6</v>
          </cell>
          <cell r="F1612" t="str">
            <v>N</v>
          </cell>
        </row>
        <row r="1612">
          <cell r="L1612">
            <v>45971</v>
          </cell>
          <cell r="M1612" t="str">
            <v>F.O.C. </v>
          </cell>
          <cell r="N1612" t="str">
            <v>Keith </v>
          </cell>
        </row>
        <row r="1612">
          <cell r="Q1612" t="str">
            <v>Mexico </v>
          </cell>
        </row>
        <row r="1613">
          <cell r="A1613" t="str">
            <v>PSO2501545</v>
          </cell>
          <cell r="B1613">
            <v>4500578335</v>
          </cell>
          <cell r="C1613" t="str">
            <v>P8271-M01-C1202</v>
          </cell>
          <cell r="D1613" t="str">
            <v>169HWES</v>
          </cell>
          <cell r="E1613">
            <v>3000</v>
          </cell>
          <cell r="F1613" t="str">
            <v>N</v>
          </cell>
        </row>
        <row r="1613">
          <cell r="L1613">
            <v>45971</v>
          </cell>
        </row>
        <row r="1613">
          <cell r="N1613" t="str">
            <v>Keith </v>
          </cell>
        </row>
        <row r="1613">
          <cell r="Q1613" t="str">
            <v>Mexico </v>
          </cell>
        </row>
        <row r="1614">
          <cell r="A1614" t="str">
            <v>PSO2501546</v>
          </cell>
          <cell r="B1614">
            <v>4500578335</v>
          </cell>
          <cell r="C1614" t="str">
            <v>P8271-M01-C1202</v>
          </cell>
          <cell r="D1614" t="str">
            <v>169HWES</v>
          </cell>
          <cell r="E1614">
            <v>6</v>
          </cell>
          <cell r="F1614" t="str">
            <v>N</v>
          </cell>
        </row>
        <row r="1614">
          <cell r="L1614">
            <v>45971</v>
          </cell>
          <cell r="M1614" t="str">
            <v>F.O.C. </v>
          </cell>
          <cell r="N1614" t="str">
            <v>Keith </v>
          </cell>
        </row>
        <row r="1614">
          <cell r="Q1614" t="str">
            <v>Mexico </v>
          </cell>
        </row>
        <row r="1615">
          <cell r="A1615" t="str">
            <v>PSO2501547</v>
          </cell>
          <cell r="B1615">
            <v>4500578011</v>
          </cell>
          <cell r="C1615" t="str">
            <v>P8309-L01-C1205</v>
          </cell>
          <cell r="D1615" t="str">
            <v>HH320L</v>
          </cell>
          <cell r="E1615">
            <v>6000</v>
          </cell>
          <cell r="F1615" t="str">
            <v>N</v>
          </cell>
        </row>
        <row r="1615">
          <cell r="L1615">
            <v>45962</v>
          </cell>
          <cell r="M1615">
            <v>14.311</v>
          </cell>
          <cell r="N1615" t="str">
            <v>Joy</v>
          </cell>
        </row>
        <row r="1615">
          <cell r="Q1615" t="str">
            <v>USA </v>
          </cell>
        </row>
        <row r="1616">
          <cell r="A1616" t="str">
            <v>PSO2501548</v>
          </cell>
          <cell r="B1616">
            <v>4500575528</v>
          </cell>
          <cell r="C1616" t="str">
            <v>P8018-S02-C1201</v>
          </cell>
          <cell r="D1616" t="str">
            <v>BRHD435SDE</v>
          </cell>
          <cell r="E1616">
            <v>1752</v>
          </cell>
          <cell r="F1616" t="str">
            <v>N</v>
          </cell>
        </row>
        <row r="1616">
          <cell r="L1616">
            <v>45884</v>
          </cell>
          <cell r="M1616">
            <v>18.373</v>
          </cell>
          <cell r="N1616" t="str">
            <v>Winnie</v>
          </cell>
        </row>
        <row r="1616">
          <cell r="Q1616" t="str">
            <v>Dubai </v>
          </cell>
        </row>
        <row r="1617">
          <cell r="A1617" t="str">
            <v>PSO2501549</v>
          </cell>
          <cell r="B1617">
            <v>4500576551</v>
          </cell>
          <cell r="C1617" t="str">
            <v>P8016-S02-C1201</v>
          </cell>
          <cell r="D1617" t="str">
            <v>BRHD225SDE</v>
          </cell>
          <cell r="E1617">
            <v>2004</v>
          </cell>
          <cell r="F1617" t="str">
            <v>N</v>
          </cell>
        </row>
        <row r="1617">
          <cell r="L1617">
            <v>45884</v>
          </cell>
          <cell r="M1617">
            <v>10.286</v>
          </cell>
          <cell r="N1617" t="str">
            <v>Winnie</v>
          </cell>
        </row>
        <row r="1617">
          <cell r="Q1617" t="str">
            <v>Dubai </v>
          </cell>
        </row>
        <row r="1618">
          <cell r="A1618" t="str">
            <v>PSO2501550</v>
          </cell>
          <cell r="B1618">
            <v>4500574246</v>
          </cell>
          <cell r="C1618" t="str">
            <v>302-85360002R</v>
          </cell>
          <cell r="D1618" t="str">
            <v>AS6400(00064001)</v>
          </cell>
          <cell r="E1618">
            <v>100</v>
          </cell>
          <cell r="F1618" t="str">
            <v>N</v>
          </cell>
        </row>
        <row r="1618">
          <cell r="L1618">
            <v>45873</v>
          </cell>
          <cell r="M1618">
            <v>0.763</v>
          </cell>
          <cell r="N1618" t="str">
            <v>Sophie</v>
          </cell>
        </row>
        <row r="1618">
          <cell r="P1618" t="str">
            <v>UB AS6400e</v>
          </cell>
          <cell r="Q1618" t="str">
            <v>France </v>
          </cell>
        </row>
        <row r="1619">
          <cell r="A1619" t="str">
            <v>PSO2501551</v>
          </cell>
          <cell r="B1619">
            <v>4500578041</v>
          </cell>
          <cell r="C1619" t="str">
            <v>302-85150050R</v>
          </cell>
          <cell r="D1619" t="str">
            <v>00001380(AS138SE)</v>
          </cell>
          <cell r="E1619">
            <v>200</v>
          </cell>
          <cell r="F1619" t="str">
            <v>N</v>
          </cell>
        </row>
        <row r="1619">
          <cell r="L1619">
            <v>45901</v>
          </cell>
          <cell r="M1619">
            <v>1.09</v>
          </cell>
          <cell r="N1619" t="str">
            <v>Winnie</v>
          </cell>
        </row>
        <row r="1619">
          <cell r="P1619" t="str">
            <v>UB</v>
          </cell>
          <cell r="Q1619" t="str">
            <v>France </v>
          </cell>
        </row>
        <row r="1620">
          <cell r="A1620" t="str">
            <v>PSO2501552</v>
          </cell>
          <cell r="B1620">
            <v>4500578041</v>
          </cell>
          <cell r="C1620" t="str">
            <v>302-85100033R</v>
          </cell>
          <cell r="D1620" t="str">
            <v>00009531(AS953SE)</v>
          </cell>
          <cell r="E1620">
            <v>200</v>
          </cell>
          <cell r="F1620" t="str">
            <v>N</v>
          </cell>
        </row>
        <row r="1620">
          <cell r="L1620">
            <v>45901</v>
          </cell>
          <cell r="M1620">
            <v>0.54</v>
          </cell>
          <cell r="N1620" t="str">
            <v>Winnie</v>
          </cell>
        </row>
        <row r="1620">
          <cell r="P1620" t="str">
            <v>UB</v>
          </cell>
          <cell r="Q1620" t="str">
            <v>France </v>
          </cell>
        </row>
        <row r="1621">
          <cell r="A1621" t="str">
            <v>PSO2501553</v>
          </cell>
          <cell r="B1621">
            <v>4500578041</v>
          </cell>
          <cell r="C1621" t="str">
            <v>302-82880124R</v>
          </cell>
          <cell r="D1621" t="str">
            <v>00002170(D217DSE)</v>
          </cell>
          <cell r="E1621">
            <v>200</v>
          </cell>
          <cell r="F1621" t="str">
            <v>N</v>
          </cell>
        </row>
        <row r="1621">
          <cell r="L1621">
            <v>45901</v>
          </cell>
          <cell r="M1621">
            <v>0.47</v>
          </cell>
          <cell r="N1621" t="str">
            <v>Winnie</v>
          </cell>
        </row>
        <row r="1621">
          <cell r="P1621" t="str">
            <v>UB</v>
          </cell>
          <cell r="Q1621" t="str">
            <v>France </v>
          </cell>
        </row>
        <row r="1622">
          <cell r="A1622" t="str">
            <v>PSO2501554</v>
          </cell>
          <cell r="B1622">
            <v>4500578557</v>
          </cell>
          <cell r="C1622" t="str">
            <v>P8349-A02-C1203</v>
          </cell>
          <cell r="D1622" t="str">
            <v>VSD362BA</v>
          </cell>
          <cell r="E1622">
            <v>2504</v>
          </cell>
          <cell r="F1622" t="str">
            <v>Y BY SP</v>
          </cell>
        </row>
        <row r="1622">
          <cell r="K1622" t="str">
            <v>Pure Brush - Brush#BRH-VSD362BA USD0.80/PCS </v>
          </cell>
          <cell r="L1622">
            <v>45930</v>
          </cell>
          <cell r="M1622">
            <v>9.78</v>
          </cell>
          <cell r="N1622" t="str">
            <v>Kit</v>
          </cell>
        </row>
        <row r="1622">
          <cell r="Q1622" t="str">
            <v>Australia </v>
          </cell>
        </row>
        <row r="1623">
          <cell r="A1623" t="str">
            <v>PSO2501555</v>
          </cell>
          <cell r="B1623">
            <v>4500578557</v>
          </cell>
          <cell r="C1623" t="str">
            <v>P8395-A01-C1201</v>
          </cell>
          <cell r="D1623" t="str">
            <v>VSD374A</v>
          </cell>
          <cell r="E1623">
            <v>1536</v>
          </cell>
          <cell r="F1623" t="str">
            <v>N</v>
          </cell>
        </row>
        <row r="1623">
          <cell r="L1623">
            <v>45930</v>
          </cell>
          <cell r="M1623">
            <v>8.994</v>
          </cell>
          <cell r="N1623" t="str">
            <v>Kit</v>
          </cell>
        </row>
        <row r="1623">
          <cell r="Q1623" t="str">
            <v>Australia </v>
          </cell>
        </row>
        <row r="1624">
          <cell r="A1624" t="str">
            <v>PSO2501556</v>
          </cell>
          <cell r="B1624">
            <v>4500570836</v>
          </cell>
          <cell r="C1624" t="str">
            <v>P8012-L01-C1204</v>
          </cell>
          <cell r="D1624" t="str">
            <v>889CGD</v>
          </cell>
          <cell r="E1624">
            <v>4752</v>
          </cell>
          <cell r="F1624" t="str">
            <v>N</v>
          </cell>
        </row>
        <row r="1624">
          <cell r="L1624">
            <v>45915</v>
          </cell>
          <cell r="M1624">
            <v>13.587</v>
          </cell>
          <cell r="N1624" t="str">
            <v>Joy</v>
          </cell>
        </row>
        <row r="1624">
          <cell r="Q1624" t="str">
            <v>USA </v>
          </cell>
        </row>
        <row r="1625">
          <cell r="A1625" t="str">
            <v>PSO2501557</v>
          </cell>
          <cell r="B1625">
            <v>4500570836</v>
          </cell>
          <cell r="C1625" t="str">
            <v>P8012-L01-C1204</v>
          </cell>
          <cell r="D1625" t="str">
            <v>889CGD</v>
          </cell>
          <cell r="E1625">
            <v>19008</v>
          </cell>
          <cell r="F1625" t="str">
            <v>N</v>
          </cell>
        </row>
        <row r="1625">
          <cell r="L1625">
            <v>45922</v>
          </cell>
          <cell r="M1625">
            <v>13.587</v>
          </cell>
          <cell r="N1625" t="str">
            <v>Joy</v>
          </cell>
        </row>
        <row r="1625">
          <cell r="Q1625" t="str">
            <v>USA </v>
          </cell>
        </row>
        <row r="1626">
          <cell r="A1626" t="str">
            <v>PSO2501558</v>
          </cell>
          <cell r="B1626">
            <v>4500570836</v>
          </cell>
          <cell r="C1626" t="str">
            <v>P8012-L01-C1204</v>
          </cell>
          <cell r="D1626" t="str">
            <v>889CGD</v>
          </cell>
          <cell r="E1626">
            <v>19008</v>
          </cell>
          <cell r="F1626" t="str">
            <v>N</v>
          </cell>
        </row>
        <row r="1626">
          <cell r="L1626">
            <v>45929</v>
          </cell>
          <cell r="M1626">
            <v>13.587</v>
          </cell>
          <cell r="N1626" t="str">
            <v>Joy</v>
          </cell>
        </row>
        <row r="1626">
          <cell r="Q1626" t="str">
            <v>USA </v>
          </cell>
        </row>
        <row r="1627">
          <cell r="A1627" t="str">
            <v>PSO2501559</v>
          </cell>
          <cell r="B1627">
            <v>4500570836</v>
          </cell>
          <cell r="C1627" t="str">
            <v>P8012-L01-C1204</v>
          </cell>
          <cell r="D1627" t="str">
            <v>889CGD</v>
          </cell>
          <cell r="E1627">
            <v>12312</v>
          </cell>
          <cell r="F1627" t="str">
            <v>N</v>
          </cell>
        </row>
        <row r="1627">
          <cell r="L1627">
            <v>45940</v>
          </cell>
          <cell r="M1627">
            <v>13.587</v>
          </cell>
          <cell r="N1627" t="str">
            <v>Joy</v>
          </cell>
        </row>
        <row r="1627">
          <cell r="Q1627" t="str">
            <v>USA </v>
          </cell>
        </row>
        <row r="1628">
          <cell r="A1628" t="str">
            <v>PSO2501560</v>
          </cell>
          <cell r="B1628">
            <v>4500578444</v>
          </cell>
          <cell r="C1628" t="str">
            <v>P2396-E02-C1202</v>
          </cell>
          <cell r="D1628" t="str">
            <v>7056U</v>
          </cell>
          <cell r="E1628">
            <v>3000</v>
          </cell>
          <cell r="F1628" t="str">
            <v>N</v>
          </cell>
        </row>
        <row r="1628">
          <cell r="L1628">
            <v>45915</v>
          </cell>
          <cell r="M1628">
            <v>7.97</v>
          </cell>
          <cell r="N1628" t="str">
            <v>Sophie</v>
          </cell>
        </row>
        <row r="1628">
          <cell r="Q1628" t="str">
            <v>UK </v>
          </cell>
        </row>
        <row r="1629">
          <cell r="A1629" t="str">
            <v>PSO2501561</v>
          </cell>
          <cell r="B1629">
            <v>4500578342</v>
          </cell>
          <cell r="C1629" t="str">
            <v>P8363-E01-C1201</v>
          </cell>
          <cell r="D1629" t="str">
            <v>5336U</v>
          </cell>
          <cell r="E1629">
            <v>2502</v>
          </cell>
          <cell r="F1629" t="str">
            <v>N</v>
          </cell>
        </row>
        <row r="1629">
          <cell r="L1629">
            <v>45958</v>
          </cell>
          <cell r="M1629">
            <v>10.74</v>
          </cell>
          <cell r="N1629" t="str">
            <v>Winnie</v>
          </cell>
        </row>
        <row r="1629">
          <cell r="Q1629" t="str">
            <v>UK </v>
          </cell>
        </row>
        <row r="1630">
          <cell r="A1630" t="str">
            <v>PSO2501562</v>
          </cell>
          <cell r="B1630">
            <v>4500578342</v>
          </cell>
          <cell r="C1630" t="str">
            <v>P8022-E01-C1202</v>
          </cell>
          <cell r="D1630" t="str">
            <v>D6555DU</v>
          </cell>
          <cell r="E1630">
            <v>1500</v>
          </cell>
          <cell r="F1630" t="str">
            <v>N</v>
          </cell>
        </row>
        <row r="1630">
          <cell r="L1630">
            <v>45930</v>
          </cell>
          <cell r="M1630">
            <v>25.67</v>
          </cell>
          <cell r="N1630" t="str">
            <v>Winnie</v>
          </cell>
        </row>
        <row r="1630">
          <cell r="Q1630" t="str">
            <v>UK </v>
          </cell>
        </row>
        <row r="1631">
          <cell r="A1631" t="str">
            <v>PSO2501563</v>
          </cell>
          <cell r="B1631">
            <v>4500578342</v>
          </cell>
          <cell r="C1631" t="str">
            <v>P8022-E01-C1202</v>
          </cell>
          <cell r="D1631" t="str">
            <v>D6555DU</v>
          </cell>
          <cell r="E1631">
            <v>1500</v>
          </cell>
          <cell r="F1631" t="str">
            <v>N</v>
          </cell>
        </row>
        <row r="1631">
          <cell r="L1631">
            <v>46021</v>
          </cell>
          <cell r="M1631">
            <v>25.67</v>
          </cell>
          <cell r="N1631" t="str">
            <v>Winnie</v>
          </cell>
        </row>
        <row r="1631">
          <cell r="Q1631" t="str">
            <v>UK </v>
          </cell>
        </row>
        <row r="1632">
          <cell r="A1632" t="str">
            <v>PSO2501564</v>
          </cell>
          <cell r="B1632">
            <v>4500578342</v>
          </cell>
          <cell r="C1632" t="str">
            <v>P8019-E02-C1209</v>
          </cell>
          <cell r="D1632" t="str">
            <v>AS6555U(球頭,改轉速,加網)</v>
          </cell>
          <cell r="E1632">
            <v>2504</v>
          </cell>
          <cell r="F1632" t="str">
            <v>Y</v>
          </cell>
        </row>
        <row r="1632">
          <cell r="J1632" t="str">
            <v>Pouch-KNX 1790A3</v>
          </cell>
          <cell r="K1632">
            <v>5.01</v>
          </cell>
          <cell r="L1632">
            <v>45938</v>
          </cell>
          <cell r="M1632">
            <v>31.679</v>
          </cell>
          <cell r="N1632" t="str">
            <v>Winnie</v>
          </cell>
        </row>
        <row r="1632">
          <cell r="Q1632" t="str">
            <v>UK </v>
          </cell>
        </row>
        <row r="1633">
          <cell r="A1633" t="str">
            <v>PSO2501565</v>
          </cell>
          <cell r="B1633">
            <v>4500578342</v>
          </cell>
          <cell r="C1633" t="str">
            <v>P8515-E01-C1203</v>
          </cell>
          <cell r="D1633" t="str">
            <v>2136U</v>
          </cell>
          <cell r="E1633">
            <v>3000</v>
          </cell>
          <cell r="F1633" t="str">
            <v>Y BY SP</v>
          </cell>
        </row>
        <row r="1633">
          <cell r="J1633" t="str">
            <v>GLOVE-2136U-SP
BAG-VSHA2136A (KANDOO) </v>
          </cell>
          <cell r="K1633" t="str">
            <v>Glove - US$0.548
Bag  - US$5.694</v>
          </cell>
          <cell r="L1633">
            <v>45944</v>
          </cell>
          <cell r="M1633" t="str">
            <v>Cancelled </v>
          </cell>
          <cell r="N1633" t="str">
            <v>Winnie</v>
          </cell>
        </row>
        <row r="1633">
          <cell r="P1633" t="str">
            <v>cancel and change to MSO</v>
          </cell>
          <cell r="Q1633" t="str">
            <v>UK </v>
          </cell>
        </row>
        <row r="1634">
          <cell r="A1634" t="str">
            <v>PSO2501566</v>
          </cell>
          <cell r="B1634">
            <v>4500578342</v>
          </cell>
          <cell r="C1634" t="str">
            <v>P8888-E03-C1202</v>
          </cell>
          <cell r="D1634" t="str">
            <v>2764U</v>
          </cell>
          <cell r="E1634">
            <v>3000</v>
          </cell>
          <cell r="F1634" t="str">
            <v>N</v>
          </cell>
        </row>
        <row r="1634">
          <cell r="L1634">
            <v>45912</v>
          </cell>
          <cell r="M1634">
            <v>8.354</v>
          </cell>
          <cell r="N1634" t="str">
            <v>Winnie</v>
          </cell>
        </row>
        <row r="1634">
          <cell r="Q1634" t="str">
            <v>UK </v>
          </cell>
        </row>
        <row r="1635">
          <cell r="A1635" t="str">
            <v>PSO2501567</v>
          </cell>
          <cell r="B1635">
            <v>4500578342</v>
          </cell>
          <cell r="C1635" t="str">
            <v>P8888-E03-C1202</v>
          </cell>
          <cell r="D1635" t="str">
            <v>2764U</v>
          </cell>
          <cell r="E1635">
            <v>3000</v>
          </cell>
          <cell r="F1635" t="str">
            <v>N</v>
          </cell>
        </row>
        <row r="1635">
          <cell r="L1635">
            <v>45958</v>
          </cell>
          <cell r="M1635">
            <v>8.354</v>
          </cell>
          <cell r="N1635" t="str">
            <v>Winnie</v>
          </cell>
        </row>
        <row r="1635">
          <cell r="Q1635" t="str">
            <v>UK </v>
          </cell>
        </row>
        <row r="1636">
          <cell r="A1636" t="str">
            <v>PSO2501568</v>
          </cell>
          <cell r="B1636">
            <v>4500578342</v>
          </cell>
          <cell r="C1636" t="str">
            <v>P8528-E01-C1201</v>
          </cell>
          <cell r="D1636" t="str">
            <v>2774U</v>
          </cell>
          <cell r="E1636">
            <v>3000</v>
          </cell>
          <cell r="F1636" t="str">
            <v>N</v>
          </cell>
        </row>
        <row r="1636">
          <cell r="L1636">
            <v>45930</v>
          </cell>
          <cell r="M1636">
            <v>15.59</v>
          </cell>
          <cell r="N1636" t="str">
            <v>Winnie</v>
          </cell>
        </row>
        <row r="1636">
          <cell r="Q1636" t="str">
            <v>UK </v>
          </cell>
        </row>
        <row r="1637">
          <cell r="A1637" t="str">
            <v>PSO2501569</v>
          </cell>
          <cell r="B1637">
            <v>4500578342</v>
          </cell>
          <cell r="C1637" t="str">
            <v>P8892-E01-C1201</v>
          </cell>
          <cell r="D1637" t="str">
            <v>2885U</v>
          </cell>
          <cell r="E1637">
            <v>5004</v>
          </cell>
          <cell r="F1637" t="str">
            <v>N</v>
          </cell>
        </row>
        <row r="1637">
          <cell r="L1637">
            <v>45958</v>
          </cell>
          <cell r="M1637">
            <v>13.757</v>
          </cell>
          <cell r="N1637" t="str">
            <v>Winnie</v>
          </cell>
        </row>
        <row r="1637">
          <cell r="Q1637" t="str">
            <v>UK </v>
          </cell>
        </row>
        <row r="1638">
          <cell r="A1638" t="str">
            <v>PSO2501570</v>
          </cell>
          <cell r="B1638">
            <v>4500578342</v>
          </cell>
          <cell r="C1638" t="str">
            <v>P8832-E02-C1213</v>
          </cell>
          <cell r="D1638" t="str">
            <v>5265TU</v>
          </cell>
          <cell r="E1638">
            <v>3000</v>
          </cell>
          <cell r="F1638" t="str">
            <v>N</v>
          </cell>
        </row>
        <row r="1638">
          <cell r="L1638">
            <v>45944</v>
          </cell>
          <cell r="M1638">
            <v>5.495</v>
          </cell>
          <cell r="N1638" t="str">
            <v>Winnie</v>
          </cell>
        </row>
        <row r="1638">
          <cell r="Q1638" t="str">
            <v>UK </v>
          </cell>
        </row>
        <row r="1639">
          <cell r="A1639" t="str">
            <v>PSO2501571</v>
          </cell>
          <cell r="B1639">
            <v>4500578342</v>
          </cell>
          <cell r="C1639" t="str">
            <v>P2573-E01-C1201</v>
          </cell>
          <cell r="D1639" t="str">
            <v>7255U</v>
          </cell>
          <cell r="E1639">
            <v>3000</v>
          </cell>
          <cell r="F1639" t="str">
            <v>Y
BY SP</v>
          </cell>
        </row>
        <row r="1639">
          <cell r="J1639" t="str">
            <v>PU-7255U (JETBLOOM)</v>
          </cell>
          <cell r="K1639">
            <v>0.265</v>
          </cell>
          <cell r="L1639">
            <v>45930</v>
          </cell>
          <cell r="M1639">
            <v>9.149</v>
          </cell>
          <cell r="N1639" t="str">
            <v>Winnie</v>
          </cell>
        </row>
        <row r="1639">
          <cell r="Q1639" t="str">
            <v>UK </v>
          </cell>
        </row>
        <row r="1640">
          <cell r="A1640" t="str">
            <v>PSO2501572</v>
          </cell>
          <cell r="B1640">
            <v>4500578342</v>
          </cell>
          <cell r="C1640" t="str">
            <v>P2573-E01-C1201</v>
          </cell>
          <cell r="D1640" t="str">
            <v>7255U</v>
          </cell>
          <cell r="E1640">
            <v>1500</v>
          </cell>
          <cell r="F1640" t="str">
            <v>Y
BY SP</v>
          </cell>
        </row>
        <row r="1640">
          <cell r="J1640" t="str">
            <v>PU-7255U (JETBLOOM)</v>
          </cell>
          <cell r="K1640">
            <v>0.265</v>
          </cell>
          <cell r="L1640">
            <v>45958</v>
          </cell>
          <cell r="M1640">
            <v>9.149</v>
          </cell>
          <cell r="N1640" t="str">
            <v>Winnie</v>
          </cell>
        </row>
        <row r="1640">
          <cell r="Q1640" t="str">
            <v>UK </v>
          </cell>
        </row>
        <row r="1641">
          <cell r="A1641" t="str">
            <v>PSO2501573</v>
          </cell>
          <cell r="B1641">
            <v>4500578342</v>
          </cell>
          <cell r="C1641" t="str">
            <v>P2388-E03-C1202</v>
          </cell>
          <cell r="D1641" t="str">
            <v>7498CU</v>
          </cell>
          <cell r="E1641">
            <v>1500</v>
          </cell>
          <cell r="F1641" t="str">
            <v>Y
BY SP</v>
          </cell>
        </row>
        <row r="1641">
          <cell r="J1641" t="str">
            <v>PU-E760TT-2 (Smart Kid) </v>
          </cell>
          <cell r="K1641">
            <v>0.35</v>
          </cell>
          <cell r="L1641">
            <v>45912</v>
          </cell>
          <cell r="M1641">
            <v>8.706</v>
          </cell>
          <cell r="N1641" t="str">
            <v>Winnie</v>
          </cell>
        </row>
        <row r="1641">
          <cell r="Q1641" t="str">
            <v>UK </v>
          </cell>
        </row>
        <row r="1642">
          <cell r="A1642" t="str">
            <v>PSO2501574</v>
          </cell>
          <cell r="B1642">
            <v>4500578342</v>
          </cell>
          <cell r="C1642" t="str">
            <v>P2388-E03-C1202</v>
          </cell>
          <cell r="D1642" t="str">
            <v>7498CU</v>
          </cell>
          <cell r="E1642">
            <v>1500</v>
          </cell>
          <cell r="F1642" t="str">
            <v>Y
BY SP</v>
          </cell>
        </row>
        <row r="1642">
          <cell r="J1642" t="str">
            <v>PU-E760TT-2 (Smart Kid) </v>
          </cell>
          <cell r="K1642">
            <v>0.35</v>
          </cell>
          <cell r="L1642">
            <v>45930</v>
          </cell>
          <cell r="M1642">
            <v>8.706</v>
          </cell>
          <cell r="N1642" t="str">
            <v>Winnie</v>
          </cell>
        </row>
        <row r="1642">
          <cell r="Q1642" t="str">
            <v>UK </v>
          </cell>
        </row>
        <row r="1643">
          <cell r="A1643" t="str">
            <v>PSO2501575</v>
          </cell>
          <cell r="B1643">
            <v>4500578342</v>
          </cell>
          <cell r="C1643" t="str">
            <v>P2505-E01-C1202</v>
          </cell>
          <cell r="D1643" t="str">
            <v>CLS1XU</v>
          </cell>
          <cell r="E1643">
            <v>4008</v>
          </cell>
          <cell r="F1643" t="str">
            <v>N</v>
          </cell>
        </row>
        <row r="1643">
          <cell r="L1643">
            <v>45912</v>
          </cell>
          <cell r="M1643">
            <v>2.77</v>
          </cell>
          <cell r="N1643" t="str">
            <v>Winnie</v>
          </cell>
        </row>
        <row r="1643">
          <cell r="Q1643" t="str">
            <v>UK </v>
          </cell>
        </row>
        <row r="1644">
          <cell r="A1644" t="str">
            <v>PSO2501576</v>
          </cell>
          <cell r="B1644">
            <v>4500578342</v>
          </cell>
          <cell r="C1644" t="str">
            <v>P2505-E01-C1202</v>
          </cell>
          <cell r="D1644" t="str">
            <v>CLS1XU</v>
          </cell>
          <cell r="E1644">
            <v>5004</v>
          </cell>
          <cell r="F1644" t="str">
            <v>N</v>
          </cell>
        </row>
        <row r="1644">
          <cell r="L1644">
            <v>45930</v>
          </cell>
          <cell r="M1644">
            <v>2.77</v>
          </cell>
          <cell r="N1644" t="str">
            <v>Winnie</v>
          </cell>
        </row>
        <row r="1644">
          <cell r="Q1644" t="str">
            <v>UK </v>
          </cell>
        </row>
        <row r="1645">
          <cell r="A1645" t="str">
            <v>PSO2501577</v>
          </cell>
          <cell r="B1645">
            <v>4500578441</v>
          </cell>
          <cell r="C1645" t="str">
            <v>P8538-S01-C1201</v>
          </cell>
          <cell r="D1645" t="str">
            <v>BRAS150SDE</v>
          </cell>
          <cell r="E1645">
            <v>5004</v>
          </cell>
          <cell r="F1645" t="str">
            <v>N</v>
          </cell>
        </row>
        <row r="1645">
          <cell r="L1645">
            <v>45918</v>
          </cell>
          <cell r="M1645">
            <v>8.063</v>
          </cell>
          <cell r="N1645" t="str">
            <v>Winnie</v>
          </cell>
        </row>
        <row r="1645">
          <cell r="Q1645" t="str">
            <v>Dubai </v>
          </cell>
        </row>
        <row r="1646">
          <cell r="A1646" t="str">
            <v>PSO2501578</v>
          </cell>
          <cell r="B1646">
            <v>4500578441</v>
          </cell>
          <cell r="C1646" t="str">
            <v>P8531-S03-C1201</v>
          </cell>
          <cell r="D1646" t="str">
            <v>BRAS221SDE</v>
          </cell>
          <cell r="E1646">
            <v>2502</v>
          </cell>
          <cell r="F1646" t="str">
            <v>N</v>
          </cell>
        </row>
        <row r="1646">
          <cell r="L1646">
            <v>45918</v>
          </cell>
          <cell r="M1646">
            <v>11.403</v>
          </cell>
          <cell r="N1646" t="str">
            <v>Winnie</v>
          </cell>
        </row>
        <row r="1646">
          <cell r="Q1646" t="str">
            <v>Dubai </v>
          </cell>
        </row>
        <row r="1647">
          <cell r="A1647" t="str">
            <v>PSO2501579</v>
          </cell>
          <cell r="B1647">
            <v>4500578441</v>
          </cell>
          <cell r="C1647" t="str">
            <v>P8531-S03-C1201</v>
          </cell>
          <cell r="D1647" t="str">
            <v>BRAS221SDE</v>
          </cell>
          <cell r="E1647">
            <v>2502</v>
          </cell>
          <cell r="F1647" t="str">
            <v>N</v>
          </cell>
        </row>
        <row r="1647">
          <cell r="L1647">
            <v>45933</v>
          </cell>
          <cell r="M1647">
            <v>11.403</v>
          </cell>
          <cell r="N1647" t="str">
            <v>Winnie</v>
          </cell>
        </row>
        <row r="1647">
          <cell r="Q1647" t="str">
            <v>Dubai </v>
          </cell>
        </row>
        <row r="1648">
          <cell r="A1648" t="str">
            <v>PSO2501580</v>
          </cell>
          <cell r="B1648">
            <v>4500578441</v>
          </cell>
          <cell r="C1648" t="str">
            <v>P8030-S01-C1201</v>
          </cell>
          <cell r="D1648" t="str">
            <v>BRHD150SDE</v>
          </cell>
          <cell r="E1648">
            <v>5004</v>
          </cell>
          <cell r="F1648" t="str">
            <v>N</v>
          </cell>
        </row>
        <row r="1648">
          <cell r="L1648">
            <v>45923</v>
          </cell>
          <cell r="M1648">
            <v>6.877</v>
          </cell>
          <cell r="N1648" t="str">
            <v>Winnie</v>
          </cell>
        </row>
        <row r="1648">
          <cell r="Q1648" t="str">
            <v>Dubai </v>
          </cell>
        </row>
        <row r="1649">
          <cell r="A1649" t="str">
            <v>PSO2501581</v>
          </cell>
          <cell r="B1649">
            <v>4500578441</v>
          </cell>
          <cell r="C1649" t="str">
            <v>P8030-S01-C1201</v>
          </cell>
          <cell r="D1649" t="str">
            <v>BRHD150SDE</v>
          </cell>
          <cell r="E1649">
            <v>2502</v>
          </cell>
          <cell r="F1649" t="str">
            <v>N</v>
          </cell>
        </row>
        <row r="1649">
          <cell r="L1649">
            <v>45933</v>
          </cell>
          <cell r="M1649">
            <v>6.877</v>
          </cell>
          <cell r="N1649" t="str">
            <v>Winnie</v>
          </cell>
        </row>
        <row r="1649">
          <cell r="Q1649" t="str">
            <v>Dubai </v>
          </cell>
        </row>
        <row r="1650">
          <cell r="A1650" t="str">
            <v>PSO2501582</v>
          </cell>
          <cell r="B1650">
            <v>4500578441</v>
          </cell>
          <cell r="C1650" t="str">
            <v>P8016-S04-C1201</v>
          </cell>
          <cell r="D1650" t="str">
            <v>BRHD200SDE</v>
          </cell>
          <cell r="E1650">
            <v>2502</v>
          </cell>
          <cell r="F1650" t="str">
            <v>N</v>
          </cell>
        </row>
        <row r="1650">
          <cell r="L1650">
            <v>45923</v>
          </cell>
          <cell r="M1650">
            <v>8.89</v>
          </cell>
          <cell r="N1650" t="str">
            <v>Winnie</v>
          </cell>
        </row>
        <row r="1650">
          <cell r="Q1650" t="str">
            <v>Dubai </v>
          </cell>
        </row>
        <row r="1651">
          <cell r="A1651" t="str">
            <v>PSO2501583</v>
          </cell>
          <cell r="B1651">
            <v>4500578441</v>
          </cell>
          <cell r="C1651" t="str">
            <v>P8016-S04-C1201</v>
          </cell>
          <cell r="D1651" t="str">
            <v>BRHD200SDE</v>
          </cell>
          <cell r="E1651">
            <v>2502</v>
          </cell>
          <cell r="F1651" t="str">
            <v>N</v>
          </cell>
        </row>
        <row r="1651">
          <cell r="L1651">
            <v>45933</v>
          </cell>
          <cell r="M1651">
            <v>8.89</v>
          </cell>
          <cell r="N1651" t="str">
            <v>Winnie</v>
          </cell>
        </row>
        <row r="1651">
          <cell r="Q1651" t="str">
            <v>Dubai </v>
          </cell>
        </row>
        <row r="1652">
          <cell r="A1652" t="str">
            <v>PSO2501584</v>
          </cell>
          <cell r="B1652">
            <v>4500578441</v>
          </cell>
          <cell r="C1652" t="str">
            <v>P8016-S02-C1204</v>
          </cell>
          <cell r="D1652" t="str">
            <v>BRHD226SDE</v>
          </cell>
          <cell r="E1652">
            <v>2502</v>
          </cell>
          <cell r="F1652" t="str">
            <v>N</v>
          </cell>
        </row>
        <row r="1652">
          <cell r="L1652">
            <v>45923</v>
          </cell>
          <cell r="M1652">
            <v>10.345</v>
          </cell>
          <cell r="N1652" t="str">
            <v>Winnie</v>
          </cell>
        </row>
        <row r="1652">
          <cell r="Q1652" t="str">
            <v>Dubai </v>
          </cell>
        </row>
        <row r="1653">
          <cell r="A1653" t="str">
            <v>PSO2501585</v>
          </cell>
          <cell r="B1653">
            <v>4500578441</v>
          </cell>
          <cell r="C1653" t="str">
            <v>P8018-S02-C1201</v>
          </cell>
          <cell r="D1653" t="str">
            <v>BRHD435SDE</v>
          </cell>
          <cell r="E1653">
            <v>1254</v>
          </cell>
          <cell r="F1653" t="str">
            <v>N</v>
          </cell>
        </row>
        <row r="1653">
          <cell r="L1653">
            <v>45930</v>
          </cell>
          <cell r="M1653">
            <v>18.373</v>
          </cell>
          <cell r="N1653" t="str">
            <v>Winnie</v>
          </cell>
        </row>
        <row r="1653">
          <cell r="Q1653" t="str">
            <v>Dubai </v>
          </cell>
        </row>
        <row r="1654">
          <cell r="A1654" t="str">
            <v>PSO2501586</v>
          </cell>
          <cell r="B1654">
            <v>4500578441</v>
          </cell>
          <cell r="C1654" t="str">
            <v>P8018-S02-C1201</v>
          </cell>
          <cell r="D1654" t="str">
            <v>BRHD435SDE</v>
          </cell>
          <cell r="E1654">
            <v>1248</v>
          </cell>
          <cell r="F1654" t="str">
            <v>N</v>
          </cell>
        </row>
        <row r="1654">
          <cell r="L1654">
            <v>45965</v>
          </cell>
          <cell r="M1654">
            <v>18.373</v>
          </cell>
          <cell r="N1654" t="str">
            <v>Winnie</v>
          </cell>
        </row>
        <row r="1654">
          <cell r="Q1654" t="str">
            <v>Dubai </v>
          </cell>
        </row>
        <row r="1655">
          <cell r="A1655" t="str">
            <v>PSO2501587</v>
          </cell>
          <cell r="B1655">
            <v>4600349424</v>
          </cell>
          <cell r="C1655" t="str">
            <v>P8023-L01-C1205</v>
          </cell>
          <cell r="D1655" t="str">
            <v>BNTASQ1UX</v>
          </cell>
          <cell r="E1655">
            <v>12</v>
          </cell>
          <cell r="F1655" t="str">
            <v>N</v>
          </cell>
        </row>
        <row r="1655">
          <cell r="L1655">
            <v>46032</v>
          </cell>
          <cell r="M1655" t="str">
            <v>CCN</v>
          </cell>
          <cell r="N1655" t="str">
            <v>Dennis</v>
          </cell>
        </row>
        <row r="1655">
          <cell r="Q1655" t="str">
            <v>Costa Rica </v>
          </cell>
        </row>
        <row r="1656">
          <cell r="A1656" t="str">
            <v>PSO2501588</v>
          </cell>
          <cell r="B1656">
            <v>4400001893</v>
          </cell>
          <cell r="C1656" t="str">
            <v>D8015-E00-C1211</v>
          </cell>
          <cell r="D1656" t="str">
            <v>KHYAPF0001</v>
          </cell>
          <cell r="E1656">
            <v>250</v>
          </cell>
        </row>
        <row r="1656">
          <cell r="L1656">
            <v>45861</v>
          </cell>
          <cell r="M1656" t="str">
            <v>CCN</v>
          </cell>
          <cell r="N1656" t="str">
            <v>Sophie</v>
          </cell>
        </row>
        <row r="1656">
          <cell r="Q1656" t="str">
            <v>Italy </v>
          </cell>
        </row>
        <row r="1657">
          <cell r="A1657" t="str">
            <v>PSO2501589</v>
          </cell>
          <cell r="B1657">
            <v>4400001893</v>
          </cell>
          <cell r="C1657" t="str">
            <v>D8015-E00-C1212</v>
          </cell>
          <cell r="D1657" t="str">
            <v>KHYAPF000?</v>
          </cell>
          <cell r="E1657">
            <v>250</v>
          </cell>
        </row>
        <row r="1657">
          <cell r="L1657">
            <v>45861</v>
          </cell>
          <cell r="M1657" t="str">
            <v>CCN</v>
          </cell>
          <cell r="N1657" t="str">
            <v>Sophie</v>
          </cell>
        </row>
        <row r="1657">
          <cell r="Q1657" t="str">
            <v>Italy </v>
          </cell>
        </row>
        <row r="1658">
          <cell r="A1658" t="str">
            <v>PSO2501590</v>
          </cell>
          <cell r="B1658">
            <v>4400001893</v>
          </cell>
          <cell r="C1658" t="str">
            <v>D8015-E00-C1213</v>
          </cell>
          <cell r="D1658" t="str">
            <v> Z029000160</v>
          </cell>
          <cell r="E1658">
            <v>1000</v>
          </cell>
        </row>
        <row r="1658">
          <cell r="L1658">
            <v>45861</v>
          </cell>
          <cell r="M1658" t="str">
            <v>CCN</v>
          </cell>
          <cell r="N1658" t="str">
            <v>Sophie</v>
          </cell>
        </row>
        <row r="1658">
          <cell r="Q1658" t="str">
            <v>Italy </v>
          </cell>
        </row>
        <row r="1659">
          <cell r="A1659" t="str">
            <v>PSO2501591</v>
          </cell>
          <cell r="B1659">
            <v>4500578340</v>
          </cell>
          <cell r="C1659" t="str">
            <v>P8875-S03-C1202</v>
          </cell>
          <cell r="D1659" t="str">
            <v>AS115SDE(low Cost)</v>
          </cell>
          <cell r="E1659">
            <v>3000</v>
          </cell>
          <cell r="F1659" t="str">
            <v>Y</v>
          </cell>
        </row>
        <row r="1659">
          <cell r="J1659" t="str">
            <v>pouch</v>
          </cell>
          <cell r="K1659">
            <v>1.1</v>
          </cell>
          <cell r="L1659">
            <v>45929</v>
          </cell>
          <cell r="M1659">
            <v>11.893</v>
          </cell>
          <cell r="N1659" t="str">
            <v>Winnie</v>
          </cell>
        </row>
        <row r="1659">
          <cell r="Q1659" t="str">
            <v>Qatar </v>
          </cell>
        </row>
        <row r="1660">
          <cell r="A1660" t="str">
            <v>PSO2501592</v>
          </cell>
          <cell r="B1660">
            <v>4500578340</v>
          </cell>
          <cell r="C1660" t="str">
            <v>P8515-S01-C1208</v>
          </cell>
          <cell r="D1660" t="str">
            <v>AS128SDE</v>
          </cell>
          <cell r="E1660">
            <v>1500</v>
          </cell>
          <cell r="F1660" t="str">
            <v>Y</v>
          </cell>
        </row>
        <row r="1660">
          <cell r="L1660">
            <v>45929</v>
          </cell>
          <cell r="M1660">
            <v>12.53</v>
          </cell>
          <cell r="N1660" t="str">
            <v>Winnie</v>
          </cell>
        </row>
        <row r="1660">
          <cell r="Q1660" t="str">
            <v>Qatar </v>
          </cell>
        </row>
        <row r="1661">
          <cell r="A1661" t="str">
            <v>PSO2501593</v>
          </cell>
          <cell r="B1661">
            <v>4500578341</v>
          </cell>
          <cell r="C1661" t="str">
            <v>P8515-S01-C1208</v>
          </cell>
          <cell r="D1661" t="str">
            <v>AS128SDE</v>
          </cell>
          <cell r="E1661">
            <v>1002</v>
          </cell>
          <cell r="F1661" t="str">
            <v>Y</v>
          </cell>
        </row>
        <row r="1661">
          <cell r="L1661">
            <v>45929</v>
          </cell>
          <cell r="M1661">
            <v>12.53</v>
          </cell>
          <cell r="N1661" t="str">
            <v>Winnie</v>
          </cell>
        </row>
        <row r="1661">
          <cell r="Q1661" t="str">
            <v>Dubai </v>
          </cell>
        </row>
        <row r="1662">
          <cell r="A1662" t="str">
            <v>PSO2501594</v>
          </cell>
          <cell r="B1662">
            <v>4500578569</v>
          </cell>
          <cell r="C1662" t="str">
            <v>P8898-C02-C1203</v>
          </cell>
          <cell r="D1662" t="str">
            <v>BAB21075NC</v>
          </cell>
          <cell r="E1662">
            <v>1002</v>
          </cell>
          <cell r="F1662" t="str">
            <v>N</v>
          </cell>
        </row>
        <row r="1662">
          <cell r="L1662">
            <v>45931</v>
          </cell>
          <cell r="M1662">
            <v>9.594</v>
          </cell>
          <cell r="N1662" t="str">
            <v>Amy</v>
          </cell>
        </row>
        <row r="1662">
          <cell r="Q1662" t="str">
            <v>Canada </v>
          </cell>
        </row>
        <row r="1663">
          <cell r="A1663" t="str">
            <v>PSO2501595</v>
          </cell>
          <cell r="B1663">
            <v>4500578436</v>
          </cell>
          <cell r="C1663" t="str">
            <v>170-61300001C</v>
          </cell>
          <cell r="D1663" t="str">
            <v>5542U-PARTS(60440)</v>
          </cell>
          <cell r="E1663">
            <v>50</v>
          </cell>
          <cell r="F1663" t="str">
            <v>N</v>
          </cell>
        </row>
        <row r="1663">
          <cell r="L1663">
            <v>45884</v>
          </cell>
          <cell r="M1663">
            <v>0.3</v>
          </cell>
          <cell r="N1663" t="str">
            <v>Winnie</v>
          </cell>
        </row>
        <row r="1663">
          <cell r="P1663" t="str">
            <v>FOAM FILTER 170-61300001C</v>
          </cell>
          <cell r="Q1663" t="str">
            <v>UK </v>
          </cell>
        </row>
        <row r="1664">
          <cell r="A1664" t="str">
            <v>PSO2501596</v>
          </cell>
          <cell r="B1664">
            <v>46759</v>
          </cell>
          <cell r="C1664" t="str">
            <v>P8271-C02-C1211</v>
          </cell>
          <cell r="D1664" t="str">
            <v>169BIWC(Waring)</v>
          </cell>
          <cell r="E1664">
            <v>2500</v>
          </cell>
          <cell r="F1664" t="str">
            <v>N</v>
          </cell>
        </row>
        <row r="1664">
          <cell r="L1664">
            <v>45922</v>
          </cell>
          <cell r="M1664">
            <v>7.078</v>
          </cell>
          <cell r="N1664" t="str">
            <v>Joy</v>
          </cell>
        </row>
        <row r="1664">
          <cell r="Q1664" t="str">
            <v>Canada </v>
          </cell>
        </row>
        <row r="1665">
          <cell r="A1665" t="str">
            <v>PSO2501597</v>
          </cell>
          <cell r="B1665">
            <v>4500576544</v>
          </cell>
          <cell r="C1665" t="str">
            <v>P8875-S03-C1203</v>
          </cell>
          <cell r="D1665" t="str">
            <v>AS115PSDE(low Cost)</v>
          </cell>
          <cell r="E1665">
            <v>1002</v>
          </cell>
          <cell r="F1665" t="str">
            <v>N</v>
          </cell>
        </row>
        <row r="1665">
          <cell r="L1665">
            <v>45859</v>
          </cell>
          <cell r="M1665">
            <v>9.695</v>
          </cell>
          <cell r="N1665" t="str">
            <v>Winnie</v>
          </cell>
        </row>
        <row r="1665">
          <cell r="Q1665" t="str">
            <v>Dubai </v>
          </cell>
        </row>
        <row r="1666">
          <cell r="A1666" t="str">
            <v>PSO2501598</v>
          </cell>
          <cell r="B1666">
            <v>4500576544</v>
          </cell>
          <cell r="C1666" t="str">
            <v>P8875-S03-C1202</v>
          </cell>
          <cell r="D1666" t="str">
            <v>AS115SDE(low Cost)</v>
          </cell>
          <cell r="E1666">
            <v>1002</v>
          </cell>
          <cell r="F1666" t="str">
            <v>Y</v>
          </cell>
        </row>
        <row r="1666">
          <cell r="J1666" t="str">
            <v>pouch</v>
          </cell>
          <cell r="K1666">
            <v>1.1</v>
          </cell>
          <cell r="L1666">
            <v>45859</v>
          </cell>
          <cell r="M1666">
            <v>11.893</v>
          </cell>
          <cell r="N1666" t="str">
            <v>Winnie</v>
          </cell>
        </row>
        <row r="1666">
          <cell r="Q1666" t="str">
            <v>Dubai </v>
          </cell>
        </row>
        <row r="1667">
          <cell r="A1667" t="str">
            <v>PSO2501599</v>
          </cell>
          <cell r="B1667">
            <v>4500576499</v>
          </cell>
          <cell r="C1667" t="str">
            <v>P8288-S05-C1201</v>
          </cell>
          <cell r="D1667" t="str">
            <v>D215DSDE</v>
          </cell>
          <cell r="E1667">
            <v>720</v>
          </cell>
          <cell r="F1667" t="str">
            <v>N</v>
          </cell>
        </row>
        <row r="1667">
          <cell r="L1667">
            <v>45861</v>
          </cell>
          <cell r="M1667">
            <v>7.84</v>
          </cell>
          <cell r="N1667" t="str">
            <v>Winnie</v>
          </cell>
        </row>
        <row r="1667">
          <cell r="Q1667" t="str">
            <v>Dubai </v>
          </cell>
        </row>
        <row r="1668">
          <cell r="A1668" t="str">
            <v>PSO2501600</v>
          </cell>
          <cell r="B1668">
            <v>4500574846</v>
          </cell>
          <cell r="C1668" t="str">
            <v>738-80290201R</v>
          </cell>
          <cell r="D1668" t="str">
            <v>25168800/BAB6880E</v>
          </cell>
          <cell r="E1668">
            <v>200</v>
          </cell>
          <cell r="F1668" t="str">
            <v>N</v>
          </cell>
        </row>
        <row r="1668">
          <cell r="L1668">
            <v>45873</v>
          </cell>
          <cell r="M1668">
            <v>0.78</v>
          </cell>
          <cell r="N1668" t="str">
            <v>Sophie</v>
          </cell>
        </row>
        <row r="1668">
          <cell r="P1668" t="str">
            <v>Removable rear filter +Magnetic Plate                                                  738-80290201+123-80150001C</v>
          </cell>
          <cell r="Q1668" t="str">
            <v>France </v>
          </cell>
        </row>
        <row r="1669">
          <cell r="A1669" t="str">
            <v>PSO2501601</v>
          </cell>
          <cell r="B1669" t="str">
            <v>D100012444</v>
          </cell>
          <cell r="C1669" t="str">
            <v>416-11000705R</v>
          </cell>
        </row>
        <row r="1669">
          <cell r="E1669">
            <v>28000</v>
          </cell>
        </row>
        <row r="1669">
          <cell r="L1669">
            <v>45859</v>
          </cell>
        </row>
        <row r="1669">
          <cell r="N1669" t="str">
            <v>Amy</v>
          </cell>
        </row>
        <row r="1669">
          <cell r="Q1669" t="str">
            <v>China 新基德</v>
          </cell>
        </row>
        <row r="1670">
          <cell r="A1670" t="str">
            <v>PSO2501602</v>
          </cell>
          <cell r="B1670">
            <v>4500578590</v>
          </cell>
          <cell r="C1670" t="str">
            <v>P8356-E01-C1206</v>
          </cell>
          <cell r="D1670" t="str">
            <v>D374DE</v>
          </cell>
          <cell r="E1670">
            <v>6000</v>
          </cell>
          <cell r="F1670" t="str">
            <v>N</v>
          </cell>
        </row>
        <row r="1670">
          <cell r="L1670">
            <v>45916</v>
          </cell>
          <cell r="M1670">
            <v>10.487</v>
          </cell>
          <cell r="N1670" t="str">
            <v>Winnie</v>
          </cell>
        </row>
        <row r="1670">
          <cell r="Q1670" t="str">
            <v>France </v>
          </cell>
        </row>
        <row r="1671">
          <cell r="A1671" t="str">
            <v>PSO2501603</v>
          </cell>
          <cell r="B1671">
            <v>4500578590</v>
          </cell>
          <cell r="C1671" t="str">
            <v>P8356-E01-C1206</v>
          </cell>
          <cell r="D1671" t="str">
            <v>D374DE</v>
          </cell>
          <cell r="E1671">
            <v>2502</v>
          </cell>
          <cell r="F1671" t="str">
            <v>N</v>
          </cell>
        </row>
        <row r="1671">
          <cell r="L1671">
            <v>45937</v>
          </cell>
          <cell r="M1671">
            <v>10.504</v>
          </cell>
          <cell r="N1671" t="str">
            <v>Winnie</v>
          </cell>
        </row>
        <row r="1671">
          <cell r="Q1671" t="str">
            <v>France </v>
          </cell>
        </row>
        <row r="1672">
          <cell r="A1672" t="str">
            <v>PSO2501604</v>
          </cell>
          <cell r="B1672" t="str">
            <v>TBC</v>
          </cell>
          <cell r="C1672" t="str">
            <v>P8536-E00-C1202</v>
          </cell>
          <cell r="D1672" t="str">
            <v>AS6400E-DUMMY</v>
          </cell>
          <cell r="E1672">
            <v>100</v>
          </cell>
          <cell r="F1672" t="str">
            <v>N</v>
          </cell>
        </row>
        <row r="1672">
          <cell r="L1672">
            <v>45868</v>
          </cell>
          <cell r="M1672" t="str">
            <v>TBC</v>
          </cell>
          <cell r="N1672" t="str">
            <v>Joe</v>
          </cell>
        </row>
        <row r="1672">
          <cell r="Q1672" t="str">
            <v>France </v>
          </cell>
        </row>
        <row r="1673">
          <cell r="A1673" t="str">
            <v>PSO2501605</v>
          </cell>
          <cell r="B1673">
            <v>4500578669</v>
          </cell>
          <cell r="C1673" t="str">
            <v>P8286-L03-C1201</v>
          </cell>
          <cell r="D1673" t="str">
            <v>CB220PP3AL</v>
          </cell>
          <cell r="E1673">
            <v>1200</v>
          </cell>
          <cell r="F1673" t="str">
            <v>Y</v>
          </cell>
        </row>
        <row r="1673">
          <cell r="J1673" t="str">
            <v>CM220MES-CB220PP3L5.86
BRU-67205PUR(PUREBRUSH)0.682</v>
          </cell>
          <cell r="K1673" t="str">
            <v>Not including volume rebate</v>
          </cell>
          <cell r="L1673">
            <v>45950</v>
          </cell>
          <cell r="M1673">
            <v>13.2321</v>
          </cell>
          <cell r="N1673" t="str">
            <v>Joy</v>
          </cell>
        </row>
        <row r="1673">
          <cell r="Q1673" t="str">
            <v>Costa Rica </v>
          </cell>
        </row>
        <row r="1674">
          <cell r="A1674" t="str">
            <v>PSO2501606</v>
          </cell>
          <cell r="B1674">
            <v>4500579753</v>
          </cell>
          <cell r="C1674" t="str">
            <v>P8029-E01-C1203</v>
          </cell>
          <cell r="D1674" t="str">
            <v>BAB6880CHE</v>
          </cell>
          <cell r="E1674">
            <v>504</v>
          </cell>
          <cell r="F1674" t="str">
            <v>N</v>
          </cell>
        </row>
        <row r="1674">
          <cell r="L1674">
            <v>45902</v>
          </cell>
          <cell r="M1674">
            <v>36.045</v>
          </cell>
          <cell r="N1674" t="str">
            <v>Sophie</v>
          </cell>
        </row>
        <row r="1674">
          <cell r="Q1674" t="str">
            <v>France </v>
          </cell>
        </row>
        <row r="1675">
          <cell r="A1675" t="str">
            <v>PSO2501606</v>
          </cell>
          <cell r="B1675">
            <v>4500575143</v>
          </cell>
          <cell r="C1675" t="str">
            <v>P8029-E01-C1203</v>
          </cell>
          <cell r="D1675" t="str">
            <v>BAB6880CHE</v>
          </cell>
          <cell r="E1675">
            <v>504</v>
          </cell>
          <cell r="F1675" t="str">
            <v>N</v>
          </cell>
        </row>
        <row r="1675">
          <cell r="L1675">
            <v>45912</v>
          </cell>
          <cell r="M1675" t="str">
            <v>CCN</v>
          </cell>
          <cell r="N1675" t="str">
            <v>Sophie</v>
          </cell>
        </row>
        <row r="1675">
          <cell r="P1675" t="str">
            <v>504pcs initially on PO#4500575143-lwuy becomes a SD to Cerjo.PO updated to #4500579753</v>
          </cell>
          <cell r="Q1675" t="str">
            <v>France </v>
          </cell>
        </row>
        <row r="1676">
          <cell r="A1676" t="str">
            <v>PSO2501607</v>
          </cell>
          <cell r="B1676">
            <v>4500576545</v>
          </cell>
          <cell r="C1676" t="str">
            <v>P8341-S02-C1201</v>
          </cell>
          <cell r="D1676" t="str">
            <v>D212SDE</v>
          </cell>
          <cell r="E1676">
            <v>504</v>
          </cell>
          <cell r="F1676" t="str">
            <v>N</v>
          </cell>
        </row>
        <row r="1676">
          <cell r="L1676">
            <v>45887</v>
          </cell>
          <cell r="M1676">
            <v>5.912</v>
          </cell>
          <cell r="N1676" t="str">
            <v>Winnie</v>
          </cell>
        </row>
        <row r="1676">
          <cell r="Q1676" t="str">
            <v>Dubai </v>
          </cell>
        </row>
        <row r="1677">
          <cell r="A1677" t="str">
            <v>PSO2501608</v>
          </cell>
          <cell r="B1677">
            <v>4500578641</v>
          </cell>
          <cell r="C1677" t="str">
            <v>P8510-E02-C1201</v>
          </cell>
          <cell r="D1677" t="str">
            <v>AS950E</v>
          </cell>
          <cell r="E1677">
            <v>504</v>
          </cell>
          <cell r="F1677" t="str">
            <v>N</v>
          </cell>
        </row>
        <row r="1677">
          <cell r="L1677">
            <v>45919</v>
          </cell>
          <cell r="M1677">
            <v>16.059</v>
          </cell>
          <cell r="N1677" t="str">
            <v>Kit</v>
          </cell>
        </row>
        <row r="1677">
          <cell r="Q1677" t="str">
            <v>Malaysia </v>
          </cell>
        </row>
        <row r="1678">
          <cell r="A1678" t="str">
            <v>PSO2501609</v>
          </cell>
          <cell r="B1678">
            <v>46769</v>
          </cell>
          <cell r="C1678" t="str">
            <v>P8316-C01-C1203</v>
          </cell>
          <cell r="D1678" t="str">
            <v>247BWC(Waring)</v>
          </cell>
          <cell r="E1678">
            <v>2500</v>
          </cell>
          <cell r="F1678" t="str">
            <v>N</v>
          </cell>
        </row>
        <row r="1678">
          <cell r="L1678">
            <v>45930</v>
          </cell>
          <cell r="M1678">
            <v>4.705</v>
          </cell>
          <cell r="N1678" t="str">
            <v>Joy</v>
          </cell>
        </row>
        <row r="1678">
          <cell r="Q1678" t="str">
            <v>Canada </v>
          </cell>
        </row>
        <row r="1679">
          <cell r="A1679" t="str">
            <v>PSO2501610</v>
          </cell>
          <cell r="B1679">
            <v>4500578754</v>
          </cell>
          <cell r="C1679" t="str">
            <v>P8521-V01-C1204</v>
          </cell>
          <cell r="D1679" t="str">
            <v>BNTHB250UZ</v>
          </cell>
          <cell r="E1679">
            <v>1200</v>
          </cell>
          <cell r="F1679" t="str">
            <v>N</v>
          </cell>
        </row>
        <row r="1679">
          <cell r="L1679">
            <v>45940</v>
          </cell>
          <cell r="M1679">
            <v>10.481</v>
          </cell>
          <cell r="N1679" t="str">
            <v>Amy</v>
          </cell>
        </row>
        <row r="1679">
          <cell r="Q1679" t="str">
            <v>Paraguay </v>
          </cell>
        </row>
        <row r="1680">
          <cell r="A1680" t="str">
            <v>PSO2501611</v>
          </cell>
          <cell r="B1680">
            <v>4500578754</v>
          </cell>
          <cell r="C1680" t="str">
            <v>432-03024403R</v>
          </cell>
          <cell r="D1680" t="str">
            <v>HB250UZ-P1</v>
          </cell>
          <cell r="E1680">
            <v>40</v>
          </cell>
          <cell r="F1680" t="str">
            <v>N</v>
          </cell>
        </row>
        <row r="1680">
          <cell r="L1680">
            <v>45940</v>
          </cell>
          <cell r="M1680">
            <v>1.59</v>
          </cell>
          <cell r="N1680" t="str">
            <v>Amy</v>
          </cell>
        </row>
        <row r="1680">
          <cell r="Q1680" t="str">
            <v>Paraguay </v>
          </cell>
        </row>
        <row r="1681">
          <cell r="A1681" t="str">
            <v>PSO2501612</v>
          </cell>
          <cell r="B1681">
            <v>4500578754</v>
          </cell>
          <cell r="C1681" t="str">
            <v>738-85210112C</v>
          </cell>
          <cell r="D1681" t="str">
            <v>HB250UZ-HSNG</v>
          </cell>
          <cell r="E1681">
            <v>40</v>
          </cell>
          <cell r="F1681" t="str">
            <v>N</v>
          </cell>
        </row>
        <row r="1681">
          <cell r="L1681">
            <v>45940</v>
          </cell>
          <cell r="M1681">
            <v>0.98</v>
          </cell>
          <cell r="N1681" t="str">
            <v>Amy</v>
          </cell>
        </row>
        <row r="1681">
          <cell r="P1681" t="str">
            <v>738-85210112C top handle + 731-85210104C bot handle</v>
          </cell>
          <cell r="Q1681" t="str">
            <v>Paraguay </v>
          </cell>
        </row>
        <row r="1682">
          <cell r="A1682" t="str">
            <v>PSO2501613</v>
          </cell>
          <cell r="B1682">
            <v>4500578754</v>
          </cell>
          <cell r="C1682" t="str">
            <v>J8521-V0001</v>
          </cell>
          <cell r="D1682" t="str">
            <v>HB250UZ-HTR</v>
          </cell>
          <cell r="E1682">
            <v>40</v>
          </cell>
          <cell r="F1682" t="str">
            <v>N</v>
          </cell>
        </row>
        <row r="1682">
          <cell r="L1682">
            <v>45940</v>
          </cell>
          <cell r="M1682">
            <v>6.91</v>
          </cell>
          <cell r="N1682" t="str">
            <v>Amy</v>
          </cell>
        </row>
        <row r="1682">
          <cell r="Q1682" t="str">
            <v>Paraguay </v>
          </cell>
        </row>
        <row r="1683">
          <cell r="A1683" t="str">
            <v>PSO2501614</v>
          </cell>
          <cell r="B1683">
            <v>4500578754</v>
          </cell>
          <cell r="C1683" t="str">
            <v>738-85210301C</v>
          </cell>
          <cell r="D1683" t="str">
            <v>HB250UX-P4</v>
          </cell>
          <cell r="E1683">
            <v>40</v>
          </cell>
          <cell r="F1683" t="str">
            <v>N</v>
          </cell>
        </row>
        <row r="1683">
          <cell r="L1683">
            <v>45940</v>
          </cell>
          <cell r="M1683">
            <v>0.31</v>
          </cell>
          <cell r="N1683" t="str">
            <v>Amy</v>
          </cell>
        </row>
        <row r="1683">
          <cell r="Q1683" t="str">
            <v>Paraguay </v>
          </cell>
        </row>
        <row r="1684">
          <cell r="A1684" t="str">
            <v>PSO2501615</v>
          </cell>
          <cell r="B1684">
            <v>4500578754</v>
          </cell>
          <cell r="C1684" t="str">
            <v>731-85210201C</v>
          </cell>
          <cell r="D1684" t="str">
            <v>HB250UX-P5</v>
          </cell>
          <cell r="E1684">
            <v>40</v>
          </cell>
          <cell r="F1684" t="str">
            <v>N</v>
          </cell>
        </row>
        <row r="1684">
          <cell r="L1684">
            <v>45940</v>
          </cell>
          <cell r="M1684">
            <v>0.42</v>
          </cell>
          <cell r="N1684" t="str">
            <v>Amy</v>
          </cell>
        </row>
        <row r="1684">
          <cell r="Q1684" t="str">
            <v>Paraguay </v>
          </cell>
        </row>
        <row r="1685">
          <cell r="A1685" t="str">
            <v>PSO2501616</v>
          </cell>
          <cell r="B1685">
            <v>4500578754</v>
          </cell>
          <cell r="C1685" t="str">
            <v>701-85190502C</v>
          </cell>
          <cell r="D1685" t="str">
            <v>HB250UX-P7</v>
          </cell>
          <cell r="E1685">
            <v>40</v>
          </cell>
          <cell r="F1685" t="str">
            <v>N</v>
          </cell>
        </row>
        <row r="1685">
          <cell r="L1685">
            <v>45940</v>
          </cell>
          <cell r="M1685">
            <v>0.08</v>
          </cell>
          <cell r="N1685" t="str">
            <v>Amy</v>
          </cell>
        </row>
        <row r="1685">
          <cell r="Q1685" t="str">
            <v>Paraguay </v>
          </cell>
        </row>
        <row r="1686">
          <cell r="A1686" t="str">
            <v>PSO2501617</v>
          </cell>
          <cell r="B1686">
            <v>4500578754</v>
          </cell>
          <cell r="C1686" t="str">
            <v>744-85190502C</v>
          </cell>
          <cell r="D1686" t="str">
            <v>HB250UX-P6</v>
          </cell>
          <cell r="E1686">
            <v>40</v>
          </cell>
          <cell r="F1686" t="str">
            <v>N</v>
          </cell>
        </row>
        <row r="1686">
          <cell r="L1686">
            <v>45940</v>
          </cell>
          <cell r="M1686">
            <v>0.08</v>
          </cell>
          <cell r="N1686" t="str">
            <v>Amy</v>
          </cell>
        </row>
        <row r="1686">
          <cell r="Q1686" t="str">
            <v>Paraguay </v>
          </cell>
        </row>
        <row r="1687">
          <cell r="A1687" t="str">
            <v>PSO2501618</v>
          </cell>
          <cell r="B1687">
            <v>4500578754</v>
          </cell>
          <cell r="C1687" t="str">
            <v>170-60300003C</v>
          </cell>
          <cell r="D1687" t="str">
            <v>HB250UX-P13</v>
          </cell>
          <cell r="E1687">
            <v>40</v>
          </cell>
          <cell r="F1687" t="str">
            <v>N</v>
          </cell>
        </row>
        <row r="1687">
          <cell r="L1687">
            <v>45940</v>
          </cell>
          <cell r="M1687">
            <v>0.05</v>
          </cell>
          <cell r="N1687" t="str">
            <v>Amy</v>
          </cell>
        </row>
        <row r="1687">
          <cell r="Q1687" t="str">
            <v>Paraguay </v>
          </cell>
        </row>
        <row r="1688">
          <cell r="A1688" t="str">
            <v>PSO2501619</v>
          </cell>
          <cell r="B1688">
            <v>4500578754</v>
          </cell>
          <cell r="C1688" t="str">
            <v>731-85210401C</v>
          </cell>
          <cell r="D1688" t="str">
            <v>HB250UX-P3</v>
          </cell>
          <cell r="E1688">
            <v>40</v>
          </cell>
          <cell r="F1688" t="str">
            <v>N</v>
          </cell>
        </row>
        <row r="1688">
          <cell r="L1688">
            <v>45940</v>
          </cell>
          <cell r="M1688">
            <v>0.12</v>
          </cell>
          <cell r="N1688" t="str">
            <v>Amy</v>
          </cell>
        </row>
        <row r="1688">
          <cell r="Q1688" t="str">
            <v>Paraguay </v>
          </cell>
        </row>
        <row r="1689">
          <cell r="A1689" t="str">
            <v>PSO2501620</v>
          </cell>
          <cell r="B1689">
            <v>4500578754</v>
          </cell>
          <cell r="C1689" t="str">
            <v>820-85210001R</v>
          </cell>
          <cell r="D1689" t="str">
            <v>HB250UX-P5</v>
          </cell>
          <cell r="E1689">
            <v>40</v>
          </cell>
          <cell r="F1689" t="str">
            <v>N</v>
          </cell>
        </row>
        <row r="1689">
          <cell r="L1689">
            <v>45940</v>
          </cell>
          <cell r="M1689">
            <v>3.29</v>
          </cell>
          <cell r="N1689" t="str">
            <v>Amy</v>
          </cell>
        </row>
        <row r="1689">
          <cell r="P1689" t="str">
            <v>820-85210001R brush head assy oval +701-85191202C oval brush housing</v>
          </cell>
          <cell r="Q1689" t="str">
            <v>Paraguay </v>
          </cell>
        </row>
        <row r="1690">
          <cell r="A1690" t="str">
            <v>PSO2501621</v>
          </cell>
          <cell r="B1690">
            <v>4500578755</v>
          </cell>
          <cell r="C1690" t="str">
            <v>P8521-V01-C1204</v>
          </cell>
          <cell r="D1690" t="str">
            <v>BNTHB250UZ</v>
          </cell>
          <cell r="E1690">
            <v>600</v>
          </cell>
          <cell r="F1690" t="str">
            <v>N</v>
          </cell>
        </row>
        <row r="1690">
          <cell r="L1690">
            <v>45966</v>
          </cell>
          <cell r="M1690">
            <v>10.481</v>
          </cell>
          <cell r="N1690" t="str">
            <v>Amy</v>
          </cell>
        </row>
        <row r="1690">
          <cell r="Q1690" t="str">
            <v>Paraguay </v>
          </cell>
        </row>
        <row r="1691">
          <cell r="A1691" t="str">
            <v>PSO2501622</v>
          </cell>
          <cell r="B1691">
            <v>4500578755</v>
          </cell>
          <cell r="C1691" t="str">
            <v>P8521-V01-C1213</v>
          </cell>
          <cell r="D1691" t="str">
            <v>BNTHBLV250UZ</v>
          </cell>
          <cell r="E1691">
            <v>504</v>
          </cell>
          <cell r="F1691" t="str">
            <v>N</v>
          </cell>
        </row>
        <row r="1691">
          <cell r="L1691">
            <v>45966</v>
          </cell>
          <cell r="M1691">
            <v>10.067</v>
          </cell>
          <cell r="N1691" t="str">
            <v>Amy</v>
          </cell>
        </row>
        <row r="1691">
          <cell r="Q1691" t="str">
            <v>Paraguay </v>
          </cell>
        </row>
        <row r="1692">
          <cell r="A1692" t="str">
            <v>PSO2501623</v>
          </cell>
          <cell r="B1692">
            <v>4500578756</v>
          </cell>
          <cell r="C1692" t="str">
            <v>P8521-V01-C1204</v>
          </cell>
          <cell r="D1692" t="str">
            <v>BNTHB250UZ</v>
          </cell>
          <cell r="E1692">
            <v>1200</v>
          </cell>
          <cell r="F1692" t="str">
            <v>N</v>
          </cell>
        </row>
        <row r="1692">
          <cell r="L1692">
            <v>45996</v>
          </cell>
          <cell r="M1692">
            <v>10.481</v>
          </cell>
          <cell r="N1692" t="str">
            <v>Amy</v>
          </cell>
        </row>
        <row r="1692">
          <cell r="Q1692" t="str">
            <v>Paraguay </v>
          </cell>
        </row>
        <row r="1693">
          <cell r="A1693" t="str">
            <v>PSO2501624</v>
          </cell>
          <cell r="B1693">
            <v>46587</v>
          </cell>
          <cell r="C1693" t="str">
            <v>P8286-C02-C1227</v>
          </cell>
          <cell r="D1693" t="str">
            <v>246LC</v>
          </cell>
          <cell r="E1693">
            <v>3501</v>
          </cell>
        </row>
        <row r="1693">
          <cell r="L1693">
            <v>45929</v>
          </cell>
          <cell r="M1693" t="str">
            <v>4.877-246LC change packing -TBC</v>
          </cell>
          <cell r="N1693" t="str">
            <v>Joy</v>
          </cell>
        </row>
        <row r="1693">
          <cell r="Q1693" t="str">
            <v>Canada </v>
          </cell>
        </row>
        <row r="1694">
          <cell r="A1694" t="str">
            <v>PSO2501625</v>
          </cell>
          <cell r="B1694">
            <v>46587</v>
          </cell>
          <cell r="C1694" t="str">
            <v>P8328-C01-C1205</v>
          </cell>
          <cell r="D1694" t="str">
            <v>289LC</v>
          </cell>
          <cell r="E1694">
            <v>2500</v>
          </cell>
        </row>
        <row r="1694">
          <cell r="L1694">
            <v>45929</v>
          </cell>
          <cell r="M1694" t="str">
            <v>6.353-289DCC change packing -TBC</v>
          </cell>
          <cell r="N1694" t="str">
            <v>Joy</v>
          </cell>
        </row>
        <row r="1694">
          <cell r="Q1694" t="str">
            <v>Canada </v>
          </cell>
        </row>
        <row r="1695">
          <cell r="A1695" t="str">
            <v>PSO2501626</v>
          </cell>
          <cell r="B1695">
            <v>46584</v>
          </cell>
          <cell r="C1695" t="str">
            <v>P8392-C01-C1220</v>
          </cell>
          <cell r="D1695" t="str">
            <v>910NC</v>
          </cell>
          <cell r="E1695">
            <v>3500</v>
          </cell>
          <cell r="F1695" t="str">
            <v>N</v>
          </cell>
        </row>
        <row r="1695">
          <cell r="L1695">
            <v>45929</v>
          </cell>
          <cell r="M1695">
            <v>11.265</v>
          </cell>
          <cell r="N1695" t="str">
            <v>Joy</v>
          </cell>
        </row>
        <row r="1695">
          <cell r="Q1695" t="str">
            <v>Canada </v>
          </cell>
        </row>
        <row r="1696">
          <cell r="A1696" t="str">
            <v>PSO2501627</v>
          </cell>
          <cell r="B1696">
            <v>4500578634</v>
          </cell>
          <cell r="C1696" t="str">
            <v>P8536-S01-C1201</v>
          </cell>
          <cell r="D1696" t="str">
            <v>AS6400SDE</v>
          </cell>
          <cell r="E1696">
            <v>2502</v>
          </cell>
        </row>
        <row r="1696">
          <cell r="L1696">
            <v>45981</v>
          </cell>
          <cell r="M1696" t="str">
            <v>CCN</v>
          </cell>
          <cell r="N1696" t="str">
            <v>Sophie</v>
          </cell>
        </row>
        <row r="1696">
          <cell r="Q1696" t="str">
            <v>Dubai </v>
          </cell>
        </row>
        <row r="1697">
          <cell r="A1697" t="str">
            <v>PSO2501628</v>
          </cell>
          <cell r="B1697">
            <v>4500578608</v>
          </cell>
          <cell r="C1697" t="str">
            <v>D8019-E00-C1208</v>
          </cell>
          <cell r="D1697" t="str">
            <v>ACAS6550DIF</v>
          </cell>
          <cell r="E1697">
            <v>504</v>
          </cell>
          <cell r="F1697" t="str">
            <v>N</v>
          </cell>
        </row>
        <row r="1697">
          <cell r="L1697">
            <v>45902</v>
          </cell>
          <cell r="M1697">
            <v>2.47</v>
          </cell>
          <cell r="N1697" t="str">
            <v>Winnie</v>
          </cell>
        </row>
        <row r="1697">
          <cell r="Q1697" t="str">
            <v>Dubai </v>
          </cell>
        </row>
        <row r="1698">
          <cell r="A1698" t="str">
            <v>PSO2501629</v>
          </cell>
          <cell r="B1698">
            <v>4500578607</v>
          </cell>
          <cell r="C1698" t="str">
            <v>P8298-S01-C1204</v>
          </cell>
          <cell r="D1698" t="str">
            <v>5344SDE</v>
          </cell>
          <cell r="E1698">
            <v>2502</v>
          </cell>
          <cell r="F1698" t="str">
            <v>N</v>
          </cell>
        </row>
        <row r="1698">
          <cell r="L1698">
            <v>45922</v>
          </cell>
          <cell r="M1698">
            <v>6.332</v>
          </cell>
          <cell r="N1698" t="str">
            <v>Winnie</v>
          </cell>
        </row>
        <row r="1698">
          <cell r="Q1698" t="str">
            <v>Dubai </v>
          </cell>
        </row>
        <row r="1699">
          <cell r="A1699" t="str">
            <v>PSO2501630</v>
          </cell>
          <cell r="B1699">
            <v>4500578607</v>
          </cell>
          <cell r="C1699" t="str">
            <v>P8019-S02-C1201</v>
          </cell>
          <cell r="D1699" t="str">
            <v>AS6550SDE球頭線尾套</v>
          </cell>
          <cell r="E1699">
            <v>1500</v>
          </cell>
        </row>
        <row r="1699">
          <cell r="L1699">
            <v>45922</v>
          </cell>
          <cell r="M1699" t="str">
            <v>CCN</v>
          </cell>
          <cell r="N1699" t="str">
            <v>Winnie</v>
          </cell>
        </row>
        <row r="1699">
          <cell r="Q1699" t="str">
            <v>Dubai </v>
          </cell>
        </row>
        <row r="1700">
          <cell r="A1700" t="str">
            <v>PSO2501631</v>
          </cell>
          <cell r="B1700">
            <v>4500578607</v>
          </cell>
          <cell r="C1700" t="str">
            <v>P8019-S02-C1201</v>
          </cell>
          <cell r="D1700" t="str">
            <v>AS6550SDE球頭線尾套</v>
          </cell>
          <cell r="E1700">
            <v>1000</v>
          </cell>
        </row>
        <row r="1700">
          <cell r="L1700">
            <v>45985</v>
          </cell>
          <cell r="M1700" t="str">
            <v>CCN</v>
          </cell>
          <cell r="N1700" t="str">
            <v>Winnie</v>
          </cell>
        </row>
        <row r="1700">
          <cell r="Q1700" t="str">
            <v>Dubai </v>
          </cell>
        </row>
        <row r="1701">
          <cell r="A1701" t="str">
            <v>PSO2501632</v>
          </cell>
          <cell r="B1701">
            <v>4500578607</v>
          </cell>
          <cell r="C1701" t="str">
            <v>P8896-S02-C1201</v>
          </cell>
          <cell r="D1701" t="str">
            <v>BAB2676TTSDE</v>
          </cell>
          <cell r="E1701">
            <v>1260</v>
          </cell>
          <cell r="F1701" t="str">
            <v>N</v>
          </cell>
        </row>
        <row r="1701">
          <cell r="L1701">
            <v>45945</v>
          </cell>
          <cell r="M1701">
            <v>8.63</v>
          </cell>
          <cell r="N1701" t="str">
            <v>Winnie</v>
          </cell>
        </row>
        <row r="1701">
          <cell r="Q1701" t="str">
            <v>Dubai </v>
          </cell>
        </row>
        <row r="1702">
          <cell r="A1702" t="str">
            <v>PSO2501633</v>
          </cell>
          <cell r="B1702">
            <v>4500578607</v>
          </cell>
          <cell r="C1702" t="str">
            <v>P8896-S02-C1201</v>
          </cell>
          <cell r="D1702" t="str">
            <v>BAB2676TTSDE</v>
          </cell>
          <cell r="E1702">
            <v>1248</v>
          </cell>
          <cell r="F1702" t="str">
            <v>N</v>
          </cell>
        </row>
        <row r="1702">
          <cell r="L1702">
            <v>45985</v>
          </cell>
          <cell r="M1702">
            <v>8.63</v>
          </cell>
          <cell r="N1702" t="str">
            <v>Winnie</v>
          </cell>
        </row>
        <row r="1702">
          <cell r="Q1702" t="str">
            <v>Dubai </v>
          </cell>
        </row>
        <row r="1703">
          <cell r="A1703" t="str">
            <v>PSO2501634</v>
          </cell>
          <cell r="B1703">
            <v>4500578709</v>
          </cell>
          <cell r="C1703" t="str">
            <v>P8873-A02-C1202</v>
          </cell>
          <cell r="D1703" t="str">
            <v>VS2735GA</v>
          </cell>
          <cell r="E1703">
            <v>1500</v>
          </cell>
          <cell r="F1703" t="str">
            <v>N</v>
          </cell>
        </row>
        <row r="1703">
          <cell r="L1703">
            <v>45925</v>
          </cell>
          <cell r="M1703">
            <v>16.428</v>
          </cell>
          <cell r="N1703" t="str">
            <v>Kit</v>
          </cell>
        </row>
        <row r="1703">
          <cell r="Q1703" t="str">
            <v>Australia </v>
          </cell>
        </row>
        <row r="1704">
          <cell r="A1704" t="str">
            <v>PSO2501635</v>
          </cell>
          <cell r="B1704">
            <v>4500578709</v>
          </cell>
          <cell r="C1704" t="str">
            <v>P8878-A01-C1202</v>
          </cell>
          <cell r="D1704" t="str">
            <v>VS8080A</v>
          </cell>
          <cell r="E1704">
            <v>2592</v>
          </cell>
          <cell r="F1704" t="str">
            <v>N</v>
          </cell>
        </row>
        <row r="1704">
          <cell r="L1704">
            <v>45925</v>
          </cell>
          <cell r="M1704">
            <v>8.036</v>
          </cell>
          <cell r="N1704" t="str">
            <v>Kit</v>
          </cell>
        </row>
        <row r="1704">
          <cell r="Q1704" t="str">
            <v>Australia </v>
          </cell>
        </row>
        <row r="1705">
          <cell r="A1705" t="str">
            <v>PSO2501636</v>
          </cell>
          <cell r="B1705">
            <v>4500578709</v>
          </cell>
          <cell r="C1705" t="str">
            <v>P8359-A02-C1201</v>
          </cell>
          <cell r="D1705" t="str">
            <v>VSP5QA</v>
          </cell>
          <cell r="E1705">
            <v>1560</v>
          </cell>
          <cell r="F1705" t="str">
            <v>N</v>
          </cell>
        </row>
        <row r="1705">
          <cell r="L1705">
            <v>45940</v>
          </cell>
          <cell r="M1705">
            <v>23.698</v>
          </cell>
          <cell r="N1705" t="str">
            <v>Kit</v>
          </cell>
        </row>
        <row r="1705">
          <cell r="Q1705" t="str">
            <v>Australia </v>
          </cell>
        </row>
        <row r="1706">
          <cell r="A1706" t="str">
            <v>PSO2501637</v>
          </cell>
          <cell r="B1706" t="str">
            <v>IP-0016(175726)</v>
          </cell>
          <cell r="C1706" t="str">
            <v>P3866-L01-C1201</v>
          </cell>
          <cell r="D1706" t="str">
            <v>#0201</v>
          </cell>
          <cell r="E1706">
            <v>5100</v>
          </cell>
          <cell r="F1706" t="str">
            <v>N</v>
          </cell>
        </row>
        <row r="1706">
          <cell r="L1706">
            <v>45957</v>
          </cell>
          <cell r="M1706">
            <v>5.24</v>
          </cell>
          <cell r="N1706" t="str">
            <v>Kit</v>
          </cell>
        </row>
        <row r="1706">
          <cell r="Q1706" t="str">
            <v>USA </v>
          </cell>
        </row>
        <row r="1707">
          <cell r="A1707" t="str">
            <v>PSO2501638</v>
          </cell>
          <cell r="B1707" t="str">
            <v>IP-0016(175726)</v>
          </cell>
          <cell r="C1707" t="str">
            <v>P3855-C01-C1201</v>
          </cell>
          <cell r="D1707" t="str">
            <v>SSW10C(70-0120.2)</v>
          </cell>
          <cell r="E1707">
            <v>6306</v>
          </cell>
          <cell r="F1707" t="str">
            <v>N</v>
          </cell>
        </row>
        <row r="1707">
          <cell r="L1707">
            <v>45930</v>
          </cell>
          <cell r="M1707">
            <v>6.98</v>
          </cell>
          <cell r="N1707" t="str">
            <v>Kit</v>
          </cell>
        </row>
        <row r="1707">
          <cell r="Q1707" t="str">
            <v>USA </v>
          </cell>
        </row>
        <row r="1708">
          <cell r="A1708" t="str">
            <v>PSO2501639</v>
          </cell>
          <cell r="B1708" t="str">
            <v>IP-0017(175727)</v>
          </cell>
          <cell r="C1708" t="str">
            <v>P3862-L01-C1205</v>
          </cell>
          <cell r="D1708" t="str">
            <v>#70-0366 (P-155A-5) </v>
          </cell>
          <cell r="E1708">
            <v>3000</v>
          </cell>
          <cell r="F1708" t="str">
            <v>N</v>
          </cell>
        </row>
        <row r="1708">
          <cell r="L1708">
            <v>45995</v>
          </cell>
          <cell r="M1708">
            <v>6.11</v>
          </cell>
          <cell r="N1708" t="str">
            <v>Kit</v>
          </cell>
        </row>
        <row r="1708">
          <cell r="Q1708" t="str">
            <v>USA </v>
          </cell>
        </row>
        <row r="1709">
          <cell r="A1709" t="str">
            <v>PSO2501640</v>
          </cell>
          <cell r="B1709" t="str">
            <v>IP-0017(175727)</v>
          </cell>
          <cell r="C1709" t="str">
            <v>P3856-C01-C1201</v>
          </cell>
          <cell r="D1709" t="str">
            <v>SSW11C (814113) </v>
          </cell>
          <cell r="E1709">
            <v>2500</v>
          </cell>
          <cell r="F1709" t="str">
            <v>N</v>
          </cell>
        </row>
        <row r="1709">
          <cell r="L1709">
            <v>45957</v>
          </cell>
          <cell r="M1709">
            <v>12.5</v>
          </cell>
          <cell r="N1709" t="str">
            <v>Kit</v>
          </cell>
        </row>
        <row r="1709">
          <cell r="Q1709" t="str">
            <v>USA </v>
          </cell>
        </row>
        <row r="1710">
          <cell r="A1710" t="str">
            <v>PSO2501641</v>
          </cell>
          <cell r="B1710" t="str">
            <v>IP-0017(175727)</v>
          </cell>
          <cell r="C1710" t="str">
            <v>P3858-C01-C1201</v>
          </cell>
          <cell r="D1710" t="str">
            <v>SSW12C (814116) </v>
          </cell>
          <cell r="E1710">
            <v>4578</v>
          </cell>
          <cell r="F1710" t="str">
            <v>N</v>
          </cell>
        </row>
        <row r="1710">
          <cell r="L1710">
            <v>45930</v>
          </cell>
          <cell r="M1710">
            <v>7.35</v>
          </cell>
          <cell r="N1710" t="str">
            <v>Kit</v>
          </cell>
        </row>
        <row r="1710">
          <cell r="Q1710" t="str">
            <v>USA </v>
          </cell>
        </row>
        <row r="1711">
          <cell r="A1711" t="str">
            <v>PSO2501642</v>
          </cell>
          <cell r="B1711">
            <v>4500579086</v>
          </cell>
          <cell r="C1711" t="str">
            <v>P8523-V01-C1201</v>
          </cell>
          <cell r="D1711" t="str">
            <v>BNTHB150UZ</v>
          </cell>
          <cell r="E1711">
            <v>804</v>
          </cell>
          <cell r="F1711" t="str">
            <v>N</v>
          </cell>
        </row>
        <row r="1711">
          <cell r="L1711">
            <v>45996</v>
          </cell>
          <cell r="M1711">
            <v>8.828</v>
          </cell>
          <cell r="N1711" t="str">
            <v>Amy</v>
          </cell>
        </row>
        <row r="1711">
          <cell r="Q1711" t="str">
            <v>Chile </v>
          </cell>
        </row>
        <row r="1712">
          <cell r="A1712" t="str">
            <v>PSO2501643</v>
          </cell>
          <cell r="B1712">
            <v>46587</v>
          </cell>
          <cell r="C1712" t="str">
            <v>P8875-C01-C1218</v>
          </cell>
          <cell r="D1712" t="str">
            <v>BC125DBC</v>
          </cell>
          <cell r="E1712">
            <v>2500</v>
          </cell>
          <cell r="F1712" t="str">
            <v>N</v>
          </cell>
        </row>
        <row r="1712">
          <cell r="L1712">
            <v>45929</v>
          </cell>
          <cell r="M1712">
            <v>11.703</v>
          </cell>
          <cell r="N1712" t="str">
            <v>Joy</v>
          </cell>
        </row>
        <row r="1712">
          <cell r="Q1712" t="str">
            <v>Canada </v>
          </cell>
        </row>
        <row r="1713">
          <cell r="A1713" t="str">
            <v>PSO2501644</v>
          </cell>
          <cell r="B1713">
            <v>46587</v>
          </cell>
          <cell r="C1713" t="str">
            <v>P8878-C01-C1202</v>
          </cell>
          <cell r="D1713" t="str">
            <v>BC80QSDMC</v>
          </cell>
          <cell r="E1713">
            <v>2502</v>
          </cell>
        </row>
        <row r="1713">
          <cell r="L1713">
            <v>45929</v>
          </cell>
          <cell r="M1713">
            <v>7.756</v>
          </cell>
          <cell r="N1713" t="str">
            <v>Joy</v>
          </cell>
        </row>
        <row r="1713">
          <cell r="Q1713" t="str">
            <v>Canada </v>
          </cell>
        </row>
        <row r="1714">
          <cell r="A1714" t="str">
            <v>PSO2501645</v>
          </cell>
          <cell r="B1714" t="str">
            <v>IP-0018(175805)</v>
          </cell>
          <cell r="C1714" t="str">
            <v>P3866-L01-C1201</v>
          </cell>
          <cell r="D1714" t="str">
            <v>#0201</v>
          </cell>
          <cell r="E1714">
            <v>2412</v>
          </cell>
          <cell r="F1714" t="str">
            <v>N</v>
          </cell>
        </row>
        <row r="1714">
          <cell r="L1714">
            <v>46000</v>
          </cell>
          <cell r="M1714">
            <v>5.24</v>
          </cell>
          <cell r="N1714" t="str">
            <v>Kit</v>
          </cell>
        </row>
        <row r="1714">
          <cell r="Q1714" t="str">
            <v>USA </v>
          </cell>
        </row>
        <row r="1715">
          <cell r="A1715" t="str">
            <v>PSO2501646</v>
          </cell>
          <cell r="B1715">
            <v>4500578981</v>
          </cell>
          <cell r="C1715" t="str">
            <v>P8325-L04-C1201</v>
          </cell>
          <cell r="D1715" t="str">
            <v>259WMTY</v>
          </cell>
          <cell r="E1715">
            <v>4870</v>
          </cell>
          <cell r="F1715" t="str">
            <v>N</v>
          </cell>
        </row>
        <row r="1715">
          <cell r="L1715">
            <v>45960</v>
          </cell>
          <cell r="M1715">
            <v>10.888</v>
          </cell>
          <cell r="N1715" t="str">
            <v>Joy</v>
          </cell>
        </row>
        <row r="1715">
          <cell r="Q1715" t="str">
            <v>USA </v>
          </cell>
        </row>
        <row r="1716">
          <cell r="A1716" t="str">
            <v>PSO2501647</v>
          </cell>
          <cell r="B1716">
            <v>4500578989</v>
          </cell>
          <cell r="C1716" t="str">
            <v>P8535-L01-C1201</v>
          </cell>
          <cell r="D1716" t="str">
            <v>BC610</v>
          </cell>
          <cell r="E1716">
            <v>5000</v>
          </cell>
          <cell r="F1716" t="str">
            <v>N</v>
          </cell>
        </row>
        <row r="1716">
          <cell r="L1716">
            <v>45900</v>
          </cell>
          <cell r="M1716">
            <v>11.18</v>
          </cell>
          <cell r="N1716" t="str">
            <v>Joy</v>
          </cell>
        </row>
        <row r="1716">
          <cell r="Q1716" t="str">
            <v>USA </v>
          </cell>
        </row>
        <row r="1717">
          <cell r="A1717" t="str">
            <v>PSO2501648</v>
          </cell>
          <cell r="B1717">
            <v>4500578989</v>
          </cell>
          <cell r="C1717" t="str">
            <v>P8535-L01-C1201</v>
          </cell>
          <cell r="D1717" t="str">
            <v>BC610</v>
          </cell>
          <cell r="E1717">
            <v>5000</v>
          </cell>
          <cell r="F1717" t="str">
            <v>N</v>
          </cell>
        </row>
        <row r="1717">
          <cell r="L1717">
            <v>45912</v>
          </cell>
          <cell r="M1717">
            <v>11.18</v>
          </cell>
          <cell r="N1717" t="str">
            <v>Joy</v>
          </cell>
        </row>
        <row r="1717">
          <cell r="Q1717" t="str">
            <v>USA </v>
          </cell>
        </row>
        <row r="1718">
          <cell r="A1718" t="str">
            <v>PSO2501649</v>
          </cell>
          <cell r="B1718">
            <v>4500579004</v>
          </cell>
          <cell r="C1718" t="str">
            <v>P8521-V01-C1220</v>
          </cell>
          <cell r="D1718" t="str">
            <v>BNTHBLV250UZ-PP44</v>
          </cell>
          <cell r="E1718">
            <v>504</v>
          </cell>
          <cell r="F1718" t="str">
            <v>N</v>
          </cell>
        </row>
        <row r="1718">
          <cell r="L1718">
            <v>45924</v>
          </cell>
          <cell r="M1718">
            <v>9.726</v>
          </cell>
          <cell r="N1718" t="str">
            <v>Amy</v>
          </cell>
        </row>
        <row r="1718">
          <cell r="Q1718" t="str">
            <v>China MILL PLAN(PARAGUAY)</v>
          </cell>
        </row>
        <row r="1719">
          <cell r="A1719" t="str">
            <v>PSO2501650</v>
          </cell>
          <cell r="B1719">
            <v>4500579097</v>
          </cell>
          <cell r="C1719" t="str">
            <v>P8019-E02-C1213</v>
          </cell>
          <cell r="D1719" t="str">
            <v>AS6554E(球頭,改轉速,加網)</v>
          </cell>
          <cell r="E1719">
            <v>2504</v>
          </cell>
          <cell r="F1719" t="str">
            <v>Y</v>
          </cell>
        </row>
        <row r="1719">
          <cell r="J1719" t="str">
            <v>Pouch/Gift case KNX-1790A3 based on 2.5k.</v>
          </cell>
          <cell r="K1719">
            <v>5.54</v>
          </cell>
          <cell r="L1719">
            <v>45943</v>
          </cell>
          <cell r="M1719">
            <v>31.839</v>
          </cell>
          <cell r="N1719" t="str">
            <v>Winnie</v>
          </cell>
        </row>
        <row r="1719">
          <cell r="Q1719" t="str">
            <v>France </v>
          </cell>
        </row>
        <row r="1720">
          <cell r="A1720" t="str">
            <v>PSO2501651</v>
          </cell>
          <cell r="B1720">
            <v>4500579098</v>
          </cell>
          <cell r="C1720" t="str">
            <v>P8875-S03-C1203</v>
          </cell>
          <cell r="D1720" t="str">
            <v>AS115PSDE(low Cost)</v>
          </cell>
          <cell r="E1720">
            <v>1002</v>
          </cell>
          <cell r="F1720" t="str">
            <v>N</v>
          </cell>
        </row>
        <row r="1720">
          <cell r="L1720">
            <v>45925</v>
          </cell>
          <cell r="M1720">
            <v>9.695</v>
          </cell>
          <cell r="N1720" t="str">
            <v>Winnie</v>
          </cell>
        </row>
        <row r="1720">
          <cell r="Q1720" t="str">
            <v>Kuwait </v>
          </cell>
        </row>
        <row r="1721">
          <cell r="A1721" t="str">
            <v>PSO2501652</v>
          </cell>
          <cell r="B1721">
            <v>4500579098</v>
          </cell>
          <cell r="C1721" t="str">
            <v>P8515-S01-C1202</v>
          </cell>
          <cell r="D1721" t="str">
            <v>AS136SDE</v>
          </cell>
          <cell r="E1721">
            <v>1002</v>
          </cell>
          <cell r="F1721" t="str">
            <v>Y BY SP</v>
          </cell>
        </row>
        <row r="1721">
          <cell r="J1721" t="str">
            <v>GLOVE-2136U-SP</v>
          </cell>
          <cell r="K1721" t="str">
            <v>TBA</v>
          </cell>
          <cell r="L1721">
            <v>45929</v>
          </cell>
          <cell r="M1721">
            <v>13.21</v>
          </cell>
          <cell r="N1721" t="str">
            <v>Winnie</v>
          </cell>
        </row>
        <row r="1721">
          <cell r="Q1721" t="str">
            <v>Kuwait </v>
          </cell>
        </row>
        <row r="1722">
          <cell r="A1722" t="str">
            <v>PSO2501653</v>
          </cell>
          <cell r="B1722">
            <v>4500579099</v>
          </cell>
          <cell r="C1722" t="str">
            <v>P8875-S03-C1202</v>
          </cell>
          <cell r="D1722" t="str">
            <v>AS115SDE(low Cost)</v>
          </cell>
          <cell r="E1722">
            <v>2502</v>
          </cell>
          <cell r="F1722" t="str">
            <v>Y</v>
          </cell>
        </row>
        <row r="1722">
          <cell r="J1722" t="str">
            <v>pouch</v>
          </cell>
          <cell r="K1722">
            <v>1.1</v>
          </cell>
          <cell r="L1722">
            <v>45929</v>
          </cell>
          <cell r="M1722">
            <v>11.893</v>
          </cell>
          <cell r="N1722" t="str">
            <v>Winnie</v>
          </cell>
        </row>
        <row r="1722">
          <cell r="Q1722" t="str">
            <v>Dubai </v>
          </cell>
        </row>
        <row r="1723">
          <cell r="A1723" t="str">
            <v>PSO2501654</v>
          </cell>
          <cell r="B1723">
            <v>4500579099</v>
          </cell>
          <cell r="C1723" t="str">
            <v>P8875-S03-C1203</v>
          </cell>
          <cell r="D1723" t="str">
            <v>AS115PSDE(low Cost)</v>
          </cell>
          <cell r="E1723">
            <v>1500</v>
          </cell>
          <cell r="F1723" t="str">
            <v>N</v>
          </cell>
        </row>
        <row r="1723">
          <cell r="L1723">
            <v>45925</v>
          </cell>
          <cell r="M1723">
            <v>9.695</v>
          </cell>
          <cell r="N1723" t="str">
            <v>Winnie</v>
          </cell>
        </row>
        <row r="1723">
          <cell r="Q1723" t="str">
            <v>Dubai </v>
          </cell>
        </row>
        <row r="1724">
          <cell r="A1724" t="str">
            <v>PSO2501655</v>
          </cell>
          <cell r="B1724">
            <v>4500579099</v>
          </cell>
          <cell r="C1724" t="str">
            <v>P8515-S01-C1202</v>
          </cell>
          <cell r="D1724" t="str">
            <v>AS136SDE</v>
          </cell>
          <cell r="E1724">
            <v>1500</v>
          </cell>
          <cell r="F1724" t="str">
            <v>Y BY SP</v>
          </cell>
        </row>
        <row r="1724">
          <cell r="J1724" t="str">
            <v>GLOVE-2136U-SP</v>
          </cell>
          <cell r="K1724" t="str">
            <v>TBA</v>
          </cell>
          <cell r="L1724">
            <v>45929</v>
          </cell>
          <cell r="M1724">
            <v>13.21</v>
          </cell>
          <cell r="N1724" t="str">
            <v>Winnie</v>
          </cell>
        </row>
        <row r="1724">
          <cell r="Q1724" t="str">
            <v>Dubai </v>
          </cell>
        </row>
        <row r="1725">
          <cell r="A1725" t="str">
            <v>PSO2501656</v>
          </cell>
          <cell r="B1725">
            <v>4500579099</v>
          </cell>
          <cell r="C1725" t="str">
            <v>P8298-S01-C1204</v>
          </cell>
          <cell r="D1725" t="str">
            <v>5344SDE</v>
          </cell>
          <cell r="E1725">
            <v>2502</v>
          </cell>
          <cell r="F1725" t="str">
            <v>N</v>
          </cell>
        </row>
        <row r="1725">
          <cell r="L1725">
            <v>45929</v>
          </cell>
          <cell r="M1725">
            <v>6.332</v>
          </cell>
          <cell r="N1725" t="str">
            <v>Winnie</v>
          </cell>
        </row>
        <row r="1725">
          <cell r="Q1725" t="str">
            <v>Dubai </v>
          </cell>
        </row>
        <row r="1726">
          <cell r="A1726" t="str">
            <v>PSO2501657</v>
          </cell>
          <cell r="B1726" t="str">
            <v>IP-0019(175838)</v>
          </cell>
          <cell r="C1726" t="str">
            <v>P3862-L01-C1206</v>
          </cell>
          <cell r="D1726" t="str">
            <v>#70-64500.2</v>
          </cell>
          <cell r="E1726">
            <v>6288</v>
          </cell>
          <cell r="F1726" t="str">
            <v>N</v>
          </cell>
        </row>
        <row r="1726">
          <cell r="L1726">
            <v>45957</v>
          </cell>
          <cell r="M1726">
            <v>6.21</v>
          </cell>
          <cell r="N1726" t="str">
            <v>Kit</v>
          </cell>
        </row>
        <row r="1726">
          <cell r="Q1726" t="str">
            <v>USA </v>
          </cell>
        </row>
        <row r="1727">
          <cell r="A1727" t="str">
            <v>PSO2501658</v>
          </cell>
          <cell r="B1727">
            <v>4500579132</v>
          </cell>
          <cell r="C1727" t="str">
            <v>P8895-E01-C1201</v>
          </cell>
          <cell r="D1727" t="str">
            <v>BAB2620E</v>
          </cell>
          <cell r="E1727">
            <v>2994</v>
          </cell>
          <cell r="F1727" t="str">
            <v>N</v>
          </cell>
        </row>
        <row r="1727">
          <cell r="L1727">
            <v>45947</v>
          </cell>
          <cell r="M1727">
            <v>7.457</v>
          </cell>
          <cell r="N1727" t="str">
            <v>Winnie</v>
          </cell>
        </row>
        <row r="1727">
          <cell r="Q1727" t="str">
            <v>France </v>
          </cell>
        </row>
        <row r="1728">
          <cell r="A1728" t="str">
            <v>PSO2501659</v>
          </cell>
          <cell r="B1728">
            <v>4500579132</v>
          </cell>
          <cell r="C1728" t="str">
            <v>P8895-E01-C1201</v>
          </cell>
          <cell r="D1728" t="str">
            <v>BAB2620E</v>
          </cell>
          <cell r="E1728">
            <v>3006</v>
          </cell>
          <cell r="F1728" t="str">
            <v>N</v>
          </cell>
        </row>
        <row r="1728">
          <cell r="L1728">
            <v>45965</v>
          </cell>
          <cell r="M1728">
            <v>7.457</v>
          </cell>
          <cell r="N1728" t="str">
            <v>Winnie</v>
          </cell>
        </row>
        <row r="1728">
          <cell r="Q1728" t="str">
            <v>France </v>
          </cell>
        </row>
        <row r="1729">
          <cell r="A1729" t="str">
            <v>PSO2501660</v>
          </cell>
          <cell r="B1729">
            <v>4500579132</v>
          </cell>
          <cell r="C1729" t="str">
            <v>P8891-E03-C1201</v>
          </cell>
          <cell r="D1729" t="str">
            <v>BAB2770E</v>
          </cell>
          <cell r="E1729">
            <v>3504</v>
          </cell>
          <cell r="F1729" t="str">
            <v>N</v>
          </cell>
        </row>
        <row r="1729">
          <cell r="L1729">
            <v>45947</v>
          </cell>
          <cell r="M1729">
            <v>15.403</v>
          </cell>
          <cell r="N1729" t="str">
            <v>Winnie</v>
          </cell>
        </row>
        <row r="1729">
          <cell r="Q1729" t="str">
            <v>France </v>
          </cell>
        </row>
        <row r="1730">
          <cell r="A1730" t="str">
            <v>PSO2501661</v>
          </cell>
          <cell r="B1730">
            <v>4500579132</v>
          </cell>
          <cell r="C1730" t="str">
            <v>P8891-E03-C1201</v>
          </cell>
          <cell r="D1730" t="str">
            <v>BAB2770E</v>
          </cell>
          <cell r="E1730">
            <v>3300</v>
          </cell>
          <cell r="F1730" t="str">
            <v>N</v>
          </cell>
        </row>
        <row r="1730">
          <cell r="L1730">
            <v>45965</v>
          </cell>
          <cell r="M1730">
            <v>15.403</v>
          </cell>
          <cell r="N1730" t="str">
            <v>Winnie</v>
          </cell>
        </row>
        <row r="1730">
          <cell r="Q1730" t="str">
            <v>France </v>
          </cell>
        </row>
        <row r="1731">
          <cell r="A1731" t="str">
            <v>PSO2501662</v>
          </cell>
          <cell r="B1731">
            <v>4500579132</v>
          </cell>
          <cell r="C1731" t="str">
            <v>P8896-E02-C1201</v>
          </cell>
          <cell r="D1731" t="str">
            <v>BAB2676TTE</v>
          </cell>
          <cell r="E1731">
            <v>2508</v>
          </cell>
          <cell r="F1731" t="str">
            <v>N</v>
          </cell>
        </row>
        <row r="1731">
          <cell r="L1731">
            <v>45965</v>
          </cell>
          <cell r="M1731">
            <v>8.559</v>
          </cell>
          <cell r="N1731" t="str">
            <v>Winnie</v>
          </cell>
        </row>
        <row r="1731">
          <cell r="Q1731" t="str">
            <v>France </v>
          </cell>
        </row>
        <row r="1732">
          <cell r="A1732" t="str">
            <v>PSO2501663</v>
          </cell>
          <cell r="B1732">
            <v>4500579134</v>
          </cell>
          <cell r="C1732" t="str">
            <v>P8873-E02-C1206</v>
          </cell>
          <cell r="D1732" t="str">
            <v>AS200E</v>
          </cell>
          <cell r="E1732">
            <v>11400</v>
          </cell>
          <cell r="F1732" t="str">
            <v>Y</v>
          </cell>
        </row>
        <row r="1732">
          <cell r="K1732">
            <v>0.52</v>
          </cell>
          <cell r="L1732">
            <v>45930</v>
          </cell>
          <cell r="M1732">
            <v>15.263</v>
          </cell>
          <cell r="N1732" t="str">
            <v>Winnie</v>
          </cell>
        </row>
        <row r="1732">
          <cell r="Q1732" t="str">
            <v>France </v>
          </cell>
        </row>
        <row r="1733">
          <cell r="A1733" t="str">
            <v>PSO2501664</v>
          </cell>
          <cell r="B1733">
            <v>4500579134</v>
          </cell>
          <cell r="C1733" t="str">
            <v>P8873-E02-C1206</v>
          </cell>
          <cell r="D1733" t="str">
            <v>AS200E</v>
          </cell>
          <cell r="E1733">
            <v>2700</v>
          </cell>
          <cell r="F1733" t="str">
            <v>Y</v>
          </cell>
        </row>
        <row r="1733">
          <cell r="K1733">
            <v>0.52</v>
          </cell>
          <cell r="L1733">
            <v>45937</v>
          </cell>
          <cell r="M1733">
            <v>15.28</v>
          </cell>
          <cell r="N1733" t="str">
            <v>Winnie</v>
          </cell>
        </row>
        <row r="1733">
          <cell r="Q1733" t="str">
            <v>France </v>
          </cell>
        </row>
        <row r="1734">
          <cell r="A1734" t="str">
            <v>PSO2501665</v>
          </cell>
          <cell r="B1734">
            <v>4500579134</v>
          </cell>
          <cell r="C1734" t="str">
            <v>P8873-E03-C1205</v>
          </cell>
          <cell r="D1734" t="str">
            <v>AS965E</v>
          </cell>
          <cell r="E1734">
            <v>4200</v>
          </cell>
          <cell r="F1734" t="str">
            <v>Y BY SP</v>
          </cell>
        </row>
        <row r="1734">
          <cell r="K1734">
            <v>1.372</v>
          </cell>
          <cell r="L1734">
            <v>45930</v>
          </cell>
          <cell r="M1734">
            <v>18.496</v>
          </cell>
          <cell r="N1734" t="str">
            <v>Winnie</v>
          </cell>
        </row>
        <row r="1734">
          <cell r="Q1734" t="str">
            <v>France </v>
          </cell>
        </row>
        <row r="1735">
          <cell r="A1735" t="str">
            <v>PSO2501666</v>
          </cell>
          <cell r="B1735">
            <v>4500579134</v>
          </cell>
          <cell r="C1735" t="str">
            <v>P8873-E03-C1205</v>
          </cell>
          <cell r="D1735" t="str">
            <v>AS965E</v>
          </cell>
          <cell r="E1735">
            <v>2100</v>
          </cell>
          <cell r="F1735" t="str">
            <v>Y BY SP</v>
          </cell>
        </row>
        <row r="1735">
          <cell r="K1735">
            <v>1.372</v>
          </cell>
          <cell r="L1735">
            <v>45937</v>
          </cell>
          <cell r="M1735">
            <v>18.513</v>
          </cell>
          <cell r="N1735" t="str">
            <v>Winnie</v>
          </cell>
        </row>
        <row r="1735">
          <cell r="Q1735" t="str">
            <v>France </v>
          </cell>
        </row>
        <row r="1736">
          <cell r="A1736" t="str">
            <v>PSO2501667</v>
          </cell>
          <cell r="B1736">
            <v>4500579134</v>
          </cell>
          <cell r="C1736" t="str">
            <v>P8019-E02-C1210</v>
          </cell>
          <cell r="D1736" t="str">
            <v>AS6555E(球頭,改轉速,加網)</v>
          </cell>
          <cell r="E1736">
            <v>2504</v>
          </cell>
          <cell r="F1736" t="str">
            <v>Y</v>
          </cell>
        </row>
        <row r="1736">
          <cell r="K1736" t="str">
            <v>Pouch / Gift case KNX-1790A3      US$5.01 based on 5k</v>
          </cell>
          <cell r="L1736">
            <v>45955</v>
          </cell>
          <cell r="M1736">
            <v>31.639</v>
          </cell>
          <cell r="N1736" t="str">
            <v>Winnie</v>
          </cell>
        </row>
        <row r="1736">
          <cell r="Q1736" t="str">
            <v>France </v>
          </cell>
        </row>
        <row r="1737">
          <cell r="A1737" t="str">
            <v>PSO2501668</v>
          </cell>
          <cell r="B1737">
            <v>4500579134</v>
          </cell>
          <cell r="C1737" t="str">
            <v>P8832-E02-C1215</v>
          </cell>
          <cell r="D1737" t="str">
            <v>AS86E</v>
          </cell>
          <cell r="E1737">
            <v>4800</v>
          </cell>
          <cell r="F1737" t="str">
            <v>N</v>
          </cell>
        </row>
        <row r="1737">
          <cell r="L1737">
            <v>45937</v>
          </cell>
          <cell r="M1737">
            <v>5.725</v>
          </cell>
          <cell r="N1737" t="str">
            <v>Winnie</v>
          </cell>
        </row>
        <row r="1737">
          <cell r="Q1737" t="str">
            <v>France </v>
          </cell>
        </row>
        <row r="1738">
          <cell r="A1738" t="str">
            <v>PSO2501669</v>
          </cell>
          <cell r="B1738">
            <v>4500579135</v>
          </cell>
          <cell r="C1738" t="str">
            <v>P8873-E02-C1206</v>
          </cell>
          <cell r="D1738" t="str">
            <v>AS200E</v>
          </cell>
          <cell r="E1738">
            <v>2502</v>
          </cell>
          <cell r="F1738" t="str">
            <v>Y</v>
          </cell>
        </row>
        <row r="1738">
          <cell r="K1738">
            <v>0.52</v>
          </cell>
          <cell r="L1738">
            <v>45965</v>
          </cell>
          <cell r="M1738">
            <v>15.28</v>
          </cell>
          <cell r="N1738" t="str">
            <v>Winnie</v>
          </cell>
        </row>
        <row r="1738">
          <cell r="Q1738" t="str">
            <v>France </v>
          </cell>
        </row>
        <row r="1739">
          <cell r="A1739" t="str">
            <v>PSO2501670</v>
          </cell>
          <cell r="B1739">
            <v>4500579135</v>
          </cell>
          <cell r="C1739" t="str">
            <v>P8832-E02-C1215</v>
          </cell>
          <cell r="D1739" t="str">
            <v>AS86E</v>
          </cell>
          <cell r="E1739">
            <v>6300</v>
          </cell>
          <cell r="F1739" t="str">
            <v>N</v>
          </cell>
        </row>
        <row r="1739">
          <cell r="L1739">
            <v>45965</v>
          </cell>
          <cell r="M1739">
            <v>5.725</v>
          </cell>
          <cell r="N1739" t="str">
            <v>Winnie</v>
          </cell>
        </row>
        <row r="1739">
          <cell r="Q1739" t="str">
            <v>France </v>
          </cell>
        </row>
        <row r="1740">
          <cell r="A1740" t="str">
            <v>PSO2501671</v>
          </cell>
          <cell r="B1740">
            <v>4500579135</v>
          </cell>
          <cell r="C1740" t="str">
            <v>P8510-E02-C1202</v>
          </cell>
          <cell r="D1740" t="str">
            <v>AS952E</v>
          </cell>
          <cell r="E1740">
            <v>2502</v>
          </cell>
          <cell r="F1740" t="str">
            <v>N</v>
          </cell>
        </row>
        <row r="1740">
          <cell r="L1740">
            <v>45965</v>
          </cell>
          <cell r="M1740">
            <v>16.093</v>
          </cell>
          <cell r="N1740" t="str">
            <v>Winnie</v>
          </cell>
        </row>
        <row r="1740">
          <cell r="Q1740" t="str">
            <v>France </v>
          </cell>
        </row>
        <row r="1741">
          <cell r="A1741" t="str">
            <v>PSO2501672</v>
          </cell>
          <cell r="B1741">
            <v>4500579135</v>
          </cell>
          <cell r="C1741" t="str">
            <v>P8356-E01-C1206</v>
          </cell>
          <cell r="D1741" t="str">
            <v>D374DE</v>
          </cell>
          <cell r="E1741">
            <v>3600</v>
          </cell>
          <cell r="F1741" t="str">
            <v>N</v>
          </cell>
        </row>
        <row r="1741">
          <cell r="L1741">
            <v>45965</v>
          </cell>
          <cell r="M1741">
            <v>10.504</v>
          </cell>
          <cell r="N1741" t="str">
            <v>Winnie</v>
          </cell>
        </row>
        <row r="1741">
          <cell r="Q1741" t="str">
            <v>France </v>
          </cell>
        </row>
        <row r="1742">
          <cell r="A1742" t="str">
            <v>PSO2501673</v>
          </cell>
          <cell r="B1742">
            <v>4500579135</v>
          </cell>
          <cell r="C1742" t="str">
            <v>P2573-E01-C1203</v>
          </cell>
          <cell r="D1742" t="str">
            <v>MT725E</v>
          </cell>
          <cell r="E1742">
            <v>3300</v>
          </cell>
          <cell r="F1742" t="str">
            <v>Y
BY SP</v>
          </cell>
        </row>
        <row r="1742">
          <cell r="K1742">
            <v>0.265</v>
          </cell>
          <cell r="L1742">
            <v>45965</v>
          </cell>
          <cell r="M1742">
            <v>8.423</v>
          </cell>
          <cell r="N1742" t="str">
            <v>Winnie</v>
          </cell>
        </row>
        <row r="1742">
          <cell r="Q1742" t="str">
            <v>France </v>
          </cell>
        </row>
        <row r="1743">
          <cell r="A1743" t="str">
            <v>PSO2501674</v>
          </cell>
          <cell r="B1743">
            <v>4500579135</v>
          </cell>
          <cell r="C1743" t="str">
            <v>P2573-E01-C1204</v>
          </cell>
          <cell r="D1743" t="str">
            <v>MT726E</v>
          </cell>
          <cell r="E1743">
            <v>2502</v>
          </cell>
          <cell r="F1743" t="str">
            <v>Y BY SP</v>
          </cell>
        </row>
        <row r="1743">
          <cell r="J1743" t="str">
            <v>PU-7255U (JETBLOOM)</v>
          </cell>
          <cell r="K1743">
            <v>0.265</v>
          </cell>
          <cell r="L1743">
            <v>45965</v>
          </cell>
          <cell r="M1743">
            <v>9.712</v>
          </cell>
          <cell r="N1743" t="str">
            <v>Winnie</v>
          </cell>
        </row>
        <row r="1743">
          <cell r="Q1743" t="str">
            <v>France </v>
          </cell>
        </row>
        <row r="1744">
          <cell r="A1744" t="str">
            <v>PSO2501675</v>
          </cell>
          <cell r="B1744">
            <v>4500579135</v>
          </cell>
          <cell r="C1744" t="str">
            <v>P8536-E01-C1202</v>
          </cell>
          <cell r="D1744" t="str">
            <v>AS6400E</v>
          </cell>
          <cell r="E1744">
            <v>2502</v>
          </cell>
          <cell r="F1744" t="str">
            <v>Y</v>
          </cell>
        </row>
        <row r="1744">
          <cell r="J1744" t="str">
            <v>Heat glove-US$0.625           Heat matt-US$0.550</v>
          </cell>
        </row>
        <row r="1744">
          <cell r="L1744">
            <v>45993</v>
          </cell>
          <cell r="M1744">
            <v>21.043</v>
          </cell>
          <cell r="N1744" t="str">
            <v>Winnie</v>
          </cell>
        </row>
        <row r="1744">
          <cell r="Q1744" t="str">
            <v>France </v>
          </cell>
        </row>
        <row r="1745">
          <cell r="A1745" t="str">
            <v>PSO2501676</v>
          </cell>
          <cell r="B1745">
            <v>4500579126</v>
          </cell>
          <cell r="C1745" t="str">
            <v>P8323-L02-C1204</v>
          </cell>
          <cell r="D1745" t="str">
            <v>SBA307W</v>
          </cell>
          <cell r="E1745">
            <v>3000</v>
          </cell>
          <cell r="F1745" t="str">
            <v>N</v>
          </cell>
        </row>
        <row r="1745">
          <cell r="L1745">
            <v>45933</v>
          </cell>
          <cell r="M1745" t="str">
            <v>waiting for CCN approval</v>
          </cell>
          <cell r="N1745" t="str">
            <v>Amy</v>
          </cell>
        </row>
        <row r="1745">
          <cell r="Q1745" t="str">
            <v>USA MIAMI</v>
          </cell>
        </row>
        <row r="1746">
          <cell r="A1746" t="str">
            <v>PSO2501677</v>
          </cell>
          <cell r="B1746">
            <v>4500579126</v>
          </cell>
          <cell r="C1746" t="str">
            <v>P8323-L01-C1204</v>
          </cell>
          <cell r="D1746" t="str">
            <v>BPA2800N</v>
          </cell>
          <cell r="E1746">
            <v>600</v>
          </cell>
          <cell r="F1746" t="str">
            <v>N</v>
          </cell>
        </row>
        <row r="1746">
          <cell r="L1746">
            <v>45933</v>
          </cell>
          <cell r="M1746" t="str">
            <v>waiting for CCN approval</v>
          </cell>
          <cell r="N1746" t="str">
            <v>Amy</v>
          </cell>
        </row>
        <row r="1746">
          <cell r="Q1746" t="str">
            <v>USA MIAMI</v>
          </cell>
        </row>
        <row r="1747">
          <cell r="A1747" t="str">
            <v>PSO2501678</v>
          </cell>
          <cell r="B1747">
            <v>4500579149</v>
          </cell>
          <cell r="C1747" t="str">
            <v>P8291-L05-C1251</v>
          </cell>
          <cell r="D1747" t="str">
            <v>BNTA5548</v>
          </cell>
          <cell r="E1747">
            <v>504</v>
          </cell>
          <cell r="F1747" t="str">
            <v>N</v>
          </cell>
        </row>
        <row r="1747">
          <cell r="L1747">
            <v>45933</v>
          </cell>
          <cell r="M1747" t="str">
            <v>waiting for CCN approval</v>
          </cell>
          <cell r="N1747" t="str">
            <v>Amy</v>
          </cell>
        </row>
        <row r="1747">
          <cell r="Q1747" t="str">
            <v>USA MIAMI</v>
          </cell>
        </row>
        <row r="1748">
          <cell r="A1748" t="str">
            <v>PSO2501679</v>
          </cell>
          <cell r="B1748">
            <v>4500579149</v>
          </cell>
          <cell r="C1748" t="str">
            <v>P8521-L01-C1255</v>
          </cell>
          <cell r="D1748" t="str">
            <v>BNTAHB250</v>
          </cell>
          <cell r="E1748">
            <v>720</v>
          </cell>
          <cell r="F1748" t="str">
            <v>N</v>
          </cell>
        </row>
        <row r="1748">
          <cell r="L1748">
            <v>45933</v>
          </cell>
          <cell r="M1748" t="str">
            <v>waiting for CCN approval</v>
          </cell>
          <cell r="N1748" t="str">
            <v>Amy</v>
          </cell>
        </row>
        <row r="1748">
          <cell r="Q1748" t="str">
            <v>USA MIAMI</v>
          </cell>
        </row>
        <row r="1749">
          <cell r="A1749" t="str">
            <v>PSO2501680</v>
          </cell>
          <cell r="B1749">
            <v>4500579150</v>
          </cell>
          <cell r="C1749" t="str">
            <v>P8886-L07-C1204</v>
          </cell>
          <cell r="D1749" t="str">
            <v>BNTA178</v>
          </cell>
          <cell r="E1749">
            <v>504</v>
          </cell>
          <cell r="F1749" t="str">
            <v>N</v>
          </cell>
        </row>
        <row r="1749">
          <cell r="L1749">
            <v>45933</v>
          </cell>
          <cell r="M1749" t="str">
            <v>waiting for CCN approval</v>
          </cell>
          <cell r="N1749" t="str">
            <v>Amy</v>
          </cell>
        </row>
        <row r="1749">
          <cell r="Q1749" t="str">
            <v>USA MIAMI</v>
          </cell>
        </row>
        <row r="1750">
          <cell r="A1750" t="str">
            <v>PSO2501681</v>
          </cell>
          <cell r="B1750">
            <v>4500579136</v>
          </cell>
          <cell r="C1750" t="str">
            <v>P8018-E02-C1201</v>
          </cell>
          <cell r="D1750" t="str">
            <v>BRHD435E</v>
          </cell>
          <cell r="E1750">
            <v>2502</v>
          </cell>
          <cell r="F1750" t="str">
            <v>N</v>
          </cell>
        </row>
        <row r="1750">
          <cell r="L1750">
            <v>45952</v>
          </cell>
          <cell r="M1750">
            <v>18.322</v>
          </cell>
          <cell r="N1750" t="str">
            <v>Winnie</v>
          </cell>
        </row>
        <row r="1750">
          <cell r="Q1750" t="str">
            <v>France </v>
          </cell>
        </row>
        <row r="1751">
          <cell r="A1751" t="str">
            <v>PSO2501682</v>
          </cell>
          <cell r="B1751">
            <v>4500579136</v>
          </cell>
          <cell r="C1751" t="str">
            <v>P8018-E02-C1201</v>
          </cell>
          <cell r="D1751" t="str">
            <v>BRHD435E</v>
          </cell>
          <cell r="E1751">
            <v>2502</v>
          </cell>
          <cell r="F1751" t="str">
            <v>N</v>
          </cell>
        </row>
        <row r="1751">
          <cell r="L1751">
            <v>45965</v>
          </cell>
          <cell r="M1751">
            <v>18.322</v>
          </cell>
          <cell r="N1751" t="str">
            <v>Winnie</v>
          </cell>
        </row>
        <row r="1751">
          <cell r="Q1751" t="str">
            <v>France </v>
          </cell>
        </row>
        <row r="1752">
          <cell r="A1752" t="str">
            <v>PSO2501683</v>
          </cell>
          <cell r="B1752">
            <v>4500579136</v>
          </cell>
          <cell r="C1752" t="str">
            <v>P8531-E04-C1202</v>
          </cell>
          <cell r="D1752" t="str">
            <v>BRAS430E</v>
          </cell>
          <cell r="E1752">
            <v>2502</v>
          </cell>
          <cell r="F1752" t="str">
            <v>N</v>
          </cell>
        </row>
        <row r="1752">
          <cell r="L1752">
            <v>45965</v>
          </cell>
          <cell r="M1752">
            <v>14.955</v>
          </cell>
          <cell r="N1752" t="str">
            <v>Winnie</v>
          </cell>
        </row>
        <row r="1752">
          <cell r="Q1752" t="str">
            <v>France </v>
          </cell>
        </row>
        <row r="1753">
          <cell r="A1753" t="str">
            <v>PSO2501684</v>
          </cell>
          <cell r="B1753">
            <v>4500579136</v>
          </cell>
          <cell r="C1753" t="str">
            <v>P8018-E01-C1201</v>
          </cell>
          <cell r="D1753" t="str">
            <v>BRHD425E</v>
          </cell>
          <cell r="E1753">
            <v>2502</v>
          </cell>
          <cell r="F1753" t="str">
            <v>N</v>
          </cell>
        </row>
        <row r="1753">
          <cell r="L1753">
            <v>45965</v>
          </cell>
          <cell r="M1753">
            <v>17.788</v>
          </cell>
          <cell r="N1753" t="str">
            <v>Winnie</v>
          </cell>
        </row>
        <row r="1753">
          <cell r="Q1753" t="str">
            <v>France </v>
          </cell>
        </row>
        <row r="1754">
          <cell r="A1754" t="str">
            <v>PSO2501685</v>
          </cell>
          <cell r="B1754">
            <v>4500579005</v>
          </cell>
          <cell r="C1754" t="str">
            <v>P5033 - spare parts </v>
          </cell>
          <cell r="D1754" t="str">
            <v>TOA-39SJ -MC </v>
          </cell>
          <cell r="E1754">
            <v>154</v>
          </cell>
          <cell r="F1754" t="str">
            <v>N</v>
          </cell>
        </row>
        <row r="1754">
          <cell r="L1754">
            <v>45877</v>
          </cell>
          <cell r="M1754" t="str">
            <v>F.O.C </v>
          </cell>
          <cell r="N1754" t="str">
            <v>Kit</v>
          </cell>
        </row>
        <row r="1754">
          <cell r="P1754" t="str">
            <v>Carton - 301-44424301C 
Refer MSO2500089 - 重做</v>
          </cell>
          <cell r="Q1754" t="str">
            <v>Japan </v>
          </cell>
        </row>
        <row r="1755">
          <cell r="A1755" t="str">
            <v>PSO2501686</v>
          </cell>
          <cell r="B1755">
            <v>4500578041</v>
          </cell>
          <cell r="C1755" t="str">
            <v>820-85150032R</v>
          </cell>
          <cell r="D1755" t="str">
            <v>11801380(AS138SE)</v>
          </cell>
          <cell r="E1755">
            <v>200</v>
          </cell>
          <cell r="F1755" t="str">
            <v>N</v>
          </cell>
        </row>
        <row r="1755">
          <cell r="L1755">
            <v>45901</v>
          </cell>
          <cell r="M1755">
            <v>1.43</v>
          </cell>
          <cell r="N1755" t="str">
            <v>Winnie</v>
          </cell>
        </row>
        <row r="1755">
          <cell r="P1755" t="str">
            <v>THERMAL BRUSH</v>
          </cell>
          <cell r="Q1755" t="str">
            <v>France </v>
          </cell>
        </row>
        <row r="1756">
          <cell r="A1756" t="str">
            <v>PSO2501687</v>
          </cell>
          <cell r="B1756">
            <v>4500578041</v>
          </cell>
          <cell r="C1756" t="str">
            <v>820-85110001R</v>
          </cell>
          <cell r="D1756" t="str">
            <v>11801381(AS138SE)</v>
          </cell>
          <cell r="E1756">
            <v>200</v>
          </cell>
          <cell r="F1756" t="str">
            <v>N</v>
          </cell>
        </row>
        <row r="1756">
          <cell r="L1756">
            <v>45901</v>
          </cell>
          <cell r="M1756">
            <v>0.78</v>
          </cell>
          <cell r="N1756" t="str">
            <v>Winnie</v>
          </cell>
        </row>
        <row r="1756">
          <cell r="P1756" t="str">
            <v>BRISTLE BRUSH</v>
          </cell>
          <cell r="Q1756" t="str">
            <v>France </v>
          </cell>
        </row>
        <row r="1757">
          <cell r="A1757" t="str">
            <v>PSO2501688</v>
          </cell>
          <cell r="B1757">
            <v>4500578041</v>
          </cell>
          <cell r="C1757" t="str">
            <v>820-85150001R</v>
          </cell>
          <cell r="D1757" t="str">
            <v>21801380(AS138SE)</v>
          </cell>
          <cell r="E1757">
            <v>200</v>
          </cell>
          <cell r="F1757" t="str">
            <v>N</v>
          </cell>
        </row>
        <row r="1757">
          <cell r="L1757">
            <v>45901</v>
          </cell>
          <cell r="M1757">
            <v>0.66</v>
          </cell>
          <cell r="N1757" t="str">
            <v>Winnie</v>
          </cell>
        </row>
        <row r="1757">
          <cell r="P1757" t="str">
            <v>NOZZLE</v>
          </cell>
          <cell r="Q1757" t="str">
            <v>France </v>
          </cell>
        </row>
        <row r="1758">
          <cell r="A1758" t="str">
            <v>PSO2501689</v>
          </cell>
          <cell r="B1758">
            <v>4500578041</v>
          </cell>
          <cell r="C1758" t="str">
            <v>820-85150033R</v>
          </cell>
          <cell r="D1758" t="str">
            <v>11801382(AS138SE)</v>
          </cell>
          <cell r="E1758">
            <v>200</v>
          </cell>
          <cell r="F1758" t="str">
            <v>N</v>
          </cell>
        </row>
        <row r="1758">
          <cell r="L1758">
            <v>45901</v>
          </cell>
          <cell r="M1758">
            <v>1.66</v>
          </cell>
          <cell r="N1758" t="str">
            <v>Winnie</v>
          </cell>
        </row>
        <row r="1758">
          <cell r="P1758" t="str">
            <v>OVAL BRUSH 64MM</v>
          </cell>
          <cell r="Q1758" t="str">
            <v>France </v>
          </cell>
        </row>
        <row r="1759">
          <cell r="A1759" t="str">
            <v>PSO2501690</v>
          </cell>
          <cell r="B1759">
            <v>4500578041</v>
          </cell>
          <cell r="C1759" t="str">
            <v>820-85150034R</v>
          </cell>
          <cell r="D1759" t="str">
            <v>18201380(AS138SE)</v>
          </cell>
          <cell r="E1759">
            <v>200</v>
          </cell>
          <cell r="F1759" t="str">
            <v>N</v>
          </cell>
        </row>
        <row r="1759">
          <cell r="L1759">
            <v>45901</v>
          </cell>
          <cell r="M1759">
            <v>1.24</v>
          </cell>
          <cell r="N1759" t="str">
            <v>Winnie</v>
          </cell>
        </row>
        <row r="1759">
          <cell r="P1759" t="str">
            <v>CONICAL CURLING IRON</v>
          </cell>
          <cell r="Q1759" t="str">
            <v>France </v>
          </cell>
        </row>
        <row r="1760">
          <cell r="A1760" t="str">
            <v>PSO2501691</v>
          </cell>
          <cell r="B1760">
            <v>4500578041</v>
          </cell>
          <cell r="C1760" t="str">
            <v>820-85100026R</v>
          </cell>
          <cell r="D1760" t="str">
            <v>11809530(AS953SE)</v>
          </cell>
          <cell r="E1760">
            <v>200</v>
          </cell>
          <cell r="F1760" t="str">
            <v>N</v>
          </cell>
        </row>
        <row r="1760">
          <cell r="L1760">
            <v>45901</v>
          </cell>
          <cell r="M1760">
            <v>2.35</v>
          </cell>
          <cell r="N1760" t="str">
            <v>Winnie</v>
          </cell>
        </row>
        <row r="1760">
          <cell r="P1760" t="str">
            <v>ROTATING BRUSH 40MM</v>
          </cell>
          <cell r="Q1760" t="str">
            <v>France </v>
          </cell>
        </row>
        <row r="1761">
          <cell r="A1761" t="str">
            <v>PSO2501692</v>
          </cell>
          <cell r="B1761">
            <v>4500578041</v>
          </cell>
          <cell r="C1761" t="str">
            <v>820-85100027R</v>
          </cell>
          <cell r="D1761" t="str">
            <v>11809531(AS953SE)</v>
          </cell>
          <cell r="E1761">
            <v>200</v>
          </cell>
          <cell r="F1761" t="str">
            <v>N</v>
          </cell>
        </row>
        <row r="1761">
          <cell r="L1761">
            <v>45901</v>
          </cell>
          <cell r="M1761">
            <v>3.1</v>
          </cell>
          <cell r="N1761" t="str">
            <v>Winnie</v>
          </cell>
        </row>
        <row r="1761">
          <cell r="P1761" t="str">
            <v>ROTATING BRUSH 50MM</v>
          </cell>
          <cell r="Q1761" t="str">
            <v>France </v>
          </cell>
        </row>
        <row r="1762">
          <cell r="A1762" t="str">
            <v>PSO2501693</v>
          </cell>
          <cell r="B1762">
            <v>4500578041</v>
          </cell>
          <cell r="C1762" t="str">
            <v>715-82880903C</v>
          </cell>
          <cell r="D1762" t="str">
            <v>21802170(D217DSE)</v>
          </cell>
          <cell r="E1762">
            <v>200</v>
          </cell>
          <cell r="F1762" t="str">
            <v>N</v>
          </cell>
        </row>
        <row r="1762">
          <cell r="L1762">
            <v>45901</v>
          </cell>
          <cell r="M1762">
            <v>0.6</v>
          </cell>
          <cell r="N1762" t="str">
            <v>Winnie</v>
          </cell>
        </row>
        <row r="1762">
          <cell r="P1762" t="str">
            <v>NOZZLE</v>
          </cell>
          <cell r="Q1762" t="str">
            <v>France </v>
          </cell>
        </row>
        <row r="1763">
          <cell r="A1763" t="str">
            <v>PSO2501694</v>
          </cell>
          <cell r="B1763">
            <v>4500578041</v>
          </cell>
          <cell r="C1763" t="str">
            <v>731-82880309R                     170-82880101C</v>
          </cell>
          <cell r="D1763" t="str">
            <v>25102170(D217DSE)</v>
          </cell>
          <cell r="E1763">
            <v>200</v>
          </cell>
          <cell r="F1763" t="str">
            <v>N</v>
          </cell>
        </row>
        <row r="1763">
          <cell r="L1763">
            <v>45901</v>
          </cell>
          <cell r="M1763">
            <v>0.98</v>
          </cell>
          <cell r="N1763" t="str">
            <v>Winnie</v>
          </cell>
        </row>
        <row r="1763">
          <cell r="P1763" t="str">
            <v>REMOVABLE REAR FILTER GOLD</v>
          </cell>
          <cell r="Q1763" t="str">
            <v>France </v>
          </cell>
        </row>
        <row r="1764">
          <cell r="A1764" t="str">
            <v>PSO2501695</v>
          </cell>
          <cell r="B1764">
            <v>4500578041</v>
          </cell>
          <cell r="C1764" t="str">
            <v>816-82880001R</v>
          </cell>
          <cell r="D1764" t="str">
            <v>25802170(D217DSE)</v>
          </cell>
          <cell r="E1764">
            <v>200</v>
          </cell>
          <cell r="F1764" t="str">
            <v>N</v>
          </cell>
        </row>
        <row r="1764">
          <cell r="L1764">
            <v>45901</v>
          </cell>
          <cell r="M1764">
            <v>1.3</v>
          </cell>
          <cell r="N1764" t="str">
            <v>Winnie</v>
          </cell>
        </row>
        <row r="1764">
          <cell r="P1764" t="str">
            <v>DIFFUSER</v>
          </cell>
          <cell r="Q1764" t="str">
            <v>France </v>
          </cell>
        </row>
        <row r="1765">
          <cell r="A1765" t="str">
            <v>PSO2501696</v>
          </cell>
          <cell r="B1765">
            <v>4500579330</v>
          </cell>
          <cell r="C1765" t="str">
            <v>P8515-A01-C1201</v>
          </cell>
          <cell r="D1765" t="str">
            <v>VSHA2136A</v>
          </cell>
          <cell r="E1765">
            <v>4000</v>
          </cell>
          <cell r="F1765" t="str">
            <v>Y
BY SP</v>
          </cell>
        </row>
        <row r="1765">
          <cell r="K1765" t="str">
            <v>Glove - US$0.54 
Bag  - US$5.87</v>
          </cell>
          <cell r="L1765">
            <v>45960</v>
          </cell>
          <cell r="M1765">
            <v>25.368</v>
          </cell>
          <cell r="N1765" t="str">
            <v>Kit</v>
          </cell>
        </row>
        <row r="1765">
          <cell r="Q1765" t="str">
            <v>Australia </v>
          </cell>
        </row>
        <row r="1766">
          <cell r="A1766" t="str">
            <v>PSO2501697</v>
          </cell>
          <cell r="B1766">
            <v>4500579325</v>
          </cell>
          <cell r="C1766" t="str">
            <v>P8521-V01-C1223</v>
          </cell>
          <cell r="D1766" t="str">
            <v>BNTPBKPP44UZ(BNTHBPBK250UZ-PP44)</v>
          </cell>
          <cell r="E1766">
            <v>804</v>
          </cell>
          <cell r="F1766" t="str">
            <v>N</v>
          </cell>
        </row>
        <row r="1766">
          <cell r="L1766">
            <v>45935</v>
          </cell>
          <cell r="M1766">
            <v>9.836</v>
          </cell>
          <cell r="N1766" t="str">
            <v>Amy</v>
          </cell>
        </row>
        <row r="1766">
          <cell r="Q1766" t="str">
            <v>China MILL PLAN(CHILE)</v>
          </cell>
        </row>
        <row r="1767">
          <cell r="A1767" t="str">
            <v>PSO2501698</v>
          </cell>
          <cell r="B1767">
            <v>4500579229</v>
          </cell>
          <cell r="C1767" t="str">
            <v>P8521-M01-C1206</v>
          </cell>
          <cell r="D1767" t="str">
            <v>BNTPP67MBES</v>
          </cell>
          <cell r="E1767">
            <v>2502</v>
          </cell>
          <cell r="F1767" t="str">
            <v>N</v>
          </cell>
        </row>
        <row r="1767">
          <cell r="L1767">
            <v>45996</v>
          </cell>
          <cell r="M1767" t="str">
            <v>waiting for CCN</v>
          </cell>
          <cell r="N1767" t="str">
            <v>Amy</v>
          </cell>
        </row>
        <row r="1767">
          <cell r="Q1767" t="str">
            <v>Mexico </v>
          </cell>
        </row>
        <row r="1768">
          <cell r="A1768" t="str">
            <v>PSO2501699</v>
          </cell>
          <cell r="B1768">
            <v>4500579229</v>
          </cell>
          <cell r="C1768" t="str">
            <v>P8521-M01-C1206</v>
          </cell>
          <cell r="D1768" t="str">
            <v>BNTPP67MBES</v>
          </cell>
          <cell r="E1768">
            <v>6</v>
          </cell>
          <cell r="F1768" t="str">
            <v>N</v>
          </cell>
        </row>
        <row r="1768">
          <cell r="L1768">
            <v>45996</v>
          </cell>
          <cell r="M1768" t="str">
            <v>waiting for CCN</v>
          </cell>
          <cell r="N1768" t="str">
            <v>Amy</v>
          </cell>
        </row>
        <row r="1768">
          <cell r="Q1768" t="str">
            <v>Mexico </v>
          </cell>
        </row>
        <row r="1769">
          <cell r="A1769" t="str">
            <v>PSO2501700</v>
          </cell>
          <cell r="B1769">
            <v>4500579300</v>
          </cell>
          <cell r="C1769" t="str">
            <v>P8392-E01-C1202</v>
          </cell>
          <cell r="D1769" t="str">
            <v>5573U</v>
          </cell>
          <cell r="E1769">
            <v>2502</v>
          </cell>
          <cell r="F1769" t="str">
            <v>N</v>
          </cell>
        </row>
        <row r="1769">
          <cell r="L1769">
            <v>45958</v>
          </cell>
          <cell r="M1769">
            <v>12.347</v>
          </cell>
          <cell r="N1769" t="str">
            <v>Winnie</v>
          </cell>
        </row>
        <row r="1769">
          <cell r="Q1769" t="str">
            <v>UK </v>
          </cell>
        </row>
        <row r="1770">
          <cell r="A1770" t="str">
            <v>PSO2501701</v>
          </cell>
          <cell r="B1770">
            <v>4500579300</v>
          </cell>
          <cell r="C1770" t="str">
            <v>P8536-E01-C1201</v>
          </cell>
          <cell r="D1770" t="str">
            <v>AS6400U</v>
          </cell>
          <cell r="E1770">
            <v>3000</v>
          </cell>
          <cell r="F1770" t="str">
            <v>Y</v>
          </cell>
        </row>
        <row r="1770">
          <cell r="J1770" t="str">
            <v>Heat glove-US$0.625       Heat matt-US$0.550</v>
          </cell>
        </row>
        <row r="1770">
          <cell r="L1770">
            <v>45986</v>
          </cell>
          <cell r="M1770">
            <v>21.273</v>
          </cell>
          <cell r="N1770" t="str">
            <v>Winnie</v>
          </cell>
        </row>
        <row r="1770">
          <cell r="Q1770" t="str">
            <v>UK </v>
          </cell>
        </row>
        <row r="1771">
          <cell r="A1771" t="str">
            <v>PSO2501702</v>
          </cell>
          <cell r="B1771">
            <v>4500579300</v>
          </cell>
          <cell r="C1771" t="str">
            <v>P8528-E01-C1201</v>
          </cell>
          <cell r="D1771" t="str">
            <v>2774U</v>
          </cell>
          <cell r="E1771">
            <v>2502</v>
          </cell>
          <cell r="F1771" t="str">
            <v>N</v>
          </cell>
        </row>
        <row r="1771">
          <cell r="L1771">
            <v>45986</v>
          </cell>
          <cell r="M1771">
            <v>15.59</v>
          </cell>
          <cell r="N1771" t="str">
            <v>Winnie</v>
          </cell>
        </row>
        <row r="1771">
          <cell r="Q1771" t="str">
            <v>UK </v>
          </cell>
        </row>
        <row r="1772">
          <cell r="A1772" t="str">
            <v>PSO2501703</v>
          </cell>
          <cell r="B1772">
            <v>4500579300</v>
          </cell>
          <cell r="C1772" t="str">
            <v>P8892-E01-C1201</v>
          </cell>
          <cell r="D1772" t="str">
            <v>2885U</v>
          </cell>
          <cell r="E1772">
            <v>7500</v>
          </cell>
          <cell r="F1772" t="str">
            <v>N</v>
          </cell>
        </row>
        <row r="1772">
          <cell r="L1772">
            <v>45986</v>
          </cell>
          <cell r="M1772">
            <v>13.757</v>
          </cell>
          <cell r="N1772" t="str">
            <v>Winnie</v>
          </cell>
        </row>
        <row r="1772">
          <cell r="Q1772" t="str">
            <v>UK </v>
          </cell>
        </row>
        <row r="1773">
          <cell r="A1773" t="str">
            <v>PSO2501704</v>
          </cell>
          <cell r="B1773">
            <v>4500579300</v>
          </cell>
          <cell r="C1773" t="str">
            <v>P8832-E02-C1213</v>
          </cell>
          <cell r="D1773" t="str">
            <v>5265TU</v>
          </cell>
          <cell r="E1773">
            <v>3000</v>
          </cell>
          <cell r="F1773" t="str">
            <v>N</v>
          </cell>
        </row>
        <row r="1773">
          <cell r="L1773">
            <v>45986</v>
          </cell>
          <cell r="M1773">
            <v>5.495</v>
          </cell>
          <cell r="N1773" t="str">
            <v>Winnie</v>
          </cell>
        </row>
        <row r="1773">
          <cell r="Q1773" t="str">
            <v>UK </v>
          </cell>
        </row>
        <row r="1774">
          <cell r="A1774" t="str">
            <v>PSO2501705</v>
          </cell>
          <cell r="B1774">
            <v>4500579300</v>
          </cell>
          <cell r="C1774" t="str">
            <v>P8288-E03-C1211</v>
          </cell>
          <cell r="D1774" t="str">
            <v>5542UU</v>
          </cell>
          <cell r="E1774">
            <v>2502</v>
          </cell>
          <cell r="F1774" t="str">
            <v>N</v>
          </cell>
        </row>
        <row r="1774">
          <cell r="L1774">
            <v>45986</v>
          </cell>
          <cell r="M1774">
            <v>8.447</v>
          </cell>
          <cell r="N1774" t="str">
            <v>Winnie</v>
          </cell>
        </row>
        <row r="1774">
          <cell r="Q1774" t="str">
            <v>UK </v>
          </cell>
        </row>
        <row r="1775">
          <cell r="A1775" t="str">
            <v>PSO2501706</v>
          </cell>
          <cell r="B1775">
            <v>4500579300</v>
          </cell>
          <cell r="C1775" t="str">
            <v>P8875-E04-C1210</v>
          </cell>
          <cell r="D1775" t="str">
            <v>2787U</v>
          </cell>
          <cell r="E1775">
            <v>2508</v>
          </cell>
          <cell r="F1775" t="str">
            <v>N</v>
          </cell>
        </row>
        <row r="1775">
          <cell r="L1775">
            <v>45958</v>
          </cell>
          <cell r="M1775">
            <v>11.583</v>
          </cell>
          <cell r="N1775" t="str">
            <v>Winnie</v>
          </cell>
        </row>
        <row r="1775">
          <cell r="Q1775" t="str">
            <v>UK </v>
          </cell>
        </row>
        <row r="1776">
          <cell r="A1776" t="str">
            <v>PSO2501707</v>
          </cell>
          <cell r="B1776">
            <v>4500579300</v>
          </cell>
          <cell r="C1776" t="str">
            <v>P2396-E02-C1211</v>
          </cell>
          <cell r="D1776" t="str">
            <v>7056NU</v>
          </cell>
          <cell r="E1776">
            <v>2508</v>
          </cell>
          <cell r="F1776" t="str">
            <v>Y BY SP</v>
          </cell>
        </row>
        <row r="1776">
          <cell r="J1776" t="str">
            <v>PU-7255U (JETBLOOM)</v>
          </cell>
          <cell r="K1776">
            <v>0.265</v>
          </cell>
          <cell r="L1776">
            <v>45958</v>
          </cell>
          <cell r="M1776">
            <v>7.616</v>
          </cell>
          <cell r="N1776" t="str">
            <v>Winnie</v>
          </cell>
        </row>
        <row r="1776">
          <cell r="Q1776" t="str">
            <v>UK </v>
          </cell>
        </row>
        <row r="1777">
          <cell r="A1777" t="str">
            <v>PSO2501708</v>
          </cell>
          <cell r="B1777">
            <v>4500579300</v>
          </cell>
          <cell r="C1777" t="str">
            <v>P2573-E01-C1201</v>
          </cell>
          <cell r="D1777" t="str">
            <v>7255U</v>
          </cell>
          <cell r="E1777">
            <v>2508</v>
          </cell>
          <cell r="F1777" t="str">
            <v>Y
BY SP</v>
          </cell>
        </row>
        <row r="1777">
          <cell r="J1777" t="str">
            <v>PU-7255U (JETBLOOM)</v>
          </cell>
          <cell r="K1777">
            <v>0.265</v>
          </cell>
          <cell r="L1777">
            <v>45986</v>
          </cell>
          <cell r="M1777">
            <v>9.149</v>
          </cell>
          <cell r="N1777" t="str">
            <v>Winnie</v>
          </cell>
        </row>
        <row r="1777">
          <cell r="Q1777" t="str">
            <v>UK </v>
          </cell>
        </row>
        <row r="1778">
          <cell r="A1778" t="str">
            <v>PSO2501709</v>
          </cell>
          <cell r="B1778">
            <v>4500579300</v>
          </cell>
          <cell r="C1778" t="str">
            <v>P2388-E03-C1202</v>
          </cell>
          <cell r="D1778" t="str">
            <v>7498CU</v>
          </cell>
          <cell r="E1778">
            <v>2508</v>
          </cell>
          <cell r="F1778" t="str">
            <v>Y
BY SP</v>
          </cell>
        </row>
        <row r="1778">
          <cell r="J1778" t="str">
            <v>PU-E760TT-2 (Smart Kid) </v>
          </cell>
          <cell r="K1778">
            <v>0.35</v>
          </cell>
          <cell r="L1778">
            <v>45986</v>
          </cell>
          <cell r="M1778">
            <v>8.706</v>
          </cell>
          <cell r="N1778" t="str">
            <v>Winnie</v>
          </cell>
        </row>
        <row r="1778">
          <cell r="Q1778" t="str">
            <v>UK </v>
          </cell>
        </row>
        <row r="1779">
          <cell r="A1779" t="str">
            <v>PSO2501710</v>
          </cell>
          <cell r="B1779">
            <v>4500579300</v>
          </cell>
          <cell r="C1779" t="str">
            <v>P2505-E01-C1202</v>
          </cell>
          <cell r="D1779" t="str">
            <v>CLS1XU</v>
          </cell>
          <cell r="E1779">
            <v>3000</v>
          </cell>
          <cell r="F1779" t="str">
            <v>N</v>
          </cell>
        </row>
        <row r="1779">
          <cell r="L1779">
            <v>45958</v>
          </cell>
          <cell r="M1779">
            <v>2.77</v>
          </cell>
          <cell r="N1779" t="str">
            <v>Winnie</v>
          </cell>
        </row>
        <row r="1779">
          <cell r="Q1779" t="str">
            <v>UK </v>
          </cell>
        </row>
        <row r="1780">
          <cell r="A1780" t="str">
            <v>PSO2501711</v>
          </cell>
          <cell r="B1780">
            <v>4500579300</v>
          </cell>
          <cell r="C1780" t="str">
            <v>P2505-E01-C1202</v>
          </cell>
          <cell r="D1780" t="str">
            <v>CLS1XU</v>
          </cell>
          <cell r="E1780">
            <v>2004</v>
          </cell>
          <cell r="F1780" t="str">
            <v>N</v>
          </cell>
        </row>
        <row r="1780">
          <cell r="L1780">
            <v>45986</v>
          </cell>
          <cell r="M1780">
            <v>2.77</v>
          </cell>
          <cell r="N1780" t="str">
            <v>Winnie</v>
          </cell>
        </row>
        <row r="1780">
          <cell r="Q1780" t="str">
            <v>UK </v>
          </cell>
        </row>
        <row r="1781">
          <cell r="A1781" t="str">
            <v>PSO2501712</v>
          </cell>
          <cell r="B1781">
            <v>204108</v>
          </cell>
          <cell r="C1781" t="str">
            <v>P8031-L01-C1201</v>
          </cell>
          <cell r="D1781" t="str">
            <v>BNT053TUC</v>
          </cell>
          <cell r="E1781">
            <v>5004</v>
          </cell>
          <cell r="F1781" t="str">
            <v>N</v>
          </cell>
        </row>
        <row r="1781">
          <cell r="L1781">
            <v>45960</v>
          </cell>
          <cell r="M1781" t="str">
            <v>waiting for CCN</v>
          </cell>
          <cell r="N1781" t="str">
            <v>Alice</v>
          </cell>
        </row>
        <row r="1781">
          <cell r="Q1781" t="str">
            <v>USA </v>
          </cell>
        </row>
        <row r="1782">
          <cell r="A1782" t="str">
            <v>PSO2501713</v>
          </cell>
          <cell r="B1782">
            <v>4500579201</v>
          </cell>
          <cell r="C1782" t="str">
            <v>P8873-E03-C1209</v>
          </cell>
          <cell r="D1782" t="str">
            <v>AS967ROE</v>
          </cell>
          <cell r="E1782">
            <v>6900</v>
          </cell>
        </row>
        <row r="1782">
          <cell r="L1782">
            <v>45975</v>
          </cell>
          <cell r="M1782" t="str">
            <v>CCN</v>
          </cell>
          <cell r="N1782" t="str">
            <v>Winnie</v>
          </cell>
        </row>
        <row r="1782">
          <cell r="Q1782" t="str">
            <v>Romania </v>
          </cell>
        </row>
        <row r="1783">
          <cell r="A1783" t="str">
            <v>PSO2501714</v>
          </cell>
          <cell r="B1783">
            <v>4500579344</v>
          </cell>
          <cell r="C1783" t="str">
            <v>P8341-S02-C1201</v>
          </cell>
          <cell r="D1783" t="str">
            <v>D212SDE</v>
          </cell>
          <cell r="E1783">
            <v>3000</v>
          </cell>
          <cell r="F1783" t="str">
            <v>N</v>
          </cell>
        </row>
        <row r="1783">
          <cell r="L1783">
            <v>45936</v>
          </cell>
          <cell r="M1783">
            <v>5.912</v>
          </cell>
          <cell r="N1783" t="str">
            <v>Winnie</v>
          </cell>
        </row>
        <row r="1783">
          <cell r="Q1783" t="str">
            <v>Dubai </v>
          </cell>
        </row>
        <row r="1784">
          <cell r="A1784" t="str">
            <v>PSO2501715</v>
          </cell>
          <cell r="B1784">
            <v>4500579391</v>
          </cell>
          <cell r="C1784" t="str">
            <v>P8002-L01-C1204</v>
          </cell>
          <cell r="D1784">
            <v>332</v>
          </cell>
          <cell r="E1784">
            <v>3300</v>
          </cell>
          <cell r="F1784" t="str">
            <v>Y BY SP </v>
          </cell>
        </row>
        <row r="1784">
          <cell r="J1784" t="str">
            <v>BONFAME 6 CM THERMAL CERAMIC
VELCRO ROLLER*1
BONFAME 4 CM THERMAL CERAMIC
VELCRO ROLLER*2</v>
          </cell>
          <cell r="K1784">
            <v>0.662</v>
          </cell>
          <cell r="L1784">
            <v>45910</v>
          </cell>
          <cell r="M1784">
            <v>9.545</v>
          </cell>
          <cell r="N1784" t="str">
            <v>Joy</v>
          </cell>
        </row>
        <row r="1784">
          <cell r="Q1784" t="str">
            <v>USA </v>
          </cell>
        </row>
        <row r="1785">
          <cell r="A1785" t="str">
            <v>PSO2501716</v>
          </cell>
          <cell r="B1785">
            <v>4500579391</v>
          </cell>
          <cell r="C1785" t="str">
            <v>P8002-L01-C1204</v>
          </cell>
          <cell r="D1785">
            <v>332</v>
          </cell>
          <cell r="E1785">
            <v>5000</v>
          </cell>
          <cell r="F1785" t="str">
            <v>Y BY SP </v>
          </cell>
        </row>
        <row r="1785">
          <cell r="J1785" t="str">
            <v>BONFAME 6 CM THERMAL CERAMIC
VELCRO ROLLER*1
BONFAME 4 CM THERMAL CERAMIC
VELCRO ROLLER*2</v>
          </cell>
          <cell r="K1785">
            <v>0.662</v>
          </cell>
          <cell r="L1785">
            <v>45966</v>
          </cell>
          <cell r="M1785">
            <v>9.545</v>
          </cell>
          <cell r="N1785" t="str">
            <v>Joy</v>
          </cell>
        </row>
        <row r="1785">
          <cell r="Q1785" t="str">
            <v>USA </v>
          </cell>
        </row>
        <row r="1786">
          <cell r="A1786" t="str">
            <v>PSO2501717</v>
          </cell>
          <cell r="B1786" t="str">
            <v>IP-0020(175961)</v>
          </cell>
          <cell r="C1786" t="str">
            <v>P3863-L01-C1202</v>
          </cell>
          <cell r="D1786" t="str">
            <v>#0892.2 </v>
          </cell>
          <cell r="E1786">
            <v>14364</v>
          </cell>
          <cell r="F1786" t="str">
            <v>N</v>
          </cell>
        </row>
        <row r="1786">
          <cell r="L1786">
            <v>45961</v>
          </cell>
          <cell r="M1786">
            <v>4.21</v>
          </cell>
          <cell r="N1786" t="str">
            <v>Kit </v>
          </cell>
        </row>
        <row r="1786">
          <cell r="Q1786" t="str">
            <v>USA</v>
          </cell>
        </row>
        <row r="1787">
          <cell r="A1787" t="str">
            <v>PSO2501718</v>
          </cell>
          <cell r="B1787" t="str">
            <v>IP-0020(175961)</v>
          </cell>
          <cell r="C1787" t="str">
            <v>P3863-L01-C1202</v>
          </cell>
          <cell r="D1787" t="str">
            <v>#0892.2 </v>
          </cell>
          <cell r="E1787">
            <v>9252</v>
          </cell>
          <cell r="F1787" t="str">
            <v>N</v>
          </cell>
        </row>
        <row r="1787">
          <cell r="L1787">
            <v>45974</v>
          </cell>
          <cell r="M1787">
            <v>4.21</v>
          </cell>
          <cell r="N1787" t="str">
            <v>Kit </v>
          </cell>
        </row>
        <row r="1787">
          <cell r="Q1787" t="str">
            <v>USA</v>
          </cell>
        </row>
        <row r="1788">
          <cell r="A1788" t="str">
            <v>PSO2501719</v>
          </cell>
          <cell r="B1788" t="str">
            <v>IP-0020(175961)</v>
          </cell>
          <cell r="C1788" t="str">
            <v>P3822-L02-C1201</v>
          </cell>
          <cell r="D1788" t="str">
            <v>GGPY10F(0953C.2)</v>
          </cell>
          <cell r="E1788">
            <v>2500</v>
          </cell>
          <cell r="F1788" t="str">
            <v>N</v>
          </cell>
        </row>
        <row r="1788">
          <cell r="L1788">
            <v>45974</v>
          </cell>
          <cell r="M1788">
            <v>11.47</v>
          </cell>
          <cell r="N1788" t="str">
            <v>Kit</v>
          </cell>
        </row>
        <row r="1788">
          <cell r="Q1788" t="str">
            <v>USA </v>
          </cell>
        </row>
        <row r="1789">
          <cell r="A1789" t="str">
            <v>PSO2501720</v>
          </cell>
          <cell r="B1789">
            <v>45005279949</v>
          </cell>
          <cell r="C1789" t="str">
            <v>P8388-N01-C1201</v>
          </cell>
          <cell r="D1789" t="str">
            <v>VSD-1240WW</v>
          </cell>
          <cell r="E1789">
            <v>3000</v>
          </cell>
          <cell r="F1789" t="str">
            <v>N</v>
          </cell>
        </row>
        <row r="1789">
          <cell r="L1789">
            <v>45961</v>
          </cell>
          <cell r="M1789">
            <v>8.673</v>
          </cell>
          <cell r="N1789" t="str">
            <v>Kit</v>
          </cell>
        </row>
        <row r="1789">
          <cell r="Q1789" t="str">
            <v>Taiwan </v>
          </cell>
        </row>
        <row r="1790">
          <cell r="A1790" t="str">
            <v>PSO2501721</v>
          </cell>
          <cell r="B1790" t="str">
            <v>IP-0021(175962)</v>
          </cell>
          <cell r="C1790" t="str">
            <v>P3855-C01-C1201</v>
          </cell>
          <cell r="D1790" t="str">
            <v>SSW10C(70-0120.2)</v>
          </cell>
          <cell r="E1790">
            <v>3822</v>
          </cell>
          <cell r="F1790" t="str">
            <v>N</v>
          </cell>
        </row>
        <row r="1790">
          <cell r="L1790">
            <v>46002</v>
          </cell>
          <cell r="M1790">
            <v>6.98</v>
          </cell>
          <cell r="N1790" t="str">
            <v>Kit</v>
          </cell>
        </row>
        <row r="1790">
          <cell r="Q1790" t="str">
            <v>USA </v>
          </cell>
        </row>
        <row r="1791">
          <cell r="A1791" t="str">
            <v>PSO2501722</v>
          </cell>
          <cell r="B1791" t="str">
            <v>IP-0021(175962)</v>
          </cell>
          <cell r="C1791" t="str">
            <v>P3858-C01-C1202</v>
          </cell>
          <cell r="D1791" t="str">
            <v>SSW12C-B(70-0122)</v>
          </cell>
          <cell r="E1791">
            <v>2502</v>
          </cell>
          <cell r="F1791" t="str">
            <v>N</v>
          </cell>
        </row>
        <row r="1791">
          <cell r="L1791">
            <v>45967</v>
          </cell>
          <cell r="M1791">
            <v>7.35</v>
          </cell>
          <cell r="N1791" t="str">
            <v>Kit</v>
          </cell>
        </row>
        <row r="1791">
          <cell r="Q1791" t="str">
            <v>USA </v>
          </cell>
        </row>
        <row r="1792">
          <cell r="A1792" t="str">
            <v>PSO2501723</v>
          </cell>
          <cell r="B1792" t="str">
            <v>IP-0021(175962)</v>
          </cell>
          <cell r="C1792" t="str">
            <v>P3858-C01-C1201</v>
          </cell>
          <cell r="D1792" t="str">
            <v>SSW12C(814116)</v>
          </cell>
          <cell r="E1792">
            <v>2502</v>
          </cell>
          <cell r="F1792" t="str">
            <v>N</v>
          </cell>
        </row>
        <row r="1792">
          <cell r="L1792">
            <v>45967</v>
          </cell>
          <cell r="M1792">
            <v>7.35</v>
          </cell>
          <cell r="N1792" t="str">
            <v>Kit</v>
          </cell>
        </row>
        <row r="1792">
          <cell r="Q1792" t="str">
            <v>USA </v>
          </cell>
        </row>
        <row r="1793">
          <cell r="A1793" t="str">
            <v>PSO2501724</v>
          </cell>
          <cell r="B1793" t="str">
            <v>IP-0021(175962)</v>
          </cell>
          <cell r="C1793" t="str">
            <v>D3862-L00-C1201</v>
          </cell>
          <cell r="D1793" t="str">
            <v>#87-0841 </v>
          </cell>
          <cell r="E1793" t="str">
            <v>400sets </v>
          </cell>
          <cell r="F1793" t="str">
            <v>N</v>
          </cell>
        </row>
        <row r="1793">
          <cell r="L1793">
            <v>45922</v>
          </cell>
          <cell r="M1793" t="str">
            <v>TBA </v>
          </cell>
          <cell r="N1793" t="str">
            <v>Kit</v>
          </cell>
        </row>
        <row r="1793">
          <cell r="Q1793" t="str">
            <v>USA </v>
          </cell>
        </row>
        <row r="1794">
          <cell r="A1794" t="str">
            <v>PSO2501725</v>
          </cell>
          <cell r="B1794" t="str">
            <v>IP-0021(175962)</v>
          </cell>
          <cell r="C1794" t="str">
            <v>D3862-L00-C1201</v>
          </cell>
          <cell r="D1794" t="str">
            <v>#87-0841 </v>
          </cell>
          <cell r="E1794" t="str">
            <v>200 sets </v>
          </cell>
          <cell r="F1794" t="str">
            <v>N</v>
          </cell>
        </row>
        <row r="1794">
          <cell r="L1794">
            <v>45957</v>
          </cell>
          <cell r="M1794" t="str">
            <v>TBA </v>
          </cell>
          <cell r="N1794" t="str">
            <v>Kit</v>
          </cell>
        </row>
        <row r="1794">
          <cell r="Q1794" t="str">
            <v>USA </v>
          </cell>
        </row>
        <row r="1795">
          <cell r="A1795" t="str">
            <v>PSO2501726</v>
          </cell>
          <cell r="B1795">
            <v>4500579482</v>
          </cell>
          <cell r="C1795" t="str">
            <v>403-06000402R</v>
          </cell>
          <cell r="D1795" t="str">
            <v>TOA-60KNOB60 - spare parts </v>
          </cell>
          <cell r="E1795">
            <v>200</v>
          </cell>
          <cell r="F1795" t="str">
            <v>N</v>
          </cell>
        </row>
        <row r="1795">
          <cell r="L1795">
            <v>45918</v>
          </cell>
          <cell r="M1795" t="str">
            <v>$1.5 wait revise PO </v>
          </cell>
          <cell r="N1795" t="str">
            <v>Kit</v>
          </cell>
        </row>
        <row r="1795">
          <cell r="P1795" t="str">
            <v>定時器- 403-06000402R</v>
          </cell>
          <cell r="Q1795" t="str">
            <v>Taiwan </v>
          </cell>
        </row>
        <row r="1796">
          <cell r="A1796" t="str">
            <v>PSO2501727</v>
          </cell>
          <cell r="B1796">
            <v>4500579482</v>
          </cell>
          <cell r="C1796" t="str">
            <v>703-50290802C</v>
          </cell>
          <cell r="D1796" t="str">
            <v>CTOA-130PC3KNOB - spare parts </v>
          </cell>
          <cell r="E1796">
            <v>200</v>
          </cell>
          <cell r="F1796" t="str">
            <v>N</v>
          </cell>
        </row>
        <row r="1796">
          <cell r="L1796">
            <v>45918</v>
          </cell>
          <cell r="M1796" t="str">
            <v>$0.1 wait revise PO </v>
          </cell>
          <cell r="N1796" t="str">
            <v>Kit</v>
          </cell>
        </row>
        <row r="1796">
          <cell r="P1796" t="str">
            <v>旋鈕 - 703-50290802C</v>
          </cell>
          <cell r="Q1796" t="str">
            <v>Taiwan </v>
          </cell>
        </row>
        <row r="1797">
          <cell r="A1797" t="str">
            <v>PSO2501728</v>
          </cell>
          <cell r="B1797">
            <v>4500579413</v>
          </cell>
          <cell r="C1797" t="str">
            <v>P8886-L07-C1204</v>
          </cell>
          <cell r="D1797" t="str">
            <v>BNTA178</v>
          </cell>
          <cell r="E1797">
            <v>504</v>
          </cell>
        </row>
        <row r="1797">
          <cell r="L1797">
            <v>45940</v>
          </cell>
          <cell r="M1797" t="str">
            <v>waiting for CCN</v>
          </cell>
          <cell r="N1797" t="str">
            <v>Amy</v>
          </cell>
        </row>
        <row r="1797">
          <cell r="Q1797" t="str">
            <v>Costa Rica </v>
          </cell>
        </row>
        <row r="1798">
          <cell r="A1798" t="str">
            <v>PSO2501729</v>
          </cell>
          <cell r="B1798">
            <v>4500579488</v>
          </cell>
          <cell r="C1798" t="str">
            <v>D8015-E00-C1211</v>
          </cell>
          <cell r="D1798" t="str">
            <v>KHYAPF0001</v>
          </cell>
          <cell r="E1798">
            <v>30000</v>
          </cell>
          <cell r="F1798" t="str">
            <v>N</v>
          </cell>
        </row>
        <row r="1798">
          <cell r="L1798">
            <v>45915</v>
          </cell>
          <cell r="M1798" t="str">
            <v>CCN</v>
          </cell>
          <cell r="N1798" t="str">
            <v>Sophie</v>
          </cell>
        </row>
        <row r="1798">
          <cell r="Q1798" t="str">
            <v>Italy </v>
          </cell>
        </row>
        <row r="1799">
          <cell r="A1799" t="str">
            <v>PSO2501730</v>
          </cell>
          <cell r="B1799">
            <v>4500579429</v>
          </cell>
          <cell r="C1799" t="str">
            <v>P8526-L01-C1212</v>
          </cell>
          <cell r="D1799" t="str">
            <v>BNTHB300TPR</v>
          </cell>
          <cell r="E1799">
            <v>144</v>
          </cell>
        </row>
        <row r="1799">
          <cell r="L1799">
            <v>45950</v>
          </cell>
          <cell r="M1799">
            <v>13.686</v>
          </cell>
          <cell r="N1799" t="str">
            <v>Amy</v>
          </cell>
        </row>
        <row r="1799">
          <cell r="Q1799" t="str">
            <v>Puerto Rico </v>
          </cell>
        </row>
        <row r="1800">
          <cell r="A1800" t="str">
            <v>PSO2501731</v>
          </cell>
          <cell r="B1800">
            <v>4500579429</v>
          </cell>
          <cell r="C1800" t="str">
            <v>P8521-L01-C1221</v>
          </cell>
          <cell r="D1800" t="str">
            <v>BNTHB250PR</v>
          </cell>
          <cell r="E1800">
            <v>300</v>
          </cell>
          <cell r="F1800" t="str">
            <v>N</v>
          </cell>
        </row>
        <row r="1800">
          <cell r="L1800">
            <v>45950</v>
          </cell>
          <cell r="M1800">
            <v>12.045</v>
          </cell>
          <cell r="N1800" t="str">
            <v>Amy</v>
          </cell>
        </row>
        <row r="1800">
          <cell r="Q1800" t="str">
            <v>Puerto Rico </v>
          </cell>
        </row>
        <row r="1801">
          <cell r="A1801" t="str">
            <v>PSO2501732</v>
          </cell>
          <cell r="B1801">
            <v>4500579430</v>
          </cell>
          <cell r="C1801" t="str">
            <v>P8521-L01-C1221</v>
          </cell>
          <cell r="D1801" t="str">
            <v>BNTHB250PR</v>
          </cell>
          <cell r="E1801">
            <v>204</v>
          </cell>
          <cell r="F1801" t="str">
            <v>N</v>
          </cell>
        </row>
        <row r="1801">
          <cell r="L1801">
            <v>45981</v>
          </cell>
          <cell r="M1801">
            <v>12.045</v>
          </cell>
          <cell r="N1801" t="str">
            <v>Amy</v>
          </cell>
        </row>
        <row r="1801">
          <cell r="Q1801" t="str">
            <v>Puerto Rico </v>
          </cell>
        </row>
        <row r="1802">
          <cell r="A1802" t="str">
            <v>PSO2501732</v>
          </cell>
          <cell r="B1802">
            <v>4500579430</v>
          </cell>
          <cell r="C1802" t="str">
            <v>P8521-L01-C1221</v>
          </cell>
          <cell r="D1802" t="str">
            <v>BNTHB250PR</v>
          </cell>
          <cell r="E1802">
            <v>204</v>
          </cell>
        </row>
        <row r="1802">
          <cell r="L1802">
            <v>45981</v>
          </cell>
        </row>
        <row r="1802">
          <cell r="N1802" t="str">
            <v>Amy</v>
          </cell>
        </row>
        <row r="1802">
          <cell r="Q1802" t="str">
            <v>Puerto Rico </v>
          </cell>
        </row>
        <row r="1803">
          <cell r="A1803" t="str">
            <v>PSO2501734</v>
          </cell>
          <cell r="B1803">
            <v>46803</v>
          </cell>
          <cell r="C1803" t="str">
            <v>P5031-C01-C1201</v>
          </cell>
          <cell r="D1803" t="str">
            <v>CPM-150C</v>
          </cell>
          <cell r="E1803">
            <v>2520</v>
          </cell>
          <cell r="F1803" t="str">
            <v>N</v>
          </cell>
        </row>
        <row r="1803">
          <cell r="L1803">
            <v>45932</v>
          </cell>
          <cell r="M1803">
            <v>11.92</v>
          </cell>
          <cell r="N1803" t="str">
            <v>Alice</v>
          </cell>
        </row>
        <row r="1803">
          <cell r="Q1803" t="str">
            <v>Canada </v>
          </cell>
        </row>
        <row r="1804">
          <cell r="A1804" t="str">
            <v>PSO2501735</v>
          </cell>
          <cell r="B1804">
            <v>46594</v>
          </cell>
          <cell r="C1804" t="str">
            <v>P8875-L03-C1204</v>
          </cell>
          <cell r="D1804" t="str">
            <v>BC116RAL</v>
          </cell>
          <cell r="E1804">
            <v>1098</v>
          </cell>
          <cell r="F1804" t="str">
            <v>N</v>
          </cell>
        </row>
        <row r="1804">
          <cell r="L1804">
            <v>45884</v>
          </cell>
          <cell r="M1804">
            <v>13.01</v>
          </cell>
          <cell r="N1804" t="str">
            <v>Joy</v>
          </cell>
        </row>
        <row r="1804">
          <cell r="P1804" t="str">
            <v>DRAW FROM 701356-20</v>
          </cell>
          <cell r="Q1804" t="str">
            <v>Canada </v>
          </cell>
        </row>
        <row r="1805">
          <cell r="A1805" t="str">
            <v>PSO2501736</v>
          </cell>
          <cell r="B1805">
            <v>46594</v>
          </cell>
          <cell r="C1805" t="str">
            <v>P8533-L02-C1201</v>
          </cell>
          <cell r="D1805" t="str">
            <v>P1200DAL</v>
          </cell>
          <cell r="E1805">
            <v>1644</v>
          </cell>
          <cell r="F1805" t="str">
            <v>N</v>
          </cell>
        </row>
        <row r="1805">
          <cell r="L1805">
            <v>45884</v>
          </cell>
          <cell r="M1805">
            <v>15.375</v>
          </cell>
          <cell r="N1805" t="str">
            <v>Joy</v>
          </cell>
        </row>
        <row r="1805">
          <cell r="P1805" t="str">
            <v>DRAW FROM 7702394-10</v>
          </cell>
          <cell r="Q1805" t="str">
            <v>Canada </v>
          </cell>
        </row>
        <row r="1806">
          <cell r="A1806" t="str">
            <v>PSO2501737</v>
          </cell>
          <cell r="B1806">
            <v>4500579505</v>
          </cell>
          <cell r="C1806" t="str">
            <v>P8032-L01-C1201</v>
          </cell>
          <cell r="D1806">
            <v>1999</v>
          </cell>
          <cell r="E1806">
            <v>5000</v>
          </cell>
        </row>
        <row r="1806">
          <cell r="L1806">
            <v>45991</v>
          </cell>
          <cell r="M1806" t="str">
            <v>TBC</v>
          </cell>
          <cell r="N1806" t="str">
            <v>Keith</v>
          </cell>
        </row>
        <row r="1806">
          <cell r="Q1806" t="str">
            <v>USA </v>
          </cell>
        </row>
        <row r="1807">
          <cell r="A1807" t="str">
            <v>PSO2501738</v>
          </cell>
          <cell r="B1807">
            <v>4500579505</v>
          </cell>
          <cell r="C1807" t="str">
            <v>P8032-L01-C1201</v>
          </cell>
          <cell r="D1807">
            <v>1999</v>
          </cell>
          <cell r="E1807">
            <v>5000</v>
          </cell>
        </row>
        <row r="1807">
          <cell r="L1807">
            <v>46001</v>
          </cell>
          <cell r="M1807" t="str">
            <v>TBC</v>
          </cell>
          <cell r="N1807" t="str">
            <v>Keith</v>
          </cell>
        </row>
        <row r="1807">
          <cell r="Q1807" t="str">
            <v>USA </v>
          </cell>
        </row>
        <row r="1808">
          <cell r="A1808" t="str">
            <v>PSO2501739</v>
          </cell>
          <cell r="B1808">
            <v>4500579562</v>
          </cell>
          <cell r="C1808" t="str">
            <v>P3861-L01-C1201</v>
          </cell>
          <cell r="D1808" t="str">
            <v>FXSSM1</v>
          </cell>
          <cell r="E1808">
            <v>288</v>
          </cell>
          <cell r="F1808" t="str">
            <v>Y BY SP</v>
          </cell>
        </row>
        <row r="1808">
          <cell r="J1808" t="str">
            <v>PU-FXSSM1 (Long Wealth)</v>
          </cell>
          <cell r="K1808">
            <v>0.53</v>
          </cell>
          <cell r="L1808">
            <v>45966</v>
          </cell>
        </row>
        <row r="1808">
          <cell r="N1808" t="str">
            <v>Amy</v>
          </cell>
        </row>
        <row r="1808">
          <cell r="P1808" t="str">
            <v>draw from PO#204126 (PSO25011296)</v>
          </cell>
          <cell r="Q1808" t="str">
            <v>Colombia </v>
          </cell>
        </row>
        <row r="1809">
          <cell r="A1809" t="str">
            <v>PSO2501740</v>
          </cell>
          <cell r="B1809">
            <v>4500579427</v>
          </cell>
          <cell r="C1809" t="str">
            <v>P8323-L02-C1203</v>
          </cell>
          <cell r="D1809" t="str">
            <v>B307</v>
          </cell>
          <cell r="E1809">
            <v>600</v>
          </cell>
          <cell r="F1809" t="str">
            <v>N</v>
          </cell>
        </row>
        <row r="1809">
          <cell r="L1809">
            <v>45981</v>
          </cell>
          <cell r="M1809">
            <v>12.827</v>
          </cell>
          <cell r="N1809" t="str">
            <v>Amy</v>
          </cell>
        </row>
        <row r="1809">
          <cell r="Q1809" t="str">
            <v>Puerto Rico </v>
          </cell>
        </row>
        <row r="1810">
          <cell r="A1810" t="str">
            <v>PSO2501741</v>
          </cell>
          <cell r="B1810">
            <v>4500579428</v>
          </cell>
          <cell r="C1810" t="str">
            <v>P8323-L01-C1203</v>
          </cell>
          <cell r="D1810" t="str">
            <v>BP2800N</v>
          </cell>
          <cell r="E1810">
            <v>300</v>
          </cell>
          <cell r="F1810" t="str">
            <v>N</v>
          </cell>
        </row>
        <row r="1810">
          <cell r="L1810">
            <v>45981</v>
          </cell>
        </row>
        <row r="1810">
          <cell r="N1810" t="str">
            <v>Amy</v>
          </cell>
        </row>
        <row r="1810">
          <cell r="Q1810" t="str">
            <v>Puerto Rico </v>
          </cell>
        </row>
        <row r="1811">
          <cell r="A1811" t="str">
            <v>PSO2501742</v>
          </cell>
          <cell r="B1811" t="str">
            <v>NA</v>
          </cell>
          <cell r="C1811" t="str">
            <v>302-80190055R</v>
          </cell>
        </row>
        <row r="1811">
          <cell r="E1811">
            <v>10</v>
          </cell>
        </row>
        <row r="1811">
          <cell r="L1811">
            <v>45880</v>
          </cell>
        </row>
        <row r="1811">
          <cell r="N1811" t="str">
            <v>Sophie</v>
          </cell>
        </row>
        <row r="1811">
          <cell r="Q1811" t="str">
            <v>France </v>
          </cell>
        </row>
        <row r="1812">
          <cell r="A1812" t="str">
            <v>PSO2501743</v>
          </cell>
          <cell r="B1812" t="str">
            <v>NA</v>
          </cell>
          <cell r="C1812" t="str">
            <v>302-80290001R</v>
          </cell>
        </row>
        <row r="1812">
          <cell r="E1812">
            <v>10</v>
          </cell>
        </row>
        <row r="1812">
          <cell r="L1812">
            <v>45880</v>
          </cell>
        </row>
        <row r="1812">
          <cell r="N1812" t="str">
            <v>Sophie</v>
          </cell>
        </row>
        <row r="1812">
          <cell r="Q1812" t="str">
            <v>France </v>
          </cell>
        </row>
        <row r="1813">
          <cell r="A1813" t="str">
            <v>PSO2501744</v>
          </cell>
          <cell r="B1813" t="str">
            <v>NA</v>
          </cell>
          <cell r="C1813" t="str">
            <v>302-80190060R</v>
          </cell>
        </row>
        <row r="1813">
          <cell r="E1813">
            <v>10</v>
          </cell>
        </row>
        <row r="1813">
          <cell r="L1813">
            <v>45880</v>
          </cell>
        </row>
        <row r="1813">
          <cell r="N1813" t="str">
            <v>Sophie</v>
          </cell>
        </row>
        <row r="1813">
          <cell r="Q1813" t="str">
            <v>France </v>
          </cell>
        </row>
        <row r="1814">
          <cell r="A1814" t="str">
            <v>PSO2501745</v>
          </cell>
          <cell r="B1814">
            <v>4500579685</v>
          </cell>
          <cell r="C1814" t="str">
            <v>P8323-L02-C1203</v>
          </cell>
          <cell r="D1814" t="str">
            <v>B307</v>
          </cell>
          <cell r="E1814">
            <v>600</v>
          </cell>
        </row>
        <row r="1814">
          <cell r="L1814">
            <v>45950</v>
          </cell>
          <cell r="M1814">
            <v>12.827</v>
          </cell>
          <cell r="N1814" t="str">
            <v>Amy</v>
          </cell>
        </row>
        <row r="1814">
          <cell r="Q1814" t="str">
            <v>Puerto Rico </v>
          </cell>
        </row>
        <row r="1815">
          <cell r="A1815" t="str">
            <v>PSO2501746</v>
          </cell>
          <cell r="B1815">
            <v>4500579671</v>
          </cell>
          <cell r="C1815" t="str">
            <v>P8521-L01-C1211</v>
          </cell>
          <cell r="D1815" t="str">
            <v>BNTHB250UX</v>
          </cell>
          <cell r="E1815">
            <v>144</v>
          </cell>
        </row>
        <row r="1815">
          <cell r="L1815">
            <v>45958</v>
          </cell>
          <cell r="M1815">
            <v>9.72</v>
          </cell>
          <cell r="N1815" t="str">
            <v>Amy</v>
          </cell>
        </row>
        <row r="1815">
          <cell r="Q1815" t="str">
            <v>El Salvador </v>
          </cell>
        </row>
        <row r="1816">
          <cell r="A1816" t="str">
            <v>PSO2501747</v>
          </cell>
          <cell r="B1816">
            <v>4500579484</v>
          </cell>
          <cell r="C1816" t="str">
            <v>P8016-S02-C1201</v>
          </cell>
          <cell r="D1816" t="str">
            <v>BRHD225SDE</v>
          </cell>
          <cell r="E1816">
            <v>2502</v>
          </cell>
          <cell r="F1816" t="str">
            <v>N</v>
          </cell>
        </row>
        <row r="1816">
          <cell r="L1816">
            <v>45978</v>
          </cell>
          <cell r="M1816">
            <v>10.286</v>
          </cell>
          <cell r="N1816" t="str">
            <v>Winnie</v>
          </cell>
        </row>
        <row r="1816">
          <cell r="Q1816" t="str">
            <v>Dubai </v>
          </cell>
        </row>
        <row r="1817">
          <cell r="A1817" t="str">
            <v>PSO2501748</v>
          </cell>
          <cell r="B1817">
            <v>4500579484</v>
          </cell>
          <cell r="C1817" t="str">
            <v>P8531-S02-C1202</v>
          </cell>
          <cell r="D1817" t="str">
            <v>BRAS430SDE</v>
          </cell>
          <cell r="E1817">
            <v>2502</v>
          </cell>
          <cell r="F1817" t="str">
            <v>N</v>
          </cell>
        </row>
        <row r="1817">
          <cell r="L1817">
            <v>46013</v>
          </cell>
          <cell r="M1817">
            <v>15.006</v>
          </cell>
          <cell r="N1817" t="str">
            <v>Winnie</v>
          </cell>
        </row>
        <row r="1817">
          <cell r="Q1817" t="str">
            <v>Dubai </v>
          </cell>
        </row>
        <row r="1818">
          <cell r="A1818" t="str">
            <v>PSO2501749</v>
          </cell>
          <cell r="B1818">
            <v>4500579485</v>
          </cell>
          <cell r="C1818" t="str">
            <v>P8532-S01-C1201</v>
          </cell>
          <cell r="D1818" t="str">
            <v>AS95SDE</v>
          </cell>
          <cell r="E1818">
            <v>2502</v>
          </cell>
          <cell r="F1818" t="str">
            <v>Y</v>
          </cell>
        </row>
        <row r="1818">
          <cell r="J1818" t="str">
            <v>Glove-AS95</v>
          </cell>
          <cell r="K1818">
            <v>0.625</v>
          </cell>
          <cell r="L1818">
            <v>45961</v>
          </cell>
          <cell r="M1818">
            <v>15.305</v>
          </cell>
          <cell r="N1818" t="str">
            <v>Winnie</v>
          </cell>
        </row>
        <row r="1818">
          <cell r="Q1818" t="str">
            <v>Dubai </v>
          </cell>
        </row>
        <row r="1819">
          <cell r="A1819" t="str">
            <v>PSO2501750</v>
          </cell>
          <cell r="B1819">
            <v>4500579485</v>
          </cell>
          <cell r="C1819" t="str">
            <v>P8873-S02-C1204</v>
          </cell>
          <cell r="D1819" t="str">
            <v>AS960SDE</v>
          </cell>
          <cell r="E1819">
            <v>2502</v>
          </cell>
          <cell r="F1819" t="str">
            <v>Y BY SP</v>
          </cell>
        </row>
        <row r="1819">
          <cell r="J1819" t="str">
            <v>PU-AS960E (Funrich)</v>
          </cell>
          <cell r="K1819">
            <v>1.372</v>
          </cell>
          <cell r="L1819">
            <v>46013</v>
          </cell>
          <cell r="M1819">
            <v>16.928</v>
          </cell>
          <cell r="N1819" t="str">
            <v>Winnie</v>
          </cell>
        </row>
        <row r="1819">
          <cell r="Q1819" t="str">
            <v>Dubai </v>
          </cell>
        </row>
        <row r="1820">
          <cell r="A1820" t="str">
            <v>PSO2501751</v>
          </cell>
          <cell r="B1820">
            <v>4500579485</v>
          </cell>
          <cell r="C1820" t="str">
            <v>P8360-S01-C1204</v>
          </cell>
          <cell r="D1820" t="str">
            <v>D572DSDE</v>
          </cell>
          <cell r="E1820">
            <v>2502</v>
          </cell>
          <cell r="F1820" t="str">
            <v>N</v>
          </cell>
        </row>
        <row r="1820">
          <cell r="L1820">
            <v>46013</v>
          </cell>
          <cell r="M1820">
            <v>8.931</v>
          </cell>
          <cell r="N1820" t="str">
            <v>Winnie</v>
          </cell>
        </row>
        <row r="1820">
          <cell r="Q1820" t="str">
            <v>Dubai </v>
          </cell>
        </row>
        <row r="1821">
          <cell r="A1821" t="str">
            <v>PSO2501752</v>
          </cell>
          <cell r="B1821" t="str">
            <v>NA</v>
          </cell>
          <cell r="C1821" t="str">
            <v>302-80190055R</v>
          </cell>
        </row>
        <row r="1821">
          <cell r="E1821">
            <v>10</v>
          </cell>
        </row>
        <row r="1821">
          <cell r="L1821">
            <v>45894</v>
          </cell>
        </row>
        <row r="1821">
          <cell r="N1821" t="str">
            <v>Sophie</v>
          </cell>
        </row>
        <row r="1821">
          <cell r="Q1821" t="str">
            <v>France </v>
          </cell>
        </row>
        <row r="1822">
          <cell r="A1822" t="str">
            <v>PSO2501753</v>
          </cell>
          <cell r="B1822" t="str">
            <v>NA</v>
          </cell>
          <cell r="C1822" t="str">
            <v>302-80290001R</v>
          </cell>
        </row>
        <row r="1822">
          <cell r="E1822">
            <v>6</v>
          </cell>
        </row>
        <row r="1822">
          <cell r="L1822">
            <v>45894</v>
          </cell>
        </row>
        <row r="1822">
          <cell r="N1822" t="str">
            <v>Sophie</v>
          </cell>
        </row>
        <row r="1822">
          <cell r="Q1822" t="str">
            <v>France </v>
          </cell>
        </row>
        <row r="1823">
          <cell r="A1823" t="str">
            <v>PSO2501754</v>
          </cell>
          <cell r="B1823" t="str">
            <v>NA</v>
          </cell>
          <cell r="C1823" t="str">
            <v>302-85360002R</v>
          </cell>
        </row>
        <row r="1823">
          <cell r="E1823">
            <v>10</v>
          </cell>
        </row>
        <row r="1823">
          <cell r="L1823">
            <v>45894</v>
          </cell>
        </row>
        <row r="1823">
          <cell r="N1823" t="str">
            <v>Sophie</v>
          </cell>
        </row>
        <row r="1823">
          <cell r="Q1823" t="str">
            <v>France </v>
          </cell>
        </row>
        <row r="1824">
          <cell r="A1824" t="str">
            <v>PSO2501755</v>
          </cell>
          <cell r="B1824">
            <v>4600349819</v>
          </cell>
          <cell r="C1824" t="str">
            <v>P8029-E01-C1201</v>
          </cell>
          <cell r="D1824" t="str">
            <v>BAB6880E-Bulk Pack</v>
          </cell>
          <cell r="E1824">
            <v>20</v>
          </cell>
          <cell r="F1824" t="str">
            <v>N</v>
          </cell>
        </row>
        <row r="1824">
          <cell r="L1824">
            <v>45910</v>
          </cell>
          <cell r="M1824">
            <v>31.61</v>
          </cell>
          <cell r="N1824" t="str">
            <v>Winnie</v>
          </cell>
        </row>
        <row r="1824">
          <cell r="Q1824" t="str">
            <v>France </v>
          </cell>
        </row>
        <row r="1825">
          <cell r="A1825" t="str">
            <v>PSO2501756</v>
          </cell>
          <cell r="B1825">
            <v>4500579763</v>
          </cell>
          <cell r="C1825" t="str">
            <v>P2396-E02-C1202</v>
          </cell>
          <cell r="D1825" t="str">
            <v>7056U</v>
          </cell>
          <cell r="E1825">
            <v>3000</v>
          </cell>
          <cell r="F1825" t="str">
            <v>N</v>
          </cell>
        </row>
        <row r="1825">
          <cell r="L1825">
            <v>45950</v>
          </cell>
          <cell r="M1825">
            <v>7.97</v>
          </cell>
          <cell r="N1825" t="str">
            <v>Winnie</v>
          </cell>
        </row>
        <row r="1825">
          <cell r="Q1825" t="str">
            <v>UK </v>
          </cell>
        </row>
        <row r="1826">
          <cell r="A1826" t="str">
            <v>PSO2501757</v>
          </cell>
          <cell r="B1826">
            <v>4500579804</v>
          </cell>
          <cell r="C1826" t="str">
            <v>P8019-E02-C1205</v>
          </cell>
          <cell r="D1826" t="str">
            <v>AS6553U(球頭,改轉速,加網)</v>
          </cell>
          <cell r="E1826">
            <v>3500</v>
          </cell>
          <cell r="F1826" t="str">
            <v>N</v>
          </cell>
        </row>
        <row r="1826">
          <cell r="L1826">
            <v>45961</v>
          </cell>
          <cell r="M1826">
            <v>25.181</v>
          </cell>
          <cell r="N1826" t="str">
            <v>Winnie</v>
          </cell>
        </row>
        <row r="1826">
          <cell r="Q1826" t="str">
            <v>UK </v>
          </cell>
        </row>
        <row r="1827">
          <cell r="A1827" t="str">
            <v>PSO2501758</v>
          </cell>
          <cell r="B1827">
            <v>4500579731</v>
          </cell>
          <cell r="C1827" t="str">
            <v>D5019-L00-C1204</v>
          </cell>
          <cell r="D1827" t="str">
            <v>TOA-60CT</v>
          </cell>
          <cell r="E1827">
            <v>1200</v>
          </cell>
        </row>
        <row r="1827">
          <cell r="L1827">
            <v>45953</v>
          </cell>
          <cell r="M1827">
            <v>1.42</v>
          </cell>
          <cell r="N1827" t="str">
            <v>Amy</v>
          </cell>
        </row>
        <row r="1827">
          <cell r="Q1827" t="str">
            <v>USA </v>
          </cell>
        </row>
        <row r="1828">
          <cell r="A1828" t="str">
            <v>PSO2501759</v>
          </cell>
          <cell r="B1828">
            <v>4500579821</v>
          </cell>
          <cell r="C1828" t="str">
            <v>P8878-K02-C1201</v>
          </cell>
          <cell r="D1828" t="str">
            <v>VSAS80PIK</v>
          </cell>
          <cell r="E1828">
            <v>5004</v>
          </cell>
          <cell r="F1828" t="str">
            <v>N</v>
          </cell>
        </row>
        <row r="1828">
          <cell r="L1828">
            <v>45960</v>
          </cell>
          <cell r="M1828">
            <v>9.604</v>
          </cell>
          <cell r="N1828" t="str">
            <v>Kit</v>
          </cell>
        </row>
        <row r="1828">
          <cell r="Q1828" t="str">
            <v>Korea </v>
          </cell>
        </row>
        <row r="1829">
          <cell r="A1829" t="str">
            <v>PSO2501760</v>
          </cell>
          <cell r="B1829">
            <v>4500579821</v>
          </cell>
          <cell r="C1829" t="str">
            <v>P8001-K01-C1201</v>
          </cell>
          <cell r="D1829" t="str">
            <v>VSD909K</v>
          </cell>
          <cell r="E1829">
            <v>3000</v>
          </cell>
          <cell r="F1829" t="str">
            <v>N</v>
          </cell>
        </row>
        <row r="1829">
          <cell r="L1829">
            <v>45960</v>
          </cell>
          <cell r="M1829">
            <v>7.596</v>
          </cell>
          <cell r="N1829" t="str">
            <v>Kit</v>
          </cell>
        </row>
        <row r="1829">
          <cell r="Q1829" t="str">
            <v>Korea </v>
          </cell>
        </row>
        <row r="1830">
          <cell r="A1830" t="str">
            <v>PSO2501761</v>
          </cell>
          <cell r="B1830" t="str">
            <v>NA</v>
          </cell>
          <cell r="C1830" t="str">
            <v>P8029-E01-C1202</v>
          </cell>
          <cell r="D1830" t="str">
            <v>BAB6880U</v>
          </cell>
          <cell r="E1830">
            <v>30</v>
          </cell>
        </row>
        <row r="1830">
          <cell r="L1830">
            <v>45930</v>
          </cell>
        </row>
        <row r="1830">
          <cell r="N1830" t="str">
            <v>Dennis</v>
          </cell>
        </row>
        <row r="1830">
          <cell r="Q1830" t="str">
            <v>China </v>
          </cell>
        </row>
        <row r="1831">
          <cell r="A1831" t="str">
            <v>PSO2501762</v>
          </cell>
          <cell r="B1831">
            <v>701369</v>
          </cell>
          <cell r="C1831" t="str">
            <v>P8011-V02-C1201</v>
          </cell>
          <cell r="D1831" t="str">
            <v>999BRB</v>
          </cell>
          <cell r="E1831">
            <v>2000</v>
          </cell>
        </row>
        <row r="1831">
          <cell r="L1831">
            <v>46001</v>
          </cell>
        </row>
        <row r="1831">
          <cell r="N1831" t="str">
            <v>Amy</v>
          </cell>
        </row>
        <row r="1831">
          <cell r="Q1831" t="str">
            <v>Brazil </v>
          </cell>
        </row>
        <row r="1832">
          <cell r="A1832" t="str">
            <v>PSO2501763</v>
          </cell>
          <cell r="B1832">
            <v>701369</v>
          </cell>
          <cell r="C1832" t="str">
            <v>P8518-V01-C1201</v>
          </cell>
          <cell r="D1832" t="str">
            <v>2973BRB</v>
          </cell>
          <cell r="E1832">
            <v>2004</v>
          </cell>
        </row>
        <row r="1832">
          <cell r="L1832">
            <v>46001</v>
          </cell>
        </row>
        <row r="1832">
          <cell r="N1832" t="str">
            <v>Amy</v>
          </cell>
        </row>
        <row r="1832">
          <cell r="Q1832" t="str">
            <v>Brazil </v>
          </cell>
        </row>
      </sheetData>
      <sheetData sheetId="1"/>
      <sheetData sheetId="2">
        <row r="1">
          <cell r="A1" t="str">
            <v>PSO绿色底色代表有问题需确认</v>
          </cell>
        </row>
        <row r="1">
          <cell r="C1" t="str">
            <v>黄色底色代表抽单，需在后面备注原单及抽单的信息</v>
          </cell>
        </row>
        <row r="1">
          <cell r="G1" t="str">
            <v>红色字体代表取消订单</v>
          </cell>
        </row>
        <row r="1">
          <cell r="J1" t="str">
            <v>粉红色字体代表未确定事项</v>
          </cell>
        </row>
        <row r="1">
          <cell r="M1" t="str">
            <v> 藍色代表更正 </v>
          </cell>
          <cell r="N1" t="str">
            <v>unit price的备注由各市场负责的同事增加</v>
          </cell>
        </row>
        <row r="2">
          <cell r="A2" t="str">
            <v>Production Note</v>
          </cell>
          <cell r="B2" t="str">
            <v>Cust. PO</v>
          </cell>
          <cell r="C2" t="str">
            <v>SP Mdl</v>
          </cell>
          <cell r="D2" t="str">
            <v>CUST. MDL</v>
          </cell>
          <cell r="E2" t="str">
            <v>Qty</v>
          </cell>
          <cell r="F2" t="str">
            <v>CCL supply accessory (Y/N)</v>
          </cell>
          <cell r="G2" t="str">
            <v>ADS request date</v>
          </cell>
          <cell r="H2" t="str">
            <v>CCL ADS receive date</v>
          </cell>
          <cell r="I2" t="str">
            <v>Factory ADS PO issue date</v>
          </cell>
          <cell r="J2" t="str">
            <v>Acc items</v>
          </cell>
          <cell r="K2" t="str">
            <v>Accessory Unti Price</v>
          </cell>
          <cell r="L2" t="str">
            <v>OTS</v>
          </cell>
          <cell r="M2" t="str">
            <v>Unit Price</v>
          </cell>
          <cell r="N2" t="str">
            <v>Resposible person</v>
          </cell>
          <cell r="O2" t="str">
            <v>Resposible Eng</v>
          </cell>
          <cell r="P2" t="str">
            <v>Remark (spare parts code)</v>
          </cell>
          <cell r="Q2" t="str">
            <v>Country </v>
          </cell>
        </row>
        <row r="3">
          <cell r="A3" t="str">
            <v>RSO2500001</v>
          </cell>
          <cell r="B3">
            <v>4500570842</v>
          </cell>
          <cell r="C3" t="str">
            <v>P8288-E02-R1211</v>
          </cell>
          <cell r="D3" t="str">
            <v>5543BU(S202b)</v>
          </cell>
          <cell r="E3">
            <v>2208</v>
          </cell>
          <cell r="F3" t="str">
            <v>Y</v>
          </cell>
        </row>
        <row r="3">
          <cell r="J3" t="str">
            <v>9590B-5543BU (Kaifat) - by SP
CLIP-5543GU (Laptide)
VR-5543BU (Laptide)</v>
          </cell>
          <cell r="K3" t="str">
            <v>0.847
0.318/SET
0.244/SET</v>
          </cell>
          <cell r="L3">
            <v>45748.3926273148</v>
          </cell>
          <cell r="M3">
            <v>10.004</v>
          </cell>
          <cell r="N3" t="str">
            <v>Sophie</v>
          </cell>
        </row>
        <row r="3">
          <cell r="Q3" t="str">
            <v>UK </v>
          </cell>
        </row>
        <row r="4">
          <cell r="A4" t="str">
            <v>RSO2500001</v>
          </cell>
          <cell r="B4">
            <v>4500570842</v>
          </cell>
          <cell r="C4" t="str">
            <v>P8288-E02-R1211</v>
          </cell>
          <cell r="D4" t="str">
            <v>5543BU(S202b)</v>
          </cell>
          <cell r="E4">
            <v>7800</v>
          </cell>
          <cell r="F4" t="str">
            <v>Y</v>
          </cell>
        </row>
        <row r="4">
          <cell r="J4" t="str">
            <v>9590B-5543BU (Kaifat) - by SP
CLIP-5543GU (Laptide)
VR-5543BU (Laptide)</v>
          </cell>
          <cell r="K4" t="str">
            <v>0.847
0.318/SET
0.244/SET</v>
          </cell>
          <cell r="L4">
            <v>45762</v>
          </cell>
          <cell r="M4">
            <v>10.004</v>
          </cell>
          <cell r="N4" t="str">
            <v>Sophie</v>
          </cell>
        </row>
        <row r="4">
          <cell r="Q4" t="str">
            <v>UK </v>
          </cell>
        </row>
        <row r="5">
          <cell r="A5" t="str">
            <v>RSO2500002</v>
          </cell>
          <cell r="B5">
            <v>4500571131</v>
          </cell>
          <cell r="C5" t="str">
            <v>P8289-L02-R1214</v>
          </cell>
          <cell r="D5" t="str">
            <v>121KW</v>
          </cell>
          <cell r="E5">
            <v>10000</v>
          </cell>
          <cell r="F5" t="str">
            <v>N</v>
          </cell>
        </row>
        <row r="5">
          <cell r="L5">
            <v>45737.4062962963</v>
          </cell>
          <cell r="M5">
            <v>9.004</v>
          </cell>
          <cell r="N5" t="str">
            <v>Joy</v>
          </cell>
        </row>
        <row r="5">
          <cell r="Q5" t="str">
            <v>USA </v>
          </cell>
        </row>
        <row r="6">
          <cell r="A6" t="str">
            <v>RSO2500003</v>
          </cell>
          <cell r="B6">
            <v>4500571131</v>
          </cell>
          <cell r="C6" t="str">
            <v>P8289-L02-R1214</v>
          </cell>
          <cell r="D6" t="str">
            <v>121KW</v>
          </cell>
          <cell r="E6">
            <v>10000</v>
          </cell>
          <cell r="F6" t="str">
            <v>N</v>
          </cell>
        </row>
        <row r="6">
          <cell r="L6">
            <v>45741.4063078704</v>
          </cell>
          <cell r="M6">
            <v>9.004</v>
          </cell>
          <cell r="N6" t="str">
            <v>Joy</v>
          </cell>
        </row>
        <row r="6">
          <cell r="Q6" t="str">
            <v>USA </v>
          </cell>
        </row>
        <row r="7">
          <cell r="A7" t="str">
            <v>RSO2500004</v>
          </cell>
          <cell r="B7">
            <v>835537</v>
          </cell>
          <cell r="C7" t="str">
            <v>P8026-L01-R1201</v>
          </cell>
          <cell r="D7">
            <v>305</v>
          </cell>
          <cell r="E7">
            <v>11776</v>
          </cell>
          <cell r="F7" t="str">
            <v>N</v>
          </cell>
        </row>
        <row r="7">
          <cell r="L7">
            <v>45727.393287037</v>
          </cell>
          <cell r="M7">
            <v>5.455</v>
          </cell>
          <cell r="N7" t="str">
            <v>Joy</v>
          </cell>
        </row>
        <row r="7">
          <cell r="Q7" t="str">
            <v>USA </v>
          </cell>
        </row>
        <row r="8">
          <cell r="A8" t="str">
            <v>RSO2500005</v>
          </cell>
          <cell r="B8">
            <v>835537</v>
          </cell>
          <cell r="C8" t="str">
            <v>P8026-L01-R1201</v>
          </cell>
          <cell r="D8">
            <v>305</v>
          </cell>
          <cell r="E8">
            <v>11776</v>
          </cell>
          <cell r="F8" t="str">
            <v>N</v>
          </cell>
        </row>
        <row r="8">
          <cell r="L8">
            <v>45727.393287037</v>
          </cell>
          <cell r="M8">
            <v>5.455</v>
          </cell>
          <cell r="N8" t="str">
            <v>Joy</v>
          </cell>
        </row>
        <row r="8">
          <cell r="Q8" t="str">
            <v>USA </v>
          </cell>
        </row>
        <row r="9">
          <cell r="A9" t="str">
            <v>RSO2500006</v>
          </cell>
          <cell r="B9">
            <v>835537</v>
          </cell>
          <cell r="C9" t="str">
            <v>P8026-L01-R1201</v>
          </cell>
          <cell r="D9">
            <v>305</v>
          </cell>
          <cell r="E9">
            <v>11776</v>
          </cell>
          <cell r="F9" t="str">
            <v>N</v>
          </cell>
        </row>
        <row r="9">
          <cell r="L9">
            <v>45727.393287037</v>
          </cell>
          <cell r="M9">
            <v>5.455</v>
          </cell>
          <cell r="N9" t="str">
            <v>Joy</v>
          </cell>
        </row>
        <row r="9">
          <cell r="Q9" t="str">
            <v>USA </v>
          </cell>
        </row>
        <row r="10">
          <cell r="A10" t="str">
            <v>RSO2500007</v>
          </cell>
          <cell r="B10">
            <v>4500571696</v>
          </cell>
          <cell r="C10" t="str">
            <v>P8289-L02-R1214</v>
          </cell>
          <cell r="D10" t="str">
            <v>121KW</v>
          </cell>
          <cell r="E10">
            <v>3000</v>
          </cell>
        </row>
        <row r="10">
          <cell r="L10">
            <v>45762.4072222222</v>
          </cell>
          <cell r="M10" t="str">
            <v>US$9.904 (10.46-0.15-0.206 2% - 0.1 ALCI - 0.05 0.5% - 0.05 0.5%)</v>
          </cell>
          <cell r="N10" t="str">
            <v>Joy</v>
          </cell>
        </row>
        <row r="10">
          <cell r="P10" t="str">
            <v>CANCELLED(RE-RELEASED ORDER TO 4500573088 LINE10)</v>
          </cell>
          <cell r="Q10" t="str">
            <v>USA </v>
          </cell>
        </row>
        <row r="11">
          <cell r="A11" t="str">
            <v>RSO2500008</v>
          </cell>
          <cell r="B11">
            <v>4500571742</v>
          </cell>
          <cell r="C11" t="str">
            <v>P9305-M07-C1202</v>
          </cell>
          <cell r="D11" t="str">
            <v>FB3SBES </v>
          </cell>
          <cell r="E11">
            <v>6000</v>
          </cell>
          <cell r="F11" t="str">
            <v>N</v>
          </cell>
        </row>
        <row r="11">
          <cell r="L11">
            <v>45763.396087963</v>
          </cell>
          <cell r="M11">
            <v>8.097</v>
          </cell>
          <cell r="N11" t="str">
            <v>Kit</v>
          </cell>
        </row>
        <row r="11">
          <cell r="Q11" t="str">
            <v>Mexico </v>
          </cell>
        </row>
        <row r="12">
          <cell r="A12" t="str">
            <v>RSO2500009</v>
          </cell>
          <cell r="B12">
            <v>4500571742</v>
          </cell>
          <cell r="C12" t="str">
            <v>P9318-M01-R1201</v>
          </cell>
          <cell r="D12" t="str">
            <v>FB52ES</v>
          </cell>
          <cell r="E12">
            <v>2500</v>
          </cell>
          <cell r="F12" t="str">
            <v>N</v>
          </cell>
        </row>
        <row r="12">
          <cell r="L12">
            <v>45755.396087963</v>
          </cell>
          <cell r="M12" t="str">
            <v>1/24 Cancelled </v>
          </cell>
          <cell r="N12" t="str">
            <v>Kit</v>
          </cell>
        </row>
        <row r="12">
          <cell r="Q12" t="str">
            <v>Mexico </v>
          </cell>
        </row>
        <row r="13">
          <cell r="A13" t="str">
            <v>RSO2500010</v>
          </cell>
          <cell r="B13">
            <v>4500571742</v>
          </cell>
          <cell r="C13" t="str">
            <v>P9305-M06-C1202</v>
          </cell>
          <cell r="D13" t="str">
            <v>FB5XTES</v>
          </cell>
          <cell r="E13">
            <v>2500</v>
          </cell>
          <cell r="F13" t="str">
            <v>N</v>
          </cell>
        </row>
        <row r="13">
          <cell r="L13">
            <v>45763.396087963</v>
          </cell>
          <cell r="M13">
            <v>8.698</v>
          </cell>
          <cell r="N13" t="str">
            <v>Kit</v>
          </cell>
        </row>
        <row r="13">
          <cell r="Q13" t="str">
            <v>Mexico </v>
          </cell>
        </row>
        <row r="14">
          <cell r="A14" t="str">
            <v>RSO2500011</v>
          </cell>
          <cell r="B14">
            <v>4500571742</v>
          </cell>
          <cell r="C14" t="str">
            <v>P9322-M01-R1201</v>
          </cell>
          <cell r="D14" t="str">
            <v>FB90ES</v>
          </cell>
          <cell r="E14">
            <v>2500</v>
          </cell>
          <cell r="F14" t="str">
            <v>N</v>
          </cell>
        </row>
        <row r="14">
          <cell r="L14">
            <v>45763.396087963</v>
          </cell>
          <cell r="M14" t="str">
            <v>1/24 Cancelled </v>
          </cell>
          <cell r="N14" t="str">
            <v>Kit</v>
          </cell>
        </row>
        <row r="14">
          <cell r="Q14" t="str">
            <v>Mexico </v>
          </cell>
        </row>
        <row r="15">
          <cell r="A15" t="str">
            <v>RSO2500012</v>
          </cell>
          <cell r="B15">
            <v>4500572474</v>
          </cell>
          <cell r="C15" t="str">
            <v>P8289-L02-R1214</v>
          </cell>
          <cell r="D15" t="str">
            <v>121KW</v>
          </cell>
          <cell r="E15">
            <v>5000</v>
          </cell>
        </row>
        <row r="15">
          <cell r="L15">
            <v>45777.4506597222</v>
          </cell>
          <cell r="M15" t="str">
            <v>US$9.904 (10.46-0.15-0.206 2% - 0.1 ALCI - 0.05 0.5% - 0.05 0.5%)</v>
          </cell>
          <cell r="N15" t="str">
            <v>Joy</v>
          </cell>
        </row>
        <row r="15">
          <cell r="P15" t="str">
            <v>CANCELLED(RE-RELEASED ORDER TO 4500573088 LINE20)</v>
          </cell>
          <cell r="Q15" t="str">
            <v>USA </v>
          </cell>
        </row>
        <row r="16">
          <cell r="A16" t="str">
            <v>RSO2500013</v>
          </cell>
          <cell r="B16">
            <v>835562</v>
          </cell>
          <cell r="C16" t="str">
            <v>P8371-L01-R1203</v>
          </cell>
          <cell r="D16" t="str">
            <v>152TN</v>
          </cell>
          <cell r="E16">
            <v>10000</v>
          </cell>
          <cell r="F16" t="str">
            <v>N</v>
          </cell>
        </row>
        <row r="16">
          <cell r="L16">
            <v>45743.45</v>
          </cell>
          <cell r="M16">
            <v>6.001</v>
          </cell>
          <cell r="N16" t="str">
            <v>Joy</v>
          </cell>
        </row>
        <row r="16">
          <cell r="Q16" t="str">
            <v>USA </v>
          </cell>
        </row>
        <row r="17">
          <cell r="A17" t="str">
            <v>RSO2500013</v>
          </cell>
          <cell r="B17">
            <v>835562</v>
          </cell>
          <cell r="C17" t="str">
            <v>P8371-L01-R1203</v>
          </cell>
          <cell r="D17" t="str">
            <v>152TN</v>
          </cell>
          <cell r="E17">
            <v>13880</v>
          </cell>
          <cell r="F17" t="str">
            <v>N</v>
          </cell>
        </row>
        <row r="17">
          <cell r="L17">
            <v>45745</v>
          </cell>
          <cell r="M17">
            <v>6.001</v>
          </cell>
          <cell r="N17" t="str">
            <v>Joy</v>
          </cell>
        </row>
        <row r="17">
          <cell r="Q17" t="str">
            <v>USA </v>
          </cell>
        </row>
        <row r="18">
          <cell r="A18" t="str">
            <v>RSO2500014</v>
          </cell>
          <cell r="B18">
            <v>835562</v>
          </cell>
          <cell r="C18" t="str">
            <v>P8316-L01-R1209</v>
          </cell>
          <cell r="D18" t="str">
            <v>257TN(TARGET)</v>
          </cell>
          <cell r="E18">
            <v>18784</v>
          </cell>
          <cell r="F18" t="str">
            <v>N</v>
          </cell>
        </row>
        <row r="18">
          <cell r="L18">
            <v>45743.45</v>
          </cell>
          <cell r="M18">
            <v>6.417</v>
          </cell>
          <cell r="N18" t="str">
            <v>Joy</v>
          </cell>
        </row>
        <row r="18">
          <cell r="Q18" t="str">
            <v>USA </v>
          </cell>
        </row>
        <row r="19">
          <cell r="A19" t="str">
            <v>RSO2500015</v>
          </cell>
          <cell r="B19">
            <v>4500570587</v>
          </cell>
          <cell r="C19" t="str">
            <v>SP9322- spare parts </v>
          </cell>
          <cell r="D19" t="str">
            <v>CFB90GA-GB</v>
          </cell>
          <cell r="E19">
            <v>30</v>
          </cell>
          <cell r="F19" t="str">
            <v>N</v>
          </cell>
        </row>
        <row r="19">
          <cell r="L19">
            <v>45728</v>
          </cell>
          <cell r="M19">
            <v>0.9</v>
          </cell>
          <cell r="N19" t="str">
            <v>Kit</v>
          </cell>
        </row>
        <row r="19">
          <cell r="P19" t="str">
            <v>GB - 302-93220010R</v>
          </cell>
          <cell r="Q19" t="str">
            <v>Australia </v>
          </cell>
        </row>
        <row r="20">
          <cell r="A20" t="str">
            <v>RSO2500016</v>
          </cell>
          <cell r="B20">
            <v>4500570587</v>
          </cell>
          <cell r="C20" t="str">
            <v>SP9322- spare parts </v>
          </cell>
          <cell r="D20" t="str">
            <v>CFB90GA-MC</v>
          </cell>
          <cell r="E20">
            <v>20</v>
          </cell>
          <cell r="F20" t="str">
            <v>N</v>
          </cell>
        </row>
        <row r="20">
          <cell r="L20">
            <v>45728</v>
          </cell>
          <cell r="M20">
            <v>0.8</v>
          </cell>
          <cell r="N20" t="str">
            <v>Kit</v>
          </cell>
        </row>
        <row r="20">
          <cell r="P20" t="str">
            <v>Master carton 301-41374301C</v>
          </cell>
          <cell r="Q20" t="str">
            <v>Australia </v>
          </cell>
        </row>
        <row r="21">
          <cell r="A21" t="str">
            <v>RSO2500017</v>
          </cell>
          <cell r="B21">
            <v>4500572345</v>
          </cell>
          <cell r="C21" t="str">
            <v>P8288-E02-R1211</v>
          </cell>
          <cell r="D21" t="str">
            <v>5543BU(S202b)</v>
          </cell>
          <cell r="E21">
            <v>5004</v>
          </cell>
          <cell r="F21" t="str">
            <v>Y</v>
          </cell>
        </row>
        <row r="21">
          <cell r="J21" t="str">
            <v>9590B-5543BU (Kaifat) - by SP
CLIP-5543GU (Laptide)
VR-5543BU (Laptide)</v>
          </cell>
          <cell r="K21" t="str">
            <v>0.847
0.318/SET
0.244/SET</v>
          </cell>
          <cell r="L21">
            <v>45856</v>
          </cell>
          <cell r="M21">
            <v>10.004</v>
          </cell>
          <cell r="N21" t="str">
            <v>Sophie</v>
          </cell>
        </row>
        <row r="21">
          <cell r="Q21" t="str">
            <v>UK </v>
          </cell>
        </row>
        <row r="22">
          <cell r="A22" t="str">
            <v>RSO2500018</v>
          </cell>
          <cell r="B22">
            <v>4500573095</v>
          </cell>
          <cell r="C22" t="str">
            <v>P2536-L01-R1203</v>
          </cell>
          <cell r="D22" t="str">
            <v>LWD4CVB</v>
          </cell>
          <cell r="E22">
            <v>4400</v>
          </cell>
          <cell r="F22" t="str">
            <v>N</v>
          </cell>
        </row>
        <row r="22">
          <cell r="L22">
            <v>45823.3942824074</v>
          </cell>
          <cell r="M22">
            <v>2.838</v>
          </cell>
          <cell r="N22" t="str">
            <v>Joy</v>
          </cell>
        </row>
        <row r="22">
          <cell r="P22" t="str">
            <v>TRANSFER TO FOB CAMBODIA PO#4500575813-10,then transfer back</v>
          </cell>
          <cell r="Q22" t="str">
            <v>USA </v>
          </cell>
        </row>
        <row r="23">
          <cell r="A23" t="str">
            <v>RSO2500019</v>
          </cell>
          <cell r="B23">
            <v>4500573095</v>
          </cell>
          <cell r="C23" t="str">
            <v>P2536-L01-R1203</v>
          </cell>
          <cell r="D23" t="str">
            <v>LWD4CVB</v>
          </cell>
          <cell r="E23">
            <v>4400</v>
          </cell>
          <cell r="F23" t="str">
            <v>N</v>
          </cell>
        </row>
        <row r="23">
          <cell r="L23" t="str">
            <v>2200-2025/6/15 
2200-2025/6/23</v>
          </cell>
          <cell r="M23">
            <v>2.838</v>
          </cell>
          <cell r="N23" t="str">
            <v>Joy</v>
          </cell>
        </row>
        <row r="23">
          <cell r="P23" t="str">
            <v>TRANSFER TO FOB CAMBODIA PO#4500575813-20/30,then transfer back</v>
          </cell>
          <cell r="Q23" t="str">
            <v>USA </v>
          </cell>
        </row>
        <row r="24">
          <cell r="A24" t="str">
            <v>RSO2500020</v>
          </cell>
          <cell r="B24">
            <v>835572</v>
          </cell>
          <cell r="C24" t="str">
            <v>P8026-L01-R1201</v>
          </cell>
          <cell r="D24">
            <v>305</v>
          </cell>
          <cell r="E24">
            <v>11776</v>
          </cell>
          <cell r="F24" t="str">
            <v>N</v>
          </cell>
        </row>
        <row r="24">
          <cell r="L24">
            <v>45765.4146527778</v>
          </cell>
          <cell r="M24">
            <v>5.455</v>
          </cell>
          <cell r="N24" t="str">
            <v>Joy</v>
          </cell>
        </row>
        <row r="24">
          <cell r="Q24" t="str">
            <v>USA </v>
          </cell>
        </row>
        <row r="25">
          <cell r="A25" t="str">
            <v>RSO2500021</v>
          </cell>
          <cell r="B25">
            <v>835572</v>
          </cell>
          <cell r="C25" t="str">
            <v>P8026-L01-R1201</v>
          </cell>
          <cell r="D25">
            <v>305</v>
          </cell>
          <cell r="E25">
            <v>11776</v>
          </cell>
          <cell r="F25" t="str">
            <v>N</v>
          </cell>
        </row>
        <row r="25">
          <cell r="L25">
            <v>45769.4146527778</v>
          </cell>
          <cell r="M25">
            <v>5.455</v>
          </cell>
          <cell r="N25" t="str">
            <v>Joy</v>
          </cell>
        </row>
        <row r="25">
          <cell r="Q25" t="str">
            <v>USA </v>
          </cell>
        </row>
        <row r="26">
          <cell r="A26" t="str">
            <v>RSO2500022</v>
          </cell>
          <cell r="B26">
            <v>835572</v>
          </cell>
          <cell r="C26" t="str">
            <v>P8026-L01-R1201</v>
          </cell>
          <cell r="D26">
            <v>305</v>
          </cell>
          <cell r="E26">
            <v>11776</v>
          </cell>
          <cell r="F26" t="str">
            <v>N</v>
          </cell>
        </row>
        <row r="26">
          <cell r="L26">
            <v>45769.4146643519</v>
          </cell>
          <cell r="M26">
            <v>5.455</v>
          </cell>
          <cell r="N26" t="str">
            <v>Joy</v>
          </cell>
        </row>
        <row r="26">
          <cell r="Q26" t="str">
            <v>USA </v>
          </cell>
        </row>
        <row r="27">
          <cell r="A27" t="str">
            <v>RSO2500023</v>
          </cell>
          <cell r="B27">
            <v>4500574289</v>
          </cell>
          <cell r="C27" t="str">
            <v>P9305-M06-C1201</v>
          </cell>
          <cell r="D27" t="str">
            <v>FB5XBCRES</v>
          </cell>
          <cell r="E27">
            <v>2500</v>
          </cell>
          <cell r="F27" t="str">
            <v>N</v>
          </cell>
        </row>
        <row r="27">
          <cell r="L27">
            <v>45817.3920717593</v>
          </cell>
          <cell r="M27">
            <v>8.464</v>
          </cell>
          <cell r="N27" t="str">
            <v>kit</v>
          </cell>
        </row>
        <row r="27">
          <cell r="Q27" t="str">
            <v>Mexico </v>
          </cell>
        </row>
        <row r="28">
          <cell r="A28" t="str">
            <v>RSO2500024</v>
          </cell>
          <cell r="B28">
            <v>4500574420</v>
          </cell>
          <cell r="C28" t="str">
            <v>P8298-E01-R1203</v>
          </cell>
          <cell r="D28" t="str">
            <v>5344BU</v>
          </cell>
          <cell r="E28">
            <v>3000</v>
          </cell>
          <cell r="F28" t="str">
            <v>N</v>
          </cell>
        </row>
        <row r="28">
          <cell r="L28">
            <v>45803.4121875</v>
          </cell>
          <cell r="M28">
            <v>6.167</v>
          </cell>
          <cell r="N28" t="str">
            <v>Sophie</v>
          </cell>
        </row>
        <row r="28">
          <cell r="Q28" t="str">
            <v>UK </v>
          </cell>
        </row>
        <row r="29">
          <cell r="A29" t="str">
            <v>RSO2500025</v>
          </cell>
          <cell r="B29">
            <v>4500574865</v>
          </cell>
          <cell r="C29" t="str">
            <v>P8371-L01-R1202</v>
          </cell>
          <cell r="D29" t="str">
            <v>152B</v>
          </cell>
          <cell r="E29">
            <v>7500</v>
          </cell>
          <cell r="F29" t="str">
            <v>N</v>
          </cell>
        </row>
        <row r="29">
          <cell r="L29" t="str">
            <v>2025/7/24-3000PCS
2025/7/29-4500PCS</v>
          </cell>
          <cell r="M29">
            <v>7.467</v>
          </cell>
          <cell r="N29" t="str">
            <v>Joy</v>
          </cell>
        </row>
        <row r="29">
          <cell r="Q29" t="str">
            <v>USA </v>
          </cell>
        </row>
        <row r="30">
          <cell r="A30" t="str">
            <v>RSO2500026</v>
          </cell>
          <cell r="B30">
            <v>835580</v>
          </cell>
          <cell r="C30" t="str">
            <v>P8371-L01-R1203</v>
          </cell>
          <cell r="D30" t="str">
            <v>152TN</v>
          </cell>
          <cell r="E30">
            <v>11836</v>
          </cell>
          <cell r="F30" t="str">
            <v>N</v>
          </cell>
        </row>
        <row r="30">
          <cell r="L30">
            <v>45870.4110069444</v>
          </cell>
          <cell r="M30">
            <v>6.001</v>
          </cell>
          <cell r="N30" t="str">
            <v>Joy</v>
          </cell>
        </row>
        <row r="30">
          <cell r="P30" t="str">
            <v>Resumed -CANCELLED ORDER AND TRANSFER TO FOB CAMBODIA PO#835585-10,then transfer back to 835580</v>
          </cell>
          <cell r="Q30" t="str">
            <v>USA </v>
          </cell>
        </row>
        <row r="31">
          <cell r="A31" t="str">
            <v>RSO2500027</v>
          </cell>
          <cell r="B31">
            <v>835580</v>
          </cell>
          <cell r="C31" t="str">
            <v>P8316-L01-R1209</v>
          </cell>
          <cell r="D31" t="str">
            <v>257TN(TARGET)</v>
          </cell>
          <cell r="E31">
            <v>14000</v>
          </cell>
          <cell r="F31" t="str">
            <v>N</v>
          </cell>
        </row>
        <row r="31">
          <cell r="L31">
            <v>45874.4110069444</v>
          </cell>
          <cell r="M31">
            <v>6.417</v>
          </cell>
          <cell r="N31" t="str">
            <v>Joy</v>
          </cell>
        </row>
        <row r="31">
          <cell r="P31" t="str">
            <v>Resumed-CANCELLED ORDER AND TRANSFER TO FOB CAMBODIA PO#835585-20,then transfer back to 835580</v>
          </cell>
          <cell r="Q31" t="str">
            <v>USA </v>
          </cell>
        </row>
        <row r="32">
          <cell r="A32" t="str">
            <v>RSO2500028</v>
          </cell>
          <cell r="B32">
            <v>835580</v>
          </cell>
          <cell r="C32" t="str">
            <v>P8316-L01-R1209</v>
          </cell>
          <cell r="D32" t="str">
            <v>257TN(TARGET)</v>
          </cell>
          <cell r="E32">
            <v>14176</v>
          </cell>
          <cell r="F32" t="str">
            <v>N</v>
          </cell>
        </row>
        <row r="32">
          <cell r="L32">
            <v>45881.4110069444</v>
          </cell>
          <cell r="M32">
            <v>6.417</v>
          </cell>
          <cell r="N32" t="str">
            <v>Joy</v>
          </cell>
        </row>
        <row r="32">
          <cell r="P32" t="str">
            <v>Resumed-CANCELLED ORDER AND TRANSFER TO FOB CAMBODIA PO#835585-30,then transfer back to 835580</v>
          </cell>
          <cell r="Q32" t="str">
            <v>USA </v>
          </cell>
        </row>
        <row r="33">
          <cell r="A33" t="str">
            <v>RSO2500029</v>
          </cell>
          <cell r="B33">
            <v>4500575270</v>
          </cell>
          <cell r="C33" t="str">
            <v>P8316-L01-R1202</v>
          </cell>
          <cell r="D33" t="str">
            <v>247TPW</v>
          </cell>
          <cell r="E33">
            <v>20000</v>
          </cell>
          <cell r="F33" t="str">
            <v>N</v>
          </cell>
        </row>
        <row r="33">
          <cell r="L33">
            <v>45840.4110069444</v>
          </cell>
          <cell r="M33">
            <v>5.9</v>
          </cell>
          <cell r="N33" t="str">
            <v>Joy</v>
          </cell>
        </row>
        <row r="33">
          <cell r="P33" t="str">
            <v>CANCELLED ORDER AND TRANSFER TO FOB CAMBODIA PO#4500576016-60</v>
          </cell>
          <cell r="Q33" t="str">
            <v>USA </v>
          </cell>
        </row>
        <row r="34">
          <cell r="A34" t="str">
            <v>RSO2500030</v>
          </cell>
          <cell r="B34">
            <v>4500575270</v>
          </cell>
          <cell r="C34" t="str">
            <v>P8316-L01-R1202</v>
          </cell>
          <cell r="D34" t="str">
            <v>247TPW</v>
          </cell>
          <cell r="E34">
            <v>20000</v>
          </cell>
          <cell r="F34" t="str">
            <v>N</v>
          </cell>
        </row>
        <row r="34">
          <cell r="L34">
            <v>45843.4110069444</v>
          </cell>
          <cell r="M34">
            <v>5.9</v>
          </cell>
          <cell r="N34" t="str">
            <v>Joy</v>
          </cell>
        </row>
        <row r="34">
          <cell r="P34" t="str">
            <v>CANCELLED ORDER AND TRANSFER TO FOB CAMBODIA PO#4500576016-50</v>
          </cell>
          <cell r="Q34" t="str">
            <v>USA </v>
          </cell>
        </row>
        <row r="35">
          <cell r="A35" t="str">
            <v>RSO2500031</v>
          </cell>
          <cell r="B35">
            <v>4500574973</v>
          </cell>
          <cell r="C35" t="str">
            <v>P8316-L01-R1202</v>
          </cell>
          <cell r="D35" t="str">
            <v>247TPW</v>
          </cell>
          <cell r="E35">
            <v>10000</v>
          </cell>
          <cell r="F35" t="str">
            <v>N</v>
          </cell>
        </row>
        <row r="35">
          <cell r="L35">
            <v>45833</v>
          </cell>
          <cell r="M35">
            <v>5.9</v>
          </cell>
          <cell r="N35" t="str">
            <v>Joy</v>
          </cell>
        </row>
        <row r="35">
          <cell r="P35" t="str">
            <v>TRANSFER TO FOB CAMBODIA PO#4500576016-30,Then transfer back</v>
          </cell>
          <cell r="Q35" t="str">
            <v>USA </v>
          </cell>
        </row>
        <row r="36">
          <cell r="A36" t="str">
            <v>RSO2500032</v>
          </cell>
          <cell r="B36">
            <v>4500575142</v>
          </cell>
          <cell r="C36" t="str">
            <v>P8298-E01-R1202</v>
          </cell>
          <cell r="D36" t="str">
            <v>5344U</v>
          </cell>
          <cell r="E36">
            <v>3000</v>
          </cell>
          <cell r="F36" t="str">
            <v>N</v>
          </cell>
        </row>
        <row r="36">
          <cell r="L36">
            <v>45856</v>
          </cell>
          <cell r="M36">
            <v>6.29</v>
          </cell>
          <cell r="N36" t="str">
            <v>Sophie</v>
          </cell>
        </row>
        <row r="36">
          <cell r="Q36" t="str">
            <v>UK </v>
          </cell>
        </row>
        <row r="37">
          <cell r="A37" t="str">
            <v>RSO2500033</v>
          </cell>
          <cell r="B37">
            <v>4500575054</v>
          </cell>
          <cell r="C37" t="str">
            <v>P8360-E01-R1203</v>
          </cell>
          <cell r="D37" t="str">
            <v>D570DE</v>
          </cell>
          <cell r="E37">
            <v>4800</v>
          </cell>
        </row>
        <row r="37">
          <cell r="L37">
            <v>45811.4018287037</v>
          </cell>
        </row>
        <row r="37">
          <cell r="N37" t="str">
            <v>Sophie</v>
          </cell>
        </row>
        <row r="37">
          <cell r="Q37" t="str">
            <v>France </v>
          </cell>
        </row>
        <row r="38">
          <cell r="A38" t="str">
            <v>RSO2500034</v>
          </cell>
          <cell r="B38">
            <v>4500575054</v>
          </cell>
          <cell r="C38" t="str">
            <v>P8360-E01-R1204</v>
          </cell>
          <cell r="D38" t="str">
            <v>D572DE</v>
          </cell>
          <cell r="E38">
            <v>12000</v>
          </cell>
        </row>
        <row r="38">
          <cell r="L38">
            <v>45811.4018287037</v>
          </cell>
        </row>
        <row r="38">
          <cell r="N38" t="str">
            <v>Sophie</v>
          </cell>
        </row>
        <row r="38">
          <cell r="Q38" t="str">
            <v>France </v>
          </cell>
        </row>
        <row r="39">
          <cell r="A39" t="str">
            <v>RSO2500035</v>
          </cell>
          <cell r="B39">
            <v>4500575057</v>
          </cell>
          <cell r="C39" t="str">
            <v>P8360-E01-R1203</v>
          </cell>
          <cell r="D39" t="str">
            <v>D570DE</v>
          </cell>
          <cell r="E39">
            <v>16200</v>
          </cell>
        </row>
        <row r="39">
          <cell r="L39">
            <v>45839.4018287037</v>
          </cell>
        </row>
        <row r="39">
          <cell r="N39" t="str">
            <v>Sophie</v>
          </cell>
        </row>
        <row r="39">
          <cell r="Q39" t="str">
            <v>France </v>
          </cell>
        </row>
        <row r="40">
          <cell r="A40" t="str">
            <v>RSO2500036</v>
          </cell>
          <cell r="B40">
            <v>4500575745</v>
          </cell>
          <cell r="C40" t="str">
            <v>P9322-A01-R1202</v>
          </cell>
          <cell r="D40" t="str">
            <v>CFB90GA</v>
          </cell>
          <cell r="E40">
            <v>1512</v>
          </cell>
          <cell r="F40" t="str">
            <v>Y BY SP </v>
          </cell>
        </row>
        <row r="40">
          <cell r="K40" t="str">
            <v>SP order - Pumice+Brush  - USD0.35/set </v>
          </cell>
          <cell r="L40">
            <v>45826.4059027778</v>
          </cell>
          <cell r="M40">
            <v>15.75</v>
          </cell>
          <cell r="N40" t="str">
            <v>Kit</v>
          </cell>
        </row>
        <row r="40">
          <cell r="Q40" t="str">
            <v>Australia </v>
          </cell>
        </row>
        <row r="41">
          <cell r="A41" t="str">
            <v>RSO2500037</v>
          </cell>
          <cell r="B41">
            <v>4500575880</v>
          </cell>
          <cell r="C41" t="str">
            <v>P9319-M01-C1201</v>
          </cell>
          <cell r="D41" t="str">
            <v>FB27WES</v>
          </cell>
          <cell r="E41">
            <v>3000</v>
          </cell>
          <cell r="F41" t="str">
            <v>N</v>
          </cell>
        </row>
        <row r="41">
          <cell r="L41">
            <v>45839.4016550926</v>
          </cell>
          <cell r="M41">
            <v>9.582</v>
          </cell>
          <cell r="N41" t="str">
            <v>Kit</v>
          </cell>
        </row>
        <row r="41">
          <cell r="Q41" t="str">
            <v>Mexico </v>
          </cell>
        </row>
        <row r="42">
          <cell r="A42" t="str">
            <v>RSO2500038</v>
          </cell>
          <cell r="B42">
            <v>4500575880</v>
          </cell>
          <cell r="C42" t="str">
            <v>P9305-M07-C1202</v>
          </cell>
          <cell r="D42" t="str">
            <v>FB3SBES </v>
          </cell>
          <cell r="E42">
            <v>3000</v>
          </cell>
          <cell r="F42" t="str">
            <v>N</v>
          </cell>
        </row>
        <row r="42">
          <cell r="L42">
            <v>45839.4016550926</v>
          </cell>
          <cell r="M42">
            <v>8.097</v>
          </cell>
          <cell r="N42" t="str">
            <v>Kit</v>
          </cell>
        </row>
        <row r="42">
          <cell r="Q42" t="str">
            <v>Mexico </v>
          </cell>
        </row>
        <row r="43">
          <cell r="A43" t="str">
            <v>RSO2500039</v>
          </cell>
          <cell r="B43">
            <v>4500575880</v>
          </cell>
          <cell r="C43" t="str">
            <v>P9318-M01-R1201</v>
          </cell>
          <cell r="D43" t="str">
            <v>FB52ES</v>
          </cell>
          <cell r="E43">
            <v>2500</v>
          </cell>
          <cell r="F43" t="str">
            <v>N</v>
          </cell>
        </row>
        <row r="43">
          <cell r="L43">
            <v>45839.4016550926</v>
          </cell>
          <cell r="M43">
            <v>15.337</v>
          </cell>
          <cell r="N43" t="str">
            <v>Kit</v>
          </cell>
        </row>
        <row r="43">
          <cell r="Q43" t="str">
            <v>Mexico </v>
          </cell>
        </row>
        <row r="44">
          <cell r="A44" t="str">
            <v>RSO2500040</v>
          </cell>
          <cell r="B44">
            <v>4500576400</v>
          </cell>
          <cell r="C44" t="str">
            <v>P9305-A01-R1211</v>
          </cell>
          <cell r="D44" t="str">
            <v>CGP8A</v>
          </cell>
          <cell r="E44">
            <v>1512</v>
          </cell>
          <cell r="F44" t="str">
            <v>N</v>
          </cell>
        </row>
        <row r="44">
          <cell r="L44">
            <v>45881</v>
          </cell>
          <cell r="M44">
            <v>9.998</v>
          </cell>
          <cell r="N44" t="str">
            <v>Kit</v>
          </cell>
        </row>
        <row r="44">
          <cell r="Q44" t="str">
            <v>Australia </v>
          </cell>
        </row>
        <row r="45">
          <cell r="A45" t="str">
            <v>RSO2500041</v>
          </cell>
          <cell r="B45">
            <v>4500577614</v>
          </cell>
          <cell r="C45" t="str">
            <v>P9305-A01-R1211</v>
          </cell>
          <cell r="D45" t="str">
            <v>CGP8A</v>
          </cell>
          <cell r="E45">
            <v>1512</v>
          </cell>
          <cell r="F45" t="str">
            <v>N</v>
          </cell>
        </row>
        <row r="45">
          <cell r="L45">
            <v>45904</v>
          </cell>
          <cell r="M45">
            <v>9.998</v>
          </cell>
          <cell r="N45" t="str">
            <v>Kit</v>
          </cell>
        </row>
        <row r="45">
          <cell r="Q45" t="str">
            <v>Australia </v>
          </cell>
        </row>
        <row r="46">
          <cell r="A46" t="str">
            <v>RSO2500042</v>
          </cell>
          <cell r="B46">
            <v>4500577484</v>
          </cell>
          <cell r="C46" t="str">
            <v>P8298-E01-R1202</v>
          </cell>
          <cell r="D46" t="str">
            <v>5344U</v>
          </cell>
          <cell r="E46">
            <v>3504</v>
          </cell>
          <cell r="F46" t="str">
            <v>N</v>
          </cell>
        </row>
        <row r="46">
          <cell r="L46">
            <v>45888</v>
          </cell>
          <cell r="M46">
            <v>6.29</v>
          </cell>
          <cell r="N46" t="str">
            <v>Winnie</v>
          </cell>
        </row>
        <row r="46">
          <cell r="Q46" t="str">
            <v>UK </v>
          </cell>
        </row>
        <row r="47">
          <cell r="A47" t="str">
            <v>RSO2500043</v>
          </cell>
          <cell r="B47">
            <v>4500578018</v>
          </cell>
          <cell r="C47" t="str">
            <v>P9305-A01-R1211</v>
          </cell>
          <cell r="D47" t="str">
            <v>CGP8A</v>
          </cell>
          <cell r="E47">
            <v>1512</v>
          </cell>
          <cell r="F47" t="str">
            <v>N</v>
          </cell>
        </row>
        <row r="47">
          <cell r="L47">
            <v>45905.4161226852</v>
          </cell>
          <cell r="M47">
            <v>9.998</v>
          </cell>
          <cell r="N47" t="str">
            <v>Kit</v>
          </cell>
        </row>
        <row r="47">
          <cell r="Q47" t="str">
            <v>Australia </v>
          </cell>
        </row>
        <row r="48">
          <cell r="A48" t="str">
            <v>RSO2500044</v>
          </cell>
          <cell r="B48">
            <v>4500578073</v>
          </cell>
          <cell r="C48" t="str">
            <v>P9305-M07-C1202</v>
          </cell>
          <cell r="D48" t="str">
            <v>FB3SBES </v>
          </cell>
          <cell r="E48">
            <v>2800</v>
          </cell>
          <cell r="F48" t="str">
            <v>N</v>
          </cell>
        </row>
        <row r="48">
          <cell r="L48">
            <v>45922.4010763889</v>
          </cell>
          <cell r="M48">
            <v>8.097</v>
          </cell>
          <cell r="N48" t="str">
            <v>Kit</v>
          </cell>
          <cell r="O48" t="str">
            <v>200 pcs transfer to RSO2500051</v>
          </cell>
        </row>
        <row r="48">
          <cell r="Q48" t="str">
            <v>Mexico </v>
          </cell>
        </row>
        <row r="49">
          <cell r="A49" t="str">
            <v>RSO2500045</v>
          </cell>
          <cell r="B49">
            <v>4500578073</v>
          </cell>
          <cell r="C49" t="str">
            <v>P9319-M01-C1201</v>
          </cell>
          <cell r="D49" t="str">
            <v>FB27WES</v>
          </cell>
          <cell r="E49">
            <v>2500</v>
          </cell>
          <cell r="F49" t="str">
            <v>N</v>
          </cell>
        </row>
        <row r="49">
          <cell r="L49">
            <v>45922.4010763889</v>
          </cell>
          <cell r="M49">
            <v>9.582</v>
          </cell>
          <cell r="N49" t="str">
            <v>Kit</v>
          </cell>
        </row>
        <row r="49">
          <cell r="Q49" t="str">
            <v>Mexico </v>
          </cell>
        </row>
        <row r="50">
          <cell r="A50" t="str">
            <v>RSO2500046</v>
          </cell>
          <cell r="B50">
            <v>835601</v>
          </cell>
          <cell r="C50" t="str">
            <v>P8316-L01-R1209</v>
          </cell>
          <cell r="D50" t="str">
            <v>257TN(TARGET)</v>
          </cell>
          <cell r="E50">
            <v>28176</v>
          </cell>
          <cell r="F50" t="str">
            <v>N</v>
          </cell>
        </row>
        <row r="50">
          <cell r="L50">
            <v>45901.3975925926</v>
          </cell>
          <cell r="M50">
            <v>7.059</v>
          </cell>
          <cell r="N50" t="str">
            <v>Joy</v>
          </cell>
        </row>
        <row r="50">
          <cell r="Q50" t="str">
            <v>USA </v>
          </cell>
        </row>
        <row r="51">
          <cell r="A51" t="str">
            <v>RSO2500047</v>
          </cell>
          <cell r="B51">
            <v>835601</v>
          </cell>
          <cell r="C51" t="str">
            <v>P8316-L01-R1209</v>
          </cell>
          <cell r="D51" t="str">
            <v>257TN(TARGET)</v>
          </cell>
          <cell r="E51">
            <v>28176</v>
          </cell>
          <cell r="F51" t="str">
            <v>N</v>
          </cell>
        </row>
        <row r="51">
          <cell r="L51">
            <v>45945.3975925926</v>
          </cell>
          <cell r="M51">
            <v>7.059</v>
          </cell>
          <cell r="N51" t="str">
            <v>Joy</v>
          </cell>
        </row>
        <row r="51">
          <cell r="Q51" t="str">
            <v>USA </v>
          </cell>
        </row>
        <row r="52">
          <cell r="A52" t="str">
            <v>RSO2500048</v>
          </cell>
          <cell r="B52">
            <v>835601</v>
          </cell>
          <cell r="C52" t="str">
            <v>P8371-L01-R1203</v>
          </cell>
          <cell r="D52" t="str">
            <v>152TN</v>
          </cell>
          <cell r="E52">
            <v>35508</v>
          </cell>
          <cell r="F52" t="str">
            <v>N</v>
          </cell>
        </row>
        <row r="52">
          <cell r="L52">
            <v>45910.3975925926</v>
          </cell>
          <cell r="M52">
            <v>6.601</v>
          </cell>
          <cell r="N52" t="str">
            <v>Joy</v>
          </cell>
        </row>
        <row r="52">
          <cell r="Q52" t="str">
            <v>USA </v>
          </cell>
        </row>
        <row r="53">
          <cell r="A53" t="str">
            <v>RSO2500049</v>
          </cell>
          <cell r="B53">
            <v>835601</v>
          </cell>
          <cell r="C53" t="str">
            <v>P8371-L01-R1203</v>
          </cell>
          <cell r="D53" t="str">
            <v>152TN</v>
          </cell>
          <cell r="E53">
            <v>23672</v>
          </cell>
          <cell r="F53" t="str">
            <v>N</v>
          </cell>
        </row>
        <row r="53">
          <cell r="L53">
            <v>45945.3975925926</v>
          </cell>
          <cell r="M53">
            <v>6.601</v>
          </cell>
          <cell r="N53" t="str">
            <v>Joy</v>
          </cell>
        </row>
        <row r="53">
          <cell r="Q53" t="str">
            <v>USA </v>
          </cell>
        </row>
        <row r="54">
          <cell r="A54" t="str">
            <v>RSO2500050</v>
          </cell>
          <cell r="B54">
            <v>835604</v>
          </cell>
          <cell r="C54" t="str">
            <v>P8026-L01-R1201</v>
          </cell>
          <cell r="D54">
            <v>305</v>
          </cell>
          <cell r="E54">
            <v>11776</v>
          </cell>
          <cell r="F54" t="str">
            <v>N</v>
          </cell>
        </row>
        <row r="54">
          <cell r="L54">
            <v>45881.4105439815</v>
          </cell>
          <cell r="M54">
            <v>5.455</v>
          </cell>
          <cell r="N54" t="str">
            <v>Joy</v>
          </cell>
        </row>
        <row r="54">
          <cell r="Q54" t="str">
            <v>USA </v>
          </cell>
        </row>
        <row r="55">
          <cell r="A55" t="str">
            <v>RSO2500051</v>
          </cell>
          <cell r="B55">
            <v>4500578135</v>
          </cell>
          <cell r="C55" t="str">
            <v>P9305-M07-C1202</v>
          </cell>
          <cell r="D55" t="str">
            <v>FB3SBES</v>
          </cell>
          <cell r="E55">
            <v>200</v>
          </cell>
          <cell r="F55" t="str">
            <v>N</v>
          </cell>
        </row>
        <row r="55">
          <cell r="L55">
            <v>45930.3993518519</v>
          </cell>
          <cell r="M55">
            <v>8.097</v>
          </cell>
          <cell r="N55" t="str">
            <v>Joy</v>
          </cell>
        </row>
        <row r="55">
          <cell r="P55" t="str">
            <v>Draw from PO4500578073</v>
          </cell>
          <cell r="Q55" t="str">
            <v>Costa Rica </v>
          </cell>
        </row>
        <row r="56">
          <cell r="A56" t="str">
            <v>RSO2500052</v>
          </cell>
          <cell r="B56">
            <v>4500578342</v>
          </cell>
          <cell r="C56" t="str">
            <v>P8298-E01-R1202</v>
          </cell>
          <cell r="D56" t="str">
            <v>5344U</v>
          </cell>
          <cell r="E56">
            <v>2508</v>
          </cell>
          <cell r="F56" t="str">
            <v>N</v>
          </cell>
        </row>
        <row r="56">
          <cell r="L56">
            <v>45945</v>
          </cell>
          <cell r="M56">
            <v>6.29</v>
          </cell>
          <cell r="N56" t="str">
            <v>Winnie</v>
          </cell>
        </row>
        <row r="56">
          <cell r="Q56" t="str">
            <v>UK </v>
          </cell>
        </row>
        <row r="57">
          <cell r="A57" t="str">
            <v>RSO2500053</v>
          </cell>
          <cell r="B57">
            <v>835604</v>
          </cell>
          <cell r="C57" t="str">
            <v>P8026-L01-R1201</v>
          </cell>
          <cell r="D57">
            <v>305</v>
          </cell>
          <cell r="E57">
            <v>11776</v>
          </cell>
          <cell r="F57" t="str">
            <v>N</v>
          </cell>
        </row>
        <row r="57">
          <cell r="L57">
            <v>45901.3985532407</v>
          </cell>
          <cell r="M57">
            <v>6</v>
          </cell>
          <cell r="N57" t="str">
            <v>Joy</v>
          </cell>
        </row>
        <row r="57">
          <cell r="Q57" t="str">
            <v>USA </v>
          </cell>
        </row>
        <row r="58">
          <cell r="A58" t="str">
            <v>RSO2500054</v>
          </cell>
          <cell r="B58" t="str">
            <v>NA</v>
          </cell>
          <cell r="C58" t="str">
            <v>P8878-CN2-R1201</v>
          </cell>
          <cell r="D58" t="str">
            <v>VSAS80PICN</v>
          </cell>
          <cell r="E58">
            <v>20</v>
          </cell>
          <cell r="F58" t="str">
            <v>N</v>
          </cell>
        </row>
        <row r="58">
          <cell r="L58">
            <v>45885.4028587963</v>
          </cell>
          <cell r="M58" t="str">
            <v>RMB 0.00 </v>
          </cell>
          <cell r="N58" t="str">
            <v>Kit</v>
          </cell>
        </row>
        <row r="58">
          <cell r="Q58" t="str">
            <v>China </v>
          </cell>
        </row>
        <row r="59">
          <cell r="A59" t="str">
            <v>RSO2500055</v>
          </cell>
          <cell r="B59" t="str">
            <v>NA</v>
          </cell>
          <cell r="C59" t="str">
            <v>P8005-CN1-R1201</v>
          </cell>
          <cell r="D59" t="str">
            <v>BAB9100MBCN</v>
          </cell>
          <cell r="E59">
            <v>20</v>
          </cell>
          <cell r="F59" t="str">
            <v>N</v>
          </cell>
        </row>
        <row r="59">
          <cell r="L59">
            <v>45885.4028587963</v>
          </cell>
          <cell r="M59" t="str">
            <v>RMB 0.00 </v>
          </cell>
          <cell r="N59" t="str">
            <v>Kit</v>
          </cell>
        </row>
        <row r="59">
          <cell r="Q59" t="str">
            <v>China </v>
          </cell>
        </row>
        <row r="60">
          <cell r="A60" t="str">
            <v>RSO2500056</v>
          </cell>
          <cell r="B60">
            <v>4500579023</v>
          </cell>
          <cell r="C60" t="str">
            <v>P9305-A01-R1211</v>
          </cell>
          <cell r="D60" t="str">
            <v>CGP8A</v>
          </cell>
          <cell r="E60">
            <v>1512</v>
          </cell>
          <cell r="F60" t="str">
            <v>N</v>
          </cell>
        </row>
        <row r="60">
          <cell r="L60">
            <v>45960.4287037037</v>
          </cell>
          <cell r="M60">
            <v>10.042</v>
          </cell>
          <cell r="N60" t="str">
            <v>Kit</v>
          </cell>
        </row>
        <row r="60">
          <cell r="Q60" t="str">
            <v>Australia </v>
          </cell>
        </row>
        <row r="61">
          <cell r="A61" t="str">
            <v>RSO2500057</v>
          </cell>
          <cell r="B61">
            <v>835604</v>
          </cell>
          <cell r="C61" t="str">
            <v>P8026-L01-R1201</v>
          </cell>
          <cell r="D61">
            <v>305</v>
          </cell>
          <cell r="E61">
            <v>11776</v>
          </cell>
          <cell r="F61" t="str">
            <v>N</v>
          </cell>
        </row>
        <row r="61">
          <cell r="L61">
            <v>45909.4287037037</v>
          </cell>
          <cell r="M61">
            <v>6</v>
          </cell>
          <cell r="N61" t="str">
            <v>Joy</v>
          </cell>
        </row>
        <row r="61">
          <cell r="Q61" t="str">
            <v>USA </v>
          </cell>
        </row>
        <row r="62">
          <cell r="A62" t="str">
            <v>RSO2500058</v>
          </cell>
          <cell r="B62">
            <v>835604</v>
          </cell>
          <cell r="C62" t="str">
            <v>P8026-L01-R1201</v>
          </cell>
          <cell r="D62">
            <v>305</v>
          </cell>
          <cell r="E62">
            <v>11776</v>
          </cell>
          <cell r="F62" t="str">
            <v>N</v>
          </cell>
        </row>
        <row r="62">
          <cell r="L62">
            <v>45909.4287037037</v>
          </cell>
          <cell r="M62">
            <v>6</v>
          </cell>
          <cell r="N62" t="str">
            <v>Joy</v>
          </cell>
        </row>
        <row r="62">
          <cell r="Q62" t="str">
            <v>USA </v>
          </cell>
        </row>
        <row r="63">
          <cell r="A63" t="str">
            <v>RSO2500059</v>
          </cell>
          <cell r="B63" t="str">
            <v>835604(buffer)</v>
          </cell>
          <cell r="C63" t="str">
            <v>P8026-L01-R1202</v>
          </cell>
          <cell r="D63" t="str">
            <v>305L</v>
          </cell>
          <cell r="E63">
            <v>30000</v>
          </cell>
          <cell r="F63" t="str">
            <v>N</v>
          </cell>
        </row>
        <row r="63">
          <cell r="L63">
            <v>46023.3966319444</v>
          </cell>
          <cell r="M63" t="str">
            <v>BUFFER ORDER</v>
          </cell>
          <cell r="N63" t="str">
            <v>Joy</v>
          </cell>
        </row>
        <row r="63">
          <cell r="Q63" t="str">
            <v>USA </v>
          </cell>
        </row>
        <row r="64">
          <cell r="A64" t="str">
            <v>RSO2500060</v>
          </cell>
          <cell r="B64">
            <v>4500579330</v>
          </cell>
          <cell r="C64" t="str">
            <v>P9305-A01-R1211</v>
          </cell>
          <cell r="D64" t="str">
            <v>CGP8A</v>
          </cell>
          <cell r="E64">
            <v>1512</v>
          </cell>
          <cell r="F64" t="str">
            <v>N</v>
          </cell>
        </row>
        <row r="64">
          <cell r="L64">
            <v>45960.3934953704</v>
          </cell>
          <cell r="M64">
            <v>10.042</v>
          </cell>
          <cell r="N64" t="str">
            <v>Kit</v>
          </cell>
        </row>
        <row r="64">
          <cell r="Q64" t="str">
            <v>Australia </v>
          </cell>
        </row>
        <row r="65">
          <cell r="A65" t="str">
            <v>RSO2500061</v>
          </cell>
          <cell r="B65">
            <v>4500579300</v>
          </cell>
          <cell r="C65" t="str">
            <v>P8298-E01-R1202</v>
          </cell>
          <cell r="D65" t="str">
            <v>5344U</v>
          </cell>
          <cell r="E65">
            <v>2508</v>
          </cell>
          <cell r="F65" t="str">
            <v>N</v>
          </cell>
        </row>
        <row r="65">
          <cell r="L65">
            <v>45986.3966319444</v>
          </cell>
          <cell r="M65">
            <v>6.29</v>
          </cell>
          <cell r="N65" t="str">
            <v>Winnie</v>
          </cell>
        </row>
        <row r="65">
          <cell r="Q65" t="str">
            <v>UK </v>
          </cell>
        </row>
        <row r="66">
          <cell r="A66" t="str">
            <v>RSO2500062</v>
          </cell>
          <cell r="B66">
            <v>4500579300</v>
          </cell>
          <cell r="C66" t="str">
            <v>P8288-E02-R1201</v>
          </cell>
          <cell r="D66" t="str">
            <v>5543U</v>
          </cell>
          <cell r="E66">
            <v>2502</v>
          </cell>
          <cell r="F66" t="str">
            <v>N</v>
          </cell>
        </row>
        <row r="66">
          <cell r="L66">
            <v>45986.3966319444</v>
          </cell>
          <cell r="M66">
            <v>8.59</v>
          </cell>
          <cell r="N66" t="str">
            <v>Winnie</v>
          </cell>
        </row>
        <row r="66">
          <cell r="Q66" t="str">
            <v>UK </v>
          </cell>
        </row>
        <row r="67">
          <cell r="A67" t="str">
            <v>RSO2500063</v>
          </cell>
          <cell r="B67">
            <v>835615</v>
          </cell>
          <cell r="C67" t="str">
            <v>P8026-L01-R1201</v>
          </cell>
          <cell r="D67">
            <v>305</v>
          </cell>
          <cell r="E67">
            <v>11776</v>
          </cell>
          <cell r="F67" t="str">
            <v>N</v>
          </cell>
        </row>
        <row r="67">
          <cell r="L67">
            <v>45926.3928819444</v>
          </cell>
          <cell r="M67">
            <v>6</v>
          </cell>
          <cell r="N67" t="str">
            <v>Joy</v>
          </cell>
        </row>
        <row r="67">
          <cell r="Q67" t="str">
            <v>USA </v>
          </cell>
        </row>
        <row r="68">
          <cell r="A68" t="str">
            <v>RSO2500064</v>
          </cell>
          <cell r="B68">
            <v>4500579772</v>
          </cell>
          <cell r="C68" t="str">
            <v>P8371-L01-R1202</v>
          </cell>
          <cell r="D68" t="str">
            <v>152B</v>
          </cell>
          <cell r="E68">
            <v>4000</v>
          </cell>
        </row>
        <row r="68">
          <cell r="L68">
            <v>45960.3952199074</v>
          </cell>
        </row>
        <row r="68">
          <cell r="N68" t="str">
            <v>Joy</v>
          </cell>
        </row>
        <row r="68">
          <cell r="Q68" t="str">
            <v>USA </v>
          </cell>
        </row>
      </sheetData>
      <sheetData sheetId="3">
        <row r="1">
          <cell r="A1" t="str">
            <v>PSO绿色底色代表有问题需确认</v>
          </cell>
        </row>
        <row r="1">
          <cell r="C1" t="str">
            <v>黄色底色代表抽单，需在后面备注原单及抽单的信息</v>
          </cell>
        </row>
        <row r="1">
          <cell r="G1" t="str">
            <v>红色字体代表取消订单</v>
          </cell>
        </row>
        <row r="1">
          <cell r="J1" t="str">
            <v>粉红色字体代表未确定事项</v>
          </cell>
        </row>
        <row r="1">
          <cell r="M1" t="str">
            <v> 藍色代表更正 </v>
          </cell>
          <cell r="N1" t="str">
            <v>unit price的备注由各市场负责的同事增加</v>
          </cell>
        </row>
        <row r="2">
          <cell r="A2" t="str">
            <v>Production Note</v>
          </cell>
          <cell r="B2" t="str">
            <v>Cust. PO</v>
          </cell>
          <cell r="C2" t="str">
            <v>SP Mdl</v>
          </cell>
          <cell r="D2" t="str">
            <v>CUST. MDL</v>
          </cell>
          <cell r="E2" t="str">
            <v>Qty</v>
          </cell>
          <cell r="F2" t="str">
            <v>CCL supply accessory (Y/N)</v>
          </cell>
          <cell r="G2" t="str">
            <v>ADS request date</v>
          </cell>
          <cell r="H2" t="str">
            <v>CCL ADS receive date</v>
          </cell>
          <cell r="I2" t="str">
            <v>Factory ADS PO issue date</v>
          </cell>
          <cell r="J2" t="str">
            <v>Acc items</v>
          </cell>
          <cell r="K2" t="str">
            <v>Accessory Unti Price</v>
          </cell>
          <cell r="L2" t="str">
            <v>OTS</v>
          </cell>
          <cell r="M2" t="str">
            <v>Unit Price</v>
          </cell>
          <cell r="N2" t="str">
            <v>Resposible person</v>
          </cell>
          <cell r="O2" t="str">
            <v>Resposible Eng</v>
          </cell>
          <cell r="P2" t="str">
            <v>Remark (spare parts code)</v>
          </cell>
          <cell r="Q2" t="str">
            <v>Country </v>
          </cell>
        </row>
        <row r="3">
          <cell r="A3" t="str">
            <v>MSO2500001</v>
          </cell>
          <cell r="B3">
            <v>4500571131</v>
          </cell>
          <cell r="C3" t="str">
            <v>P8316-L01-M1202</v>
          </cell>
          <cell r="D3" t="str">
            <v>247TPW</v>
          </cell>
          <cell r="E3">
            <v>15000</v>
          </cell>
          <cell r="F3" t="str">
            <v>N</v>
          </cell>
        </row>
        <row r="3">
          <cell r="L3">
            <v>45741</v>
          </cell>
          <cell r="M3">
            <v>5.9</v>
          </cell>
          <cell r="N3" t="str">
            <v>Joy</v>
          </cell>
        </row>
        <row r="3">
          <cell r="Q3" t="str">
            <v>USA </v>
          </cell>
        </row>
        <row r="4">
          <cell r="A4" t="str">
            <v>MSO2500002</v>
          </cell>
          <cell r="B4">
            <v>4500571131</v>
          </cell>
          <cell r="C4" t="str">
            <v>P8316-L01-M1202</v>
          </cell>
          <cell r="D4" t="str">
            <v>247TPW</v>
          </cell>
          <cell r="E4">
            <v>15000</v>
          </cell>
          <cell r="F4" t="str">
            <v>N</v>
          </cell>
        </row>
        <row r="4">
          <cell r="L4">
            <v>45752</v>
          </cell>
          <cell r="M4">
            <v>5.9</v>
          </cell>
          <cell r="N4" t="str">
            <v>Joy</v>
          </cell>
        </row>
        <row r="4">
          <cell r="Q4" t="str">
            <v>USA </v>
          </cell>
        </row>
        <row r="5">
          <cell r="A5" t="str">
            <v>MSO2500003</v>
          </cell>
          <cell r="B5">
            <v>4500571060</v>
          </cell>
          <cell r="C5" t="str">
            <v>P8288-E05-M1201</v>
          </cell>
          <cell r="D5" t="str">
            <v>D215DE</v>
          </cell>
          <cell r="E5">
            <v>8400</v>
          </cell>
          <cell r="F5" t="str">
            <v>N</v>
          </cell>
        </row>
        <row r="5">
          <cell r="L5">
            <v>45748</v>
          </cell>
          <cell r="M5">
            <v>7.58</v>
          </cell>
          <cell r="N5" t="str">
            <v>Sophie</v>
          </cell>
        </row>
        <row r="5">
          <cell r="Q5" t="str">
            <v>France </v>
          </cell>
        </row>
        <row r="6">
          <cell r="A6" t="str">
            <v>MSO2500004</v>
          </cell>
          <cell r="B6">
            <v>4500571061</v>
          </cell>
          <cell r="C6" t="str">
            <v>P8288-E05-M1201</v>
          </cell>
          <cell r="D6" t="str">
            <v>D215DE</v>
          </cell>
          <cell r="E6">
            <v>18534</v>
          </cell>
          <cell r="F6" t="str">
            <v>N</v>
          </cell>
        </row>
        <row r="6">
          <cell r="L6">
            <v>45783</v>
          </cell>
          <cell r="M6">
            <v>7.58</v>
          </cell>
          <cell r="N6" t="str">
            <v>Sophie</v>
          </cell>
        </row>
        <row r="6">
          <cell r="Q6" t="str">
            <v>France </v>
          </cell>
        </row>
        <row r="7">
          <cell r="A7" t="str">
            <v>MSO2500005</v>
          </cell>
          <cell r="B7">
            <v>204005</v>
          </cell>
          <cell r="C7" t="str">
            <v>P8291-L05-M1245</v>
          </cell>
          <cell r="D7" t="str">
            <v>BNT5548</v>
          </cell>
          <cell r="E7">
            <v>8502</v>
          </cell>
          <cell r="F7" t="str">
            <v>N</v>
          </cell>
        </row>
        <row r="7">
          <cell r="L7">
            <v>45778</v>
          </cell>
          <cell r="M7">
            <v>11.478</v>
          </cell>
          <cell r="N7" t="str">
            <v>Alice</v>
          </cell>
        </row>
        <row r="7">
          <cell r="Q7" t="str">
            <v>USA </v>
          </cell>
        </row>
        <row r="8">
          <cell r="A8" t="str">
            <v>MSO2500006</v>
          </cell>
          <cell r="B8">
            <v>4500571408</v>
          </cell>
          <cell r="C8" t="str">
            <v>P8288-E03-M1202</v>
          </cell>
          <cell r="D8" t="str">
            <v>5542DU</v>
          </cell>
          <cell r="E8">
            <v>2502</v>
          </cell>
          <cell r="F8" t="str">
            <v>N</v>
          </cell>
        </row>
        <row r="8">
          <cell r="L8">
            <v>45809</v>
          </cell>
          <cell r="M8">
            <v>7.307</v>
          </cell>
          <cell r="N8" t="str">
            <v>Sophie</v>
          </cell>
        </row>
        <row r="8">
          <cell r="Q8" t="str">
            <v>UK </v>
          </cell>
        </row>
        <row r="9">
          <cell r="A9" t="str">
            <v>MSO2500007</v>
          </cell>
          <cell r="B9">
            <v>4500571408</v>
          </cell>
          <cell r="C9" t="str">
            <v>P8360-E01-M1207</v>
          </cell>
          <cell r="D9" t="str">
            <v>5572U</v>
          </cell>
          <cell r="E9">
            <v>2502</v>
          </cell>
          <cell r="F9" t="str">
            <v>N</v>
          </cell>
        </row>
        <row r="9">
          <cell r="L9">
            <v>45797</v>
          </cell>
          <cell r="M9">
            <v>8.942</v>
          </cell>
          <cell r="N9" t="str">
            <v>Sophie</v>
          </cell>
        </row>
        <row r="9">
          <cell r="Q9" t="str">
            <v>UK </v>
          </cell>
        </row>
        <row r="10">
          <cell r="A10" t="str">
            <v>MSO2500008</v>
          </cell>
          <cell r="B10">
            <v>4500571408</v>
          </cell>
          <cell r="C10" t="str">
            <v>P8376-E01-M1201</v>
          </cell>
          <cell r="D10" t="str">
            <v>9142TU</v>
          </cell>
          <cell r="E10">
            <v>10008</v>
          </cell>
          <cell r="F10" t="str">
            <v>N</v>
          </cell>
        </row>
        <row r="10">
          <cell r="L10">
            <v>45809</v>
          </cell>
          <cell r="M10">
            <v>5.543</v>
          </cell>
          <cell r="N10" t="str">
            <v>Sophie</v>
          </cell>
        </row>
        <row r="10">
          <cell r="Q10" t="str">
            <v>UK </v>
          </cell>
        </row>
        <row r="11">
          <cell r="A11" t="str">
            <v>MSO2500009</v>
          </cell>
          <cell r="B11">
            <v>4500571696</v>
          </cell>
          <cell r="C11" t="str">
            <v>P8316-L01-M1202</v>
          </cell>
          <cell r="D11" t="str">
            <v>247TPW</v>
          </cell>
          <cell r="E11">
            <v>12000</v>
          </cell>
          <cell r="F11" t="str">
            <v>N</v>
          </cell>
        </row>
        <row r="11">
          <cell r="L11">
            <v>45811</v>
          </cell>
          <cell r="M11">
            <v>5.9</v>
          </cell>
          <cell r="N11" t="str">
            <v>Joy</v>
          </cell>
        </row>
        <row r="11">
          <cell r="P11" t="str">
            <v>TRANSFER TO FOB CAMBODIA PO#4500576010-30,Then transfer back</v>
          </cell>
          <cell r="Q11" t="str">
            <v>USA </v>
          </cell>
        </row>
        <row r="12">
          <cell r="A12" t="str">
            <v>MSO2500010</v>
          </cell>
          <cell r="B12">
            <v>204013</v>
          </cell>
          <cell r="C12" t="str">
            <v>P8291-L05-M1245</v>
          </cell>
          <cell r="D12" t="str">
            <v>BNT5548</v>
          </cell>
          <cell r="E12">
            <v>7500</v>
          </cell>
          <cell r="F12" t="str">
            <v>N</v>
          </cell>
        </row>
        <row r="12">
          <cell r="L12">
            <v>45778</v>
          </cell>
          <cell r="M12">
            <v>11.478</v>
          </cell>
          <cell r="N12" t="str">
            <v>Amy</v>
          </cell>
        </row>
        <row r="12">
          <cell r="Q12" t="str">
            <v>USA </v>
          </cell>
        </row>
        <row r="13">
          <cell r="A13" t="str">
            <v>MSO2500011</v>
          </cell>
          <cell r="B13">
            <v>204013</v>
          </cell>
          <cell r="C13" t="str">
            <v>P8291-L05-M1245</v>
          </cell>
          <cell r="D13" t="str">
            <v>BNT5548</v>
          </cell>
          <cell r="E13">
            <v>10008</v>
          </cell>
          <cell r="F13" t="str">
            <v>N</v>
          </cell>
        </row>
        <row r="13">
          <cell r="L13">
            <v>45809</v>
          </cell>
          <cell r="M13">
            <v>12.942</v>
          </cell>
          <cell r="N13" t="str">
            <v>Amy</v>
          </cell>
        </row>
        <row r="13">
          <cell r="P13" t="str">
            <v>this order will change to made in Cambodia</v>
          </cell>
          <cell r="Q13" t="str">
            <v>USA </v>
          </cell>
        </row>
        <row r="14">
          <cell r="A14" t="str">
            <v>MSO2500012</v>
          </cell>
          <cell r="B14">
            <v>4500571874</v>
          </cell>
          <cell r="C14" t="str">
            <v>P8360-E01-M1206</v>
          </cell>
          <cell r="D14" t="str">
            <v>D570DCHE</v>
          </cell>
          <cell r="E14">
            <v>3000</v>
          </cell>
          <cell r="F14" t="str">
            <v>N</v>
          </cell>
        </row>
        <row r="14">
          <cell r="L14">
            <v>45751</v>
          </cell>
          <cell r="M14">
            <v>8.885</v>
          </cell>
          <cell r="N14" t="str">
            <v>Sophie</v>
          </cell>
        </row>
        <row r="14">
          <cell r="Q14" t="str">
            <v>Switzerland </v>
          </cell>
        </row>
        <row r="15">
          <cell r="A15" t="str">
            <v>MSO2500013</v>
          </cell>
          <cell r="B15">
            <v>4500572020</v>
          </cell>
          <cell r="C15" t="str">
            <v>P8360-E01-M1203</v>
          </cell>
          <cell r="D15" t="str">
            <v>D570DE</v>
          </cell>
          <cell r="E15">
            <v>2502</v>
          </cell>
          <cell r="F15" t="str">
            <v>N</v>
          </cell>
        </row>
        <row r="15">
          <cell r="L15">
            <v>45761</v>
          </cell>
          <cell r="M15">
            <v>8.82</v>
          </cell>
          <cell r="N15" t="str">
            <v>Sophie</v>
          </cell>
        </row>
        <row r="15">
          <cell r="Q15" t="str">
            <v>France </v>
          </cell>
        </row>
        <row r="16">
          <cell r="A16" t="str">
            <v>MSO2500014</v>
          </cell>
          <cell r="B16">
            <v>4500572020</v>
          </cell>
          <cell r="C16" t="str">
            <v>P8360-E01-M1204</v>
          </cell>
          <cell r="D16" t="str">
            <v>D572DE</v>
          </cell>
          <cell r="E16">
            <v>13404</v>
          </cell>
          <cell r="F16" t="str">
            <v>N</v>
          </cell>
        </row>
        <row r="16">
          <cell r="L16">
            <v>45761</v>
          </cell>
          <cell r="M16">
            <v>8.799</v>
          </cell>
          <cell r="N16" t="str">
            <v>Sophie</v>
          </cell>
        </row>
        <row r="16">
          <cell r="Q16" t="str">
            <v>France </v>
          </cell>
        </row>
        <row r="17">
          <cell r="A17" t="str">
            <v>MSO2500015</v>
          </cell>
          <cell r="B17">
            <v>4500572021</v>
          </cell>
          <cell r="C17" t="str">
            <v>P8288-E05-M1201</v>
          </cell>
          <cell r="D17" t="str">
            <v>D215DE</v>
          </cell>
          <cell r="E17">
            <v>2502</v>
          </cell>
          <cell r="F17" t="str">
            <v>N</v>
          </cell>
        </row>
        <row r="17">
          <cell r="L17">
            <v>45821</v>
          </cell>
          <cell r="M17">
            <v>7.58</v>
          </cell>
          <cell r="N17" t="str">
            <v>Sophie</v>
          </cell>
        </row>
        <row r="17">
          <cell r="Q17" t="str">
            <v>France </v>
          </cell>
        </row>
        <row r="18">
          <cell r="A18" t="str">
            <v>MSO2500016</v>
          </cell>
          <cell r="B18">
            <v>4500572021</v>
          </cell>
          <cell r="C18" t="str">
            <v>P8360-E02-M1201</v>
          </cell>
          <cell r="D18" t="str">
            <v>D563DE</v>
          </cell>
          <cell r="E18">
            <v>2502</v>
          </cell>
          <cell r="F18" t="str">
            <v>N</v>
          </cell>
        </row>
        <row r="18">
          <cell r="L18">
            <v>45782</v>
          </cell>
          <cell r="M18">
            <v>7.68</v>
          </cell>
          <cell r="N18" t="str">
            <v>Sophie</v>
          </cell>
        </row>
        <row r="18">
          <cell r="Q18" t="str">
            <v>France </v>
          </cell>
        </row>
        <row r="19">
          <cell r="A19" t="str">
            <v>MSO2500017</v>
          </cell>
          <cell r="B19">
            <v>4500572021</v>
          </cell>
          <cell r="C19" t="str">
            <v>P8360-E01-M1203</v>
          </cell>
          <cell r="D19" t="str">
            <v>D570DE</v>
          </cell>
          <cell r="E19">
            <v>8400</v>
          </cell>
          <cell r="F19" t="str">
            <v>N</v>
          </cell>
        </row>
        <row r="19">
          <cell r="L19">
            <v>45768</v>
          </cell>
          <cell r="M19">
            <v>8.82</v>
          </cell>
          <cell r="N19" t="str">
            <v>Sophie</v>
          </cell>
        </row>
        <row r="19">
          <cell r="Q19" t="str">
            <v>France </v>
          </cell>
        </row>
        <row r="20">
          <cell r="A20" t="str">
            <v>MSO2500018</v>
          </cell>
          <cell r="B20">
            <v>4500572021</v>
          </cell>
          <cell r="C20" t="str">
            <v>P8360-E01-M1204</v>
          </cell>
          <cell r="D20" t="str">
            <v>D572DE</v>
          </cell>
          <cell r="E20">
            <v>8400</v>
          </cell>
          <cell r="F20" t="str">
            <v>N</v>
          </cell>
        </row>
        <row r="20">
          <cell r="L20">
            <v>45793</v>
          </cell>
          <cell r="M20">
            <v>8.799</v>
          </cell>
          <cell r="N20" t="str">
            <v>Sophie</v>
          </cell>
        </row>
        <row r="20">
          <cell r="Q20" t="str">
            <v>France </v>
          </cell>
        </row>
        <row r="21">
          <cell r="A21" t="str">
            <v>MSO2500019</v>
          </cell>
          <cell r="B21">
            <v>4500572022</v>
          </cell>
          <cell r="C21" t="str">
            <v>P8288-E05-M1201</v>
          </cell>
          <cell r="D21" t="str">
            <v>D215DE</v>
          </cell>
          <cell r="E21">
            <v>3300</v>
          </cell>
          <cell r="F21" t="str">
            <v>N</v>
          </cell>
        </row>
        <row r="21">
          <cell r="L21">
            <v>45874</v>
          </cell>
          <cell r="M21">
            <v>7.617</v>
          </cell>
          <cell r="N21" t="str">
            <v>Sophie</v>
          </cell>
        </row>
        <row r="21">
          <cell r="Q21" t="str">
            <v>France </v>
          </cell>
        </row>
        <row r="22">
          <cell r="A22" t="str">
            <v>MSO2500019</v>
          </cell>
          <cell r="B22">
            <v>4500572022</v>
          </cell>
          <cell r="C22" t="str">
            <v>P8288-E05-M1201</v>
          </cell>
          <cell r="D22" t="str">
            <v>D215DE</v>
          </cell>
          <cell r="E22">
            <v>4200</v>
          </cell>
          <cell r="F22" t="str">
            <v>N</v>
          </cell>
        </row>
        <row r="22">
          <cell r="L22">
            <v>45877</v>
          </cell>
          <cell r="M22">
            <v>7.617</v>
          </cell>
          <cell r="N22" t="str">
            <v>Sophie</v>
          </cell>
        </row>
        <row r="22">
          <cell r="Q22" t="str">
            <v>France </v>
          </cell>
        </row>
        <row r="23">
          <cell r="A23" t="str">
            <v>MSO2500020</v>
          </cell>
          <cell r="B23">
            <v>4500572022</v>
          </cell>
          <cell r="C23" t="str">
            <v>P8360-E02-M1201</v>
          </cell>
          <cell r="D23" t="str">
            <v>D563DE</v>
          </cell>
          <cell r="E23">
            <v>7800</v>
          </cell>
          <cell r="F23" t="str">
            <v>N</v>
          </cell>
        </row>
        <row r="23">
          <cell r="L23">
            <v>45816</v>
          </cell>
          <cell r="M23">
            <v>7.717</v>
          </cell>
          <cell r="N23" t="str">
            <v>Sophie</v>
          </cell>
        </row>
        <row r="23">
          <cell r="P23" t="str">
            <v>PO price is US$7.680.DN charge US$288.6</v>
          </cell>
          <cell r="Q23" t="str">
            <v>France </v>
          </cell>
        </row>
        <row r="24">
          <cell r="A24" t="str">
            <v>MSO2500021</v>
          </cell>
          <cell r="B24">
            <v>4500572549</v>
          </cell>
          <cell r="C24" t="str">
            <v>P8316-L01-M1203</v>
          </cell>
          <cell r="D24" t="str">
            <v>247BW</v>
          </cell>
          <cell r="E24">
            <v>30000</v>
          </cell>
          <cell r="F24" t="str">
            <v>N</v>
          </cell>
        </row>
        <row r="24">
          <cell r="L24">
            <v>45817</v>
          </cell>
          <cell r="M24">
            <v>5.886</v>
          </cell>
          <cell r="N24" t="str">
            <v>Joy</v>
          </cell>
        </row>
        <row r="24">
          <cell r="Q24" t="str">
            <v>USA </v>
          </cell>
        </row>
        <row r="25">
          <cell r="A25" t="str">
            <v>MSO2500022</v>
          </cell>
          <cell r="B25">
            <v>4500572549</v>
          </cell>
          <cell r="C25" t="str">
            <v>P8316-L01-M1203</v>
          </cell>
          <cell r="D25" t="str">
            <v>247BW</v>
          </cell>
          <cell r="E25">
            <v>25000</v>
          </cell>
          <cell r="F25" t="str">
            <v>N</v>
          </cell>
        </row>
        <row r="25">
          <cell r="L25">
            <v>45818</v>
          </cell>
          <cell r="M25" t="str">
            <v>US$6.475 ($6.585 - 0.01 leaflet - 0.1 ALCI)</v>
          </cell>
          <cell r="N25" t="str">
            <v>Joy</v>
          </cell>
        </row>
        <row r="25">
          <cell r="P25" t="str">
            <v>Transfer to PO#4500574269</v>
          </cell>
          <cell r="Q25" t="str">
            <v>USA </v>
          </cell>
        </row>
        <row r="26">
          <cell r="A26" t="str">
            <v>MSO2500023</v>
          </cell>
          <cell r="B26">
            <v>4500572549</v>
          </cell>
          <cell r="C26" t="str">
            <v>P8316-L01-M1204</v>
          </cell>
          <cell r="D26" t="str">
            <v>247W</v>
          </cell>
          <cell r="E26">
            <v>3000</v>
          </cell>
          <cell r="F26" t="str">
            <v>N</v>
          </cell>
        </row>
        <row r="26">
          <cell r="L26">
            <v>45818</v>
          </cell>
          <cell r="M26" t="str">
            <v>US$6.475 ($6.585 - 0.01 leaflet - 0.1 ALCI)</v>
          </cell>
          <cell r="N26" t="str">
            <v>Joy</v>
          </cell>
        </row>
        <row r="26">
          <cell r="P26" t="str">
            <v>Transfer to PO#4500574269</v>
          </cell>
          <cell r="Q26" t="str">
            <v>USA </v>
          </cell>
        </row>
        <row r="27">
          <cell r="A27" t="str">
            <v>MSO2500024</v>
          </cell>
          <cell r="B27">
            <v>4500572345</v>
          </cell>
          <cell r="C27" t="str">
            <v>P8288-E03-M1202</v>
          </cell>
          <cell r="D27" t="str">
            <v>5542DU</v>
          </cell>
          <cell r="E27">
            <v>10008</v>
          </cell>
          <cell r="F27" t="str">
            <v>N</v>
          </cell>
        </row>
        <row r="27">
          <cell r="L27">
            <v>45831</v>
          </cell>
          <cell r="M27">
            <v>7.307</v>
          </cell>
          <cell r="N27" t="str">
            <v>Sophie</v>
          </cell>
        </row>
        <row r="27">
          <cell r="Q27" t="str">
            <v>UK </v>
          </cell>
        </row>
        <row r="28">
          <cell r="A28" t="str">
            <v>MSO2500025</v>
          </cell>
          <cell r="B28">
            <v>4500572345</v>
          </cell>
          <cell r="C28" t="str">
            <v>P8288-E03-M1202</v>
          </cell>
          <cell r="D28" t="str">
            <v>5542DU</v>
          </cell>
          <cell r="E28">
            <v>5808</v>
          </cell>
          <cell r="F28" t="str">
            <v>N</v>
          </cell>
        </row>
        <row r="28">
          <cell r="L28">
            <v>45873</v>
          </cell>
          <cell r="M28">
            <v>7.307</v>
          </cell>
          <cell r="N28" t="str">
            <v>Sophie</v>
          </cell>
        </row>
        <row r="28">
          <cell r="Q28" t="str">
            <v>UK </v>
          </cell>
        </row>
        <row r="29">
          <cell r="A29" t="str">
            <v>MSO2500025</v>
          </cell>
          <cell r="B29">
            <v>4500572345</v>
          </cell>
          <cell r="C29" t="str">
            <v>P8288-E03-M1202</v>
          </cell>
          <cell r="D29" t="str">
            <v>5542DU</v>
          </cell>
          <cell r="E29">
            <v>4200</v>
          </cell>
          <cell r="F29" t="str">
            <v>N</v>
          </cell>
        </row>
        <row r="29">
          <cell r="L29">
            <v>45879</v>
          </cell>
          <cell r="M29">
            <v>7.307</v>
          </cell>
          <cell r="N29" t="str">
            <v>Sophie</v>
          </cell>
        </row>
        <row r="29">
          <cell r="Q29" t="str">
            <v>UK </v>
          </cell>
        </row>
        <row r="30">
          <cell r="A30" t="str">
            <v>MSO2500026</v>
          </cell>
          <cell r="B30">
            <v>4500572345</v>
          </cell>
          <cell r="C30" t="str">
            <v>P8376-E01-M1201</v>
          </cell>
          <cell r="D30" t="str">
            <v>9142TU</v>
          </cell>
          <cell r="E30">
            <v>10008</v>
          </cell>
          <cell r="F30" t="str">
            <v>N</v>
          </cell>
        </row>
        <row r="30">
          <cell r="L30">
            <v>45845</v>
          </cell>
          <cell r="M30">
            <v>5.543</v>
          </cell>
          <cell r="N30" t="str">
            <v>Sophie</v>
          </cell>
        </row>
        <row r="30">
          <cell r="Q30" t="str">
            <v>UK </v>
          </cell>
        </row>
        <row r="31">
          <cell r="A31" t="str">
            <v>MSO2500027</v>
          </cell>
          <cell r="B31">
            <v>4500572983</v>
          </cell>
          <cell r="C31" t="str">
            <v>P8360-E02-M1201</v>
          </cell>
          <cell r="D31" t="str">
            <v>D563DE</v>
          </cell>
          <cell r="E31">
            <v>2004</v>
          </cell>
          <cell r="F31" t="str">
            <v>N</v>
          </cell>
        </row>
        <row r="31">
          <cell r="L31">
            <v>45785</v>
          </cell>
          <cell r="M31">
            <v>7.68</v>
          </cell>
          <cell r="N31" t="str">
            <v>Sophie</v>
          </cell>
        </row>
        <row r="31">
          <cell r="Q31" t="str">
            <v>Romania </v>
          </cell>
        </row>
        <row r="32">
          <cell r="A32" t="str">
            <v>MSO2500028</v>
          </cell>
          <cell r="B32">
            <v>4500572984</v>
          </cell>
          <cell r="C32" t="str">
            <v>P8360-E01-M1203</v>
          </cell>
          <cell r="D32" t="str">
            <v>D570DE</v>
          </cell>
          <cell r="E32">
            <v>3000</v>
          </cell>
          <cell r="F32" t="str">
            <v>N</v>
          </cell>
        </row>
        <row r="32">
          <cell r="L32">
            <v>45783</v>
          </cell>
          <cell r="M32">
            <v>8.82</v>
          </cell>
          <cell r="N32" t="str">
            <v>Sophie</v>
          </cell>
        </row>
        <row r="32">
          <cell r="Q32" t="str">
            <v>Romania </v>
          </cell>
        </row>
        <row r="33">
          <cell r="A33" t="str">
            <v>MSO2500029</v>
          </cell>
          <cell r="B33">
            <v>4500572985</v>
          </cell>
          <cell r="C33" t="str">
            <v>P8360-E01-M1203</v>
          </cell>
          <cell r="D33" t="str">
            <v>D570DE</v>
          </cell>
          <cell r="E33">
            <v>1002</v>
          </cell>
          <cell r="F33" t="str">
            <v>N</v>
          </cell>
        </row>
        <row r="33">
          <cell r="L33">
            <v>45783</v>
          </cell>
          <cell r="M33">
            <v>8.82</v>
          </cell>
          <cell r="N33" t="str">
            <v>Sophie</v>
          </cell>
        </row>
        <row r="33">
          <cell r="Q33" t="str">
            <v>Romania </v>
          </cell>
        </row>
        <row r="34">
          <cell r="A34" t="str">
            <v>MSO2500030</v>
          </cell>
          <cell r="B34">
            <v>4500572985</v>
          </cell>
          <cell r="C34" t="str">
            <v>P8360-E02-M1201</v>
          </cell>
          <cell r="D34" t="str">
            <v>D563DE</v>
          </cell>
          <cell r="E34">
            <v>1800</v>
          </cell>
          <cell r="F34" t="str">
            <v>N</v>
          </cell>
        </row>
        <row r="34">
          <cell r="L34">
            <v>45783</v>
          </cell>
          <cell r="M34">
            <v>7.68</v>
          </cell>
          <cell r="N34" t="str">
            <v>Sophie</v>
          </cell>
        </row>
        <row r="34">
          <cell r="Q34" t="str">
            <v>Romania </v>
          </cell>
        </row>
        <row r="35">
          <cell r="A35" t="str">
            <v>MSO2500031</v>
          </cell>
          <cell r="B35">
            <v>4500573662</v>
          </cell>
          <cell r="C35" t="str">
            <v>P8288-E03-M1202</v>
          </cell>
          <cell r="D35" t="str">
            <v>5542DU</v>
          </cell>
          <cell r="E35">
            <v>10008</v>
          </cell>
          <cell r="F35" t="str">
            <v>N</v>
          </cell>
        </row>
        <row r="35">
          <cell r="L35">
            <v>45839</v>
          </cell>
          <cell r="M35">
            <v>7.307</v>
          </cell>
          <cell r="N35" t="str">
            <v>Sophie</v>
          </cell>
        </row>
        <row r="35">
          <cell r="Q35" t="str">
            <v>UK </v>
          </cell>
        </row>
        <row r="36">
          <cell r="A36" t="str">
            <v>MSO2500032</v>
          </cell>
          <cell r="B36">
            <v>4500573662</v>
          </cell>
          <cell r="C36" t="str">
            <v>P8288-E02-M1211</v>
          </cell>
          <cell r="D36" t="str">
            <v>5543BU(S202b)</v>
          </cell>
          <cell r="E36">
            <v>10008</v>
          </cell>
          <cell r="F36" t="str">
            <v>Y</v>
          </cell>
          <cell r="G36">
            <v>45627</v>
          </cell>
        </row>
        <row r="36">
          <cell r="J36" t="str">
            <v>9590B-5543BU (Kaifat) - by SP
CLIP-5543GU (Laptide)
VR-5543BU (Laptide)</v>
          </cell>
          <cell r="K36" t="str">
            <v>0.847
0.318/SET
0.244/SET</v>
          </cell>
          <cell r="L36">
            <v>45853</v>
          </cell>
          <cell r="M36">
            <v>10.004</v>
          </cell>
          <cell r="N36" t="str">
            <v>Sophie</v>
          </cell>
        </row>
        <row r="36">
          <cell r="Q36" t="str">
            <v>UK </v>
          </cell>
        </row>
        <row r="37">
          <cell r="A37" t="str">
            <v>MSO2500033</v>
          </cell>
          <cell r="B37">
            <v>4500573662</v>
          </cell>
          <cell r="C37" t="str">
            <v>P8360-E01-M1207</v>
          </cell>
          <cell r="D37" t="str">
            <v>5572U</v>
          </cell>
          <cell r="E37">
            <v>2502</v>
          </cell>
          <cell r="F37" t="str">
            <v>N</v>
          </cell>
        </row>
        <row r="37">
          <cell r="L37">
            <v>45839</v>
          </cell>
          <cell r="M37">
            <v>8.942</v>
          </cell>
          <cell r="N37" t="str">
            <v>Sophie</v>
          </cell>
        </row>
        <row r="37">
          <cell r="Q37" t="str">
            <v>UK </v>
          </cell>
        </row>
        <row r="38">
          <cell r="A38" t="str">
            <v>MSO2500034</v>
          </cell>
          <cell r="B38">
            <v>4500573662</v>
          </cell>
          <cell r="C38" t="str">
            <v>P8376-E01-M1201</v>
          </cell>
          <cell r="D38" t="str">
            <v>9142TU</v>
          </cell>
          <cell r="E38">
            <v>10008</v>
          </cell>
          <cell r="F38" t="str">
            <v>N</v>
          </cell>
        </row>
        <row r="38">
          <cell r="L38">
            <v>45823</v>
          </cell>
          <cell r="M38">
            <v>5.543</v>
          </cell>
          <cell r="N38" t="str">
            <v>Sophie</v>
          </cell>
        </row>
        <row r="38">
          <cell r="Q38" t="str">
            <v>UK </v>
          </cell>
        </row>
        <row r="39">
          <cell r="A39" t="str">
            <v>MSO2500035</v>
          </cell>
          <cell r="B39">
            <v>4500573514</v>
          </cell>
          <cell r="C39" t="str">
            <v>P8360-E01-M1203</v>
          </cell>
          <cell r="D39" t="str">
            <v>D570DE</v>
          </cell>
          <cell r="E39">
            <v>6000</v>
          </cell>
          <cell r="F39" t="str">
            <v>N</v>
          </cell>
        </row>
        <row r="39">
          <cell r="L39">
            <v>45783</v>
          </cell>
          <cell r="M39">
            <v>8.82</v>
          </cell>
          <cell r="N39" t="str">
            <v>Sophie</v>
          </cell>
        </row>
        <row r="39">
          <cell r="Q39" t="str">
            <v>France </v>
          </cell>
        </row>
        <row r="40">
          <cell r="A40" t="str">
            <v>MSO2500036</v>
          </cell>
          <cell r="B40">
            <v>4500573653</v>
          </cell>
          <cell r="C40" t="str">
            <v>P8360-E02-M1201</v>
          </cell>
          <cell r="D40" t="str">
            <v>D563DE</v>
          </cell>
          <cell r="E40">
            <v>2502</v>
          </cell>
          <cell r="F40" t="str">
            <v>N</v>
          </cell>
        </row>
        <row r="40">
          <cell r="L40">
            <v>45799</v>
          </cell>
          <cell r="M40">
            <v>7.717</v>
          </cell>
          <cell r="N40" t="str">
            <v>Sophie</v>
          </cell>
        </row>
        <row r="40">
          <cell r="P40" t="str">
            <v>PO price is US$7.68                DN charge US$92.574   </v>
          </cell>
          <cell r="Q40" t="str">
            <v>France </v>
          </cell>
        </row>
        <row r="41">
          <cell r="A41" t="str">
            <v>MSO2500037</v>
          </cell>
          <cell r="B41">
            <v>4500573653</v>
          </cell>
          <cell r="C41" t="str">
            <v>P8360-E01-M1203</v>
          </cell>
          <cell r="D41" t="str">
            <v>D570DE</v>
          </cell>
          <cell r="E41">
            <v>8352</v>
          </cell>
          <cell r="F41" t="str">
            <v>N</v>
          </cell>
        </row>
        <row r="41">
          <cell r="L41">
            <v>45811</v>
          </cell>
          <cell r="M41">
            <v>8.857</v>
          </cell>
          <cell r="N41" t="str">
            <v>Sophie</v>
          </cell>
        </row>
        <row r="41">
          <cell r="P41" t="str">
            <v>PO price is US$8.82                    DN charge US$309.024   2004pcs taken and put on new po#4500574502/MSO2500045(DCHE version)</v>
          </cell>
          <cell r="Q41" t="str">
            <v>France </v>
          </cell>
        </row>
        <row r="42">
          <cell r="A42" t="str">
            <v>MSO2500038</v>
          </cell>
          <cell r="B42">
            <v>4500573653</v>
          </cell>
          <cell r="C42" t="str">
            <v>P8360-E01-M1204</v>
          </cell>
          <cell r="D42" t="str">
            <v>D572DE</v>
          </cell>
          <cell r="E42">
            <v>14502</v>
          </cell>
          <cell r="F42" t="str">
            <v>N</v>
          </cell>
        </row>
        <row r="42">
          <cell r="L42">
            <v>45811</v>
          </cell>
          <cell r="M42">
            <v>8.836</v>
          </cell>
          <cell r="N42" t="str">
            <v>Sophie</v>
          </cell>
        </row>
        <row r="42">
          <cell r="P42" t="str">
            <v>PO price is US$8.799                      DN charge US$536.574</v>
          </cell>
          <cell r="Q42" t="str">
            <v>France </v>
          </cell>
        </row>
        <row r="43">
          <cell r="A43" t="str">
            <v>MSO2500039</v>
          </cell>
          <cell r="B43">
            <v>4500573654</v>
          </cell>
          <cell r="C43" t="str">
            <v>P8288-E05-M1201</v>
          </cell>
          <cell r="D43" t="str">
            <v>D215DE</v>
          </cell>
          <cell r="E43">
            <v>2100</v>
          </cell>
          <cell r="F43" t="str">
            <v>N</v>
          </cell>
        </row>
        <row r="43">
          <cell r="L43">
            <v>45840</v>
          </cell>
          <cell r="M43">
            <v>7.617</v>
          </cell>
          <cell r="N43" t="str">
            <v>Sophie</v>
          </cell>
        </row>
        <row r="43">
          <cell r="P43" t="str">
            <v>PO price is US$7.58.             DN charge US$77.7</v>
          </cell>
          <cell r="Q43" t="str">
            <v>France </v>
          </cell>
        </row>
        <row r="44">
          <cell r="A44" t="str">
            <v>MSO2500039</v>
          </cell>
          <cell r="B44">
            <v>4500573654</v>
          </cell>
          <cell r="C44" t="str">
            <v>P8288-E05-M1201</v>
          </cell>
          <cell r="D44" t="str">
            <v>D215DE</v>
          </cell>
          <cell r="E44">
            <v>11100</v>
          </cell>
          <cell r="F44" t="str">
            <v>N</v>
          </cell>
        </row>
        <row r="44">
          <cell r="L44">
            <v>45840</v>
          </cell>
          <cell r="M44">
            <v>7.617</v>
          </cell>
          <cell r="N44" t="str">
            <v>Sophie</v>
          </cell>
        </row>
        <row r="44">
          <cell r="P44" t="str">
            <v>PO price is US$7.58.             DN charge US$410.7</v>
          </cell>
          <cell r="Q44" t="str">
            <v>France </v>
          </cell>
        </row>
        <row r="45">
          <cell r="A45" t="str">
            <v>MSO2500040</v>
          </cell>
          <cell r="B45">
            <v>4500573654</v>
          </cell>
          <cell r="C45" t="str">
            <v>P8360-E02-M1201</v>
          </cell>
          <cell r="D45" t="str">
            <v>D563DE</v>
          </cell>
          <cell r="E45">
            <v>1800</v>
          </cell>
          <cell r="F45" t="str">
            <v>N</v>
          </cell>
        </row>
        <row r="45">
          <cell r="L45">
            <v>45796</v>
          </cell>
          <cell r="M45">
            <v>7.717</v>
          </cell>
          <cell r="N45" t="str">
            <v>Sophie</v>
          </cell>
        </row>
        <row r="45">
          <cell r="P45" t="str">
            <v>PO price is US$7.68.             DN charge US$66.6</v>
          </cell>
          <cell r="Q45" t="str">
            <v>France </v>
          </cell>
        </row>
        <row r="46">
          <cell r="A46" t="str">
            <v>MSO2500040</v>
          </cell>
          <cell r="B46">
            <v>4500573654</v>
          </cell>
          <cell r="C46" t="str">
            <v>P8360-E02-M1201</v>
          </cell>
          <cell r="D46" t="str">
            <v>D563DE</v>
          </cell>
          <cell r="E46">
            <v>6588</v>
          </cell>
          <cell r="F46" t="str">
            <v>N</v>
          </cell>
        </row>
        <row r="46">
          <cell r="L46">
            <v>45800</v>
          </cell>
          <cell r="M46">
            <v>7.717</v>
          </cell>
          <cell r="N46" t="str">
            <v>Sophie</v>
          </cell>
        </row>
        <row r="46">
          <cell r="P46" t="str">
            <v>PO price is US$7.68.             DN charge US$243.756</v>
          </cell>
          <cell r="Q46" t="str">
            <v>France </v>
          </cell>
        </row>
        <row r="47">
          <cell r="A47" t="str">
            <v>MSO2500040</v>
          </cell>
          <cell r="B47">
            <v>4500573654</v>
          </cell>
          <cell r="C47" t="str">
            <v>P8360-E02-M1201</v>
          </cell>
          <cell r="D47" t="str">
            <v>D563DE</v>
          </cell>
          <cell r="E47">
            <v>1620</v>
          </cell>
          <cell r="F47" t="str">
            <v>N</v>
          </cell>
        </row>
        <row r="47">
          <cell r="L47">
            <v>45816</v>
          </cell>
          <cell r="M47">
            <v>7.717</v>
          </cell>
          <cell r="N47" t="str">
            <v>Sophie</v>
          </cell>
        </row>
        <row r="47">
          <cell r="P47" t="str">
            <v>PO price is US$7.68.             DN charge US$59.94</v>
          </cell>
          <cell r="Q47" t="str">
            <v>France </v>
          </cell>
        </row>
        <row r="48">
          <cell r="A48" t="str">
            <v>MSO2500041</v>
          </cell>
          <cell r="B48">
            <v>204035</v>
          </cell>
          <cell r="C48" t="str">
            <v>P8291-L05-M1245</v>
          </cell>
          <cell r="D48" t="str">
            <v>BNT5548</v>
          </cell>
          <cell r="E48">
            <v>2502</v>
          </cell>
          <cell r="F48" t="str">
            <v>N</v>
          </cell>
        </row>
        <row r="48">
          <cell r="L48">
            <v>45778</v>
          </cell>
          <cell r="M48">
            <v>11.478</v>
          </cell>
          <cell r="N48" t="str">
            <v>Alice</v>
          </cell>
        </row>
        <row r="48">
          <cell r="Q48" t="str">
            <v>USA </v>
          </cell>
        </row>
        <row r="49">
          <cell r="A49" t="str">
            <v>MSO2500042</v>
          </cell>
          <cell r="B49">
            <v>4500574865</v>
          </cell>
          <cell r="C49" t="str">
            <v>P8316-L01-M1203</v>
          </cell>
          <cell r="D49" t="str">
            <v>247BW</v>
          </cell>
          <cell r="E49">
            <v>12500</v>
          </cell>
          <cell r="F49" t="str">
            <v>N</v>
          </cell>
        </row>
        <row r="49">
          <cell r="L49">
            <v>45848</v>
          </cell>
          <cell r="M49">
            <v>5.886</v>
          </cell>
          <cell r="N49" t="str">
            <v>Joy</v>
          </cell>
        </row>
        <row r="49">
          <cell r="P49" t="str">
            <v>ELE ALCI</v>
          </cell>
          <cell r="Q49" t="str">
            <v>USA </v>
          </cell>
        </row>
        <row r="50">
          <cell r="A50" t="str">
            <v>MSO2500043</v>
          </cell>
          <cell r="B50">
            <v>4500574865</v>
          </cell>
          <cell r="C50" t="str">
            <v>P8316-L01-M1204</v>
          </cell>
          <cell r="D50" t="str">
            <v>247W</v>
          </cell>
          <cell r="E50">
            <v>8000</v>
          </cell>
          <cell r="F50" t="str">
            <v>N</v>
          </cell>
        </row>
        <row r="50">
          <cell r="L50">
            <v>45818</v>
          </cell>
          <cell r="M50">
            <v>5.886</v>
          </cell>
          <cell r="N50" t="str">
            <v>Joy</v>
          </cell>
        </row>
        <row r="50">
          <cell r="P50" t="str">
            <v>TRansfer to PSO2500804</v>
          </cell>
          <cell r="Q50" t="str">
            <v>USA </v>
          </cell>
        </row>
        <row r="51">
          <cell r="A51" t="str">
            <v>MSO2500044</v>
          </cell>
          <cell r="B51">
            <v>4500574973</v>
          </cell>
          <cell r="C51" t="str">
            <v>P8316-L01-M1202</v>
          </cell>
          <cell r="D51" t="str">
            <v>247TPW</v>
          </cell>
          <cell r="E51">
            <v>10000</v>
          </cell>
        </row>
        <row r="51">
          <cell r="L51">
            <v>45818</v>
          </cell>
          <cell r="M51">
            <v>5.9</v>
          </cell>
          <cell r="N51" t="str">
            <v>Joy</v>
          </cell>
        </row>
        <row r="51">
          <cell r="P51" t="str">
            <v>Transfer to RSO2500031</v>
          </cell>
          <cell r="Q51" t="str">
            <v>USA </v>
          </cell>
        </row>
        <row r="52">
          <cell r="A52" t="str">
            <v>MSO2500045</v>
          </cell>
          <cell r="B52">
            <v>4500574502</v>
          </cell>
          <cell r="C52" t="str">
            <v>P8360-E01-M1206</v>
          </cell>
          <cell r="D52" t="str">
            <v>D570DCHE</v>
          </cell>
          <cell r="E52">
            <v>2004</v>
          </cell>
          <cell r="F52" t="str">
            <v>N</v>
          </cell>
        </row>
        <row r="52">
          <cell r="L52">
            <v>45839</v>
          </cell>
          <cell r="M52">
            <v>8.939</v>
          </cell>
          <cell r="N52" t="str">
            <v>Sophie</v>
          </cell>
        </row>
        <row r="52">
          <cell r="P52" t="str">
            <v>2004pcs taken from po#4500573653/MSO2500037            PO price is US$8.885.DN charge US$74.148</v>
          </cell>
          <cell r="Q52" t="str">
            <v>Switzerland </v>
          </cell>
        </row>
        <row r="53">
          <cell r="A53" t="str">
            <v>MSO2500046</v>
          </cell>
          <cell r="B53">
            <v>4500575054</v>
          </cell>
          <cell r="C53" t="str">
            <v>P8360-E01-M1204</v>
          </cell>
          <cell r="D53" t="str">
            <v>D572DE</v>
          </cell>
          <cell r="E53">
            <v>12000</v>
          </cell>
          <cell r="F53" t="str">
            <v>N</v>
          </cell>
        </row>
        <row r="53">
          <cell r="L53">
            <v>45813</v>
          </cell>
          <cell r="M53">
            <v>8.836</v>
          </cell>
          <cell r="N53" t="str">
            <v>Sophie</v>
          </cell>
        </row>
        <row r="53">
          <cell r="P53" t="str">
            <v>PO price is US$8.799.DN charge US$444</v>
          </cell>
          <cell r="Q53" t="str">
            <v>France </v>
          </cell>
        </row>
        <row r="54">
          <cell r="A54" t="str">
            <v>MSO2500047</v>
          </cell>
          <cell r="B54">
            <v>4500575971</v>
          </cell>
          <cell r="C54" t="str">
            <v>P8360-E01-M1203</v>
          </cell>
          <cell r="D54" t="str">
            <v>D570DE</v>
          </cell>
          <cell r="E54">
            <v>3402</v>
          </cell>
          <cell r="F54" t="str">
            <v>N</v>
          </cell>
        </row>
        <row r="54">
          <cell r="L54">
            <v>45858</v>
          </cell>
          <cell r="M54">
            <v>8.857</v>
          </cell>
          <cell r="N54" t="str">
            <v>Winnie</v>
          </cell>
        </row>
        <row r="54">
          <cell r="P54" t="str">
            <v>The PO price is US$8.820.DN charge US$125.874</v>
          </cell>
          <cell r="Q54" t="str">
            <v>Romania </v>
          </cell>
        </row>
        <row r="55">
          <cell r="A55" t="str">
            <v>MSO2500048</v>
          </cell>
          <cell r="B55">
            <v>4500575057</v>
          </cell>
          <cell r="C55" t="str">
            <v>P8360-E02-M1201</v>
          </cell>
          <cell r="D55" t="str">
            <v>D563DE</v>
          </cell>
          <cell r="E55">
            <v>11796</v>
          </cell>
          <cell r="F55" t="str">
            <v>N</v>
          </cell>
        </row>
        <row r="55">
          <cell r="L55">
            <v>45871</v>
          </cell>
          <cell r="M55">
            <v>7.717</v>
          </cell>
          <cell r="N55" t="str">
            <v>Sophie</v>
          </cell>
        </row>
        <row r="55">
          <cell r="P55" t="str">
            <v>804pcs taken for change into U version NEW MSO2500082/PO#4500576868</v>
          </cell>
          <cell r="Q55" t="str">
            <v>France </v>
          </cell>
        </row>
        <row r="56">
          <cell r="A56" t="str">
            <v>MSO2500049</v>
          </cell>
          <cell r="B56">
            <v>4500575969</v>
          </cell>
          <cell r="C56" t="str">
            <v>P8360-E02-M1201</v>
          </cell>
          <cell r="D56" t="str">
            <v>D563DE</v>
          </cell>
          <cell r="E56">
            <v>1002</v>
          </cell>
          <cell r="F56" t="str">
            <v>N</v>
          </cell>
        </row>
        <row r="56">
          <cell r="L56">
            <v>45858</v>
          </cell>
          <cell r="M56">
            <v>7.717</v>
          </cell>
          <cell r="N56" t="str">
            <v>Sophie</v>
          </cell>
        </row>
        <row r="56">
          <cell r="P56" t="str">
            <v>PO price is US$7.68.DN charge US$37.074</v>
          </cell>
          <cell r="Q56" t="str">
            <v>Romania </v>
          </cell>
        </row>
        <row r="57">
          <cell r="A57" t="str">
            <v>MSO2500049</v>
          </cell>
          <cell r="B57">
            <v>4500575969</v>
          </cell>
          <cell r="C57" t="str">
            <v>P8360-E02-M1201</v>
          </cell>
          <cell r="D57" t="str">
            <v>D563DE</v>
          </cell>
          <cell r="E57">
            <v>1002</v>
          </cell>
          <cell r="F57" t="str">
            <v>N</v>
          </cell>
        </row>
        <row r="57">
          <cell r="L57">
            <v>45872</v>
          </cell>
          <cell r="M57">
            <v>7.717</v>
          </cell>
          <cell r="N57" t="str">
            <v>Sophie</v>
          </cell>
        </row>
        <row r="57">
          <cell r="Q57" t="str">
            <v>Romania </v>
          </cell>
        </row>
        <row r="58">
          <cell r="A58" t="str">
            <v>MSO2500050</v>
          </cell>
          <cell r="B58">
            <v>4500575057</v>
          </cell>
          <cell r="C58" t="str">
            <v>P8360-E01-M1204</v>
          </cell>
          <cell r="D58" t="str">
            <v>D572DE</v>
          </cell>
          <cell r="E58">
            <v>28710</v>
          </cell>
          <cell r="F58" t="str">
            <v>N</v>
          </cell>
        </row>
        <row r="58">
          <cell r="L58">
            <v>45842</v>
          </cell>
          <cell r="M58">
            <v>8.836</v>
          </cell>
          <cell r="N58" t="str">
            <v>Sophie</v>
          </cell>
        </row>
        <row r="58">
          <cell r="P58" t="str">
            <v>PO price is US$8.799.DN charge US$1062.27.                            3900pcs added on April 23</v>
          </cell>
          <cell r="Q58" t="str">
            <v>France </v>
          </cell>
        </row>
        <row r="59">
          <cell r="A59" t="str">
            <v>MSO2500051</v>
          </cell>
          <cell r="B59">
            <v>4500575059</v>
          </cell>
          <cell r="C59" t="str">
            <v>P8288-E05-M1201</v>
          </cell>
          <cell r="D59" t="str">
            <v>D215DE</v>
          </cell>
          <cell r="E59">
            <v>13500</v>
          </cell>
          <cell r="F59" t="str">
            <v>N</v>
          </cell>
        </row>
        <row r="59">
          <cell r="L59">
            <v>45874</v>
          </cell>
          <cell r="M59">
            <v>7.617</v>
          </cell>
          <cell r="N59" t="str">
            <v>Sophie</v>
          </cell>
        </row>
        <row r="59">
          <cell r="Q59" t="str">
            <v>France </v>
          </cell>
        </row>
        <row r="60">
          <cell r="A60" t="str">
            <v>MSO2500052</v>
          </cell>
          <cell r="B60">
            <v>4500575059</v>
          </cell>
          <cell r="C60" t="str">
            <v>P8360-E02-M1201</v>
          </cell>
          <cell r="D60" t="str">
            <v>D563DE</v>
          </cell>
          <cell r="E60">
            <v>3996</v>
          </cell>
          <cell r="F60" t="str">
            <v>N</v>
          </cell>
        </row>
        <row r="60">
          <cell r="L60">
            <v>45849</v>
          </cell>
          <cell r="M60">
            <v>7.717</v>
          </cell>
          <cell r="N60" t="str">
            <v>Sophie</v>
          </cell>
        </row>
        <row r="60">
          <cell r="Q60" t="str">
            <v>France </v>
          </cell>
        </row>
        <row r="61">
          <cell r="A61" t="str">
            <v>MSO2500052</v>
          </cell>
          <cell r="B61">
            <v>4500575059</v>
          </cell>
          <cell r="C61" t="str">
            <v>P8360-E02-M1201</v>
          </cell>
          <cell r="D61" t="str">
            <v>D563DE</v>
          </cell>
          <cell r="E61">
            <v>2502</v>
          </cell>
          <cell r="F61" t="str">
            <v>N</v>
          </cell>
        </row>
        <row r="61">
          <cell r="L61">
            <v>45854</v>
          </cell>
          <cell r="M61">
            <v>7.717</v>
          </cell>
          <cell r="N61" t="str">
            <v>Sophie</v>
          </cell>
        </row>
        <row r="61">
          <cell r="Q61" t="str">
            <v>France </v>
          </cell>
        </row>
        <row r="62">
          <cell r="A62" t="str">
            <v>MSO2500052</v>
          </cell>
          <cell r="B62">
            <v>4500575059</v>
          </cell>
          <cell r="C62" t="str">
            <v>P8360-E02-M1201</v>
          </cell>
          <cell r="D62" t="str">
            <v>D563DE</v>
          </cell>
          <cell r="E62">
            <v>8400</v>
          </cell>
          <cell r="F62" t="str">
            <v>N</v>
          </cell>
        </row>
        <row r="62">
          <cell r="L62">
            <v>45852</v>
          </cell>
          <cell r="M62">
            <v>7.717</v>
          </cell>
          <cell r="N62" t="str">
            <v>Sophie</v>
          </cell>
        </row>
        <row r="62">
          <cell r="Q62" t="str">
            <v>France </v>
          </cell>
        </row>
        <row r="63">
          <cell r="A63" t="str">
            <v>MSO2500052</v>
          </cell>
          <cell r="B63">
            <v>4500575059</v>
          </cell>
          <cell r="C63" t="str">
            <v>P8360-E02-M1201</v>
          </cell>
          <cell r="D63" t="str">
            <v>D563DE</v>
          </cell>
          <cell r="E63">
            <v>5502</v>
          </cell>
          <cell r="F63" t="str">
            <v>N</v>
          </cell>
        </row>
        <row r="63">
          <cell r="L63">
            <v>45859</v>
          </cell>
          <cell r="M63">
            <v>7.717</v>
          </cell>
          <cell r="N63" t="str">
            <v>Sophie</v>
          </cell>
        </row>
        <row r="63">
          <cell r="Q63" t="str">
            <v>France </v>
          </cell>
        </row>
        <row r="64">
          <cell r="A64" t="str">
            <v>MSO2500053</v>
          </cell>
          <cell r="B64">
            <v>4500575142</v>
          </cell>
          <cell r="C64" t="str">
            <v>P8288-E02-M1211</v>
          </cell>
          <cell r="D64" t="str">
            <v>5543BU(S202b)</v>
          </cell>
          <cell r="E64">
            <v>10008</v>
          </cell>
          <cell r="F64" t="str">
            <v>Y</v>
          </cell>
          <cell r="G64">
            <v>45627</v>
          </cell>
        </row>
        <row r="64">
          <cell r="J64" t="str">
            <v>9590B-5543BU (Kaifat) - by SP
CLIP-5543GU (Laptide)
VR-5543BU (Laptide)</v>
          </cell>
          <cell r="K64" t="str">
            <v>0.847
0.318/SET
0.244/SET</v>
          </cell>
          <cell r="L64">
            <v>45847</v>
          </cell>
          <cell r="M64">
            <v>10.004</v>
          </cell>
          <cell r="N64" t="str">
            <v>Sophie</v>
          </cell>
        </row>
        <row r="64">
          <cell r="Q64" t="str">
            <v>UK </v>
          </cell>
        </row>
        <row r="65">
          <cell r="A65" t="str">
            <v>MSO2500054</v>
          </cell>
          <cell r="B65">
            <v>4500575142</v>
          </cell>
          <cell r="C65" t="str">
            <v>P8360-E01-M1207</v>
          </cell>
          <cell r="D65" t="str">
            <v>5572U</v>
          </cell>
          <cell r="E65">
            <v>3000</v>
          </cell>
          <cell r="F65" t="str">
            <v>N</v>
          </cell>
        </row>
        <row r="65">
          <cell r="L65">
            <v>45839</v>
          </cell>
          <cell r="M65">
            <v>8.942</v>
          </cell>
          <cell r="N65" t="str">
            <v>Sophie</v>
          </cell>
        </row>
        <row r="65">
          <cell r="Q65" t="str">
            <v>UK </v>
          </cell>
        </row>
        <row r="66">
          <cell r="A66" t="str">
            <v>MSO2500055</v>
          </cell>
          <cell r="B66">
            <v>4500575142</v>
          </cell>
          <cell r="C66" t="str">
            <v>P8376-E01-M1201</v>
          </cell>
          <cell r="D66" t="str">
            <v>9142TU</v>
          </cell>
          <cell r="E66">
            <v>15000</v>
          </cell>
          <cell r="F66" t="str">
            <v>N</v>
          </cell>
        </row>
        <row r="66">
          <cell r="L66">
            <v>45839</v>
          </cell>
          <cell r="M66">
            <v>5.543</v>
          </cell>
          <cell r="N66" t="str">
            <v>Sophie</v>
          </cell>
        </row>
        <row r="66">
          <cell r="Q66" t="str">
            <v>UK </v>
          </cell>
        </row>
        <row r="67">
          <cell r="A67" t="str">
            <v>MSO2500056</v>
          </cell>
          <cell r="B67">
            <v>4500575955</v>
          </cell>
          <cell r="C67" t="str">
            <v>P8360-E01-M1203</v>
          </cell>
          <cell r="D67" t="str">
            <v>D570DE</v>
          </cell>
          <cell r="E67">
            <v>3000</v>
          </cell>
          <cell r="F67" t="str">
            <v>N</v>
          </cell>
        </row>
        <row r="67">
          <cell r="L67">
            <v>45854</v>
          </cell>
          <cell r="M67">
            <v>8.857</v>
          </cell>
          <cell r="N67" t="str">
            <v>Winnie</v>
          </cell>
        </row>
        <row r="67">
          <cell r="Q67" t="str">
            <v>France </v>
          </cell>
        </row>
        <row r="68">
          <cell r="A68" t="str">
            <v>MSO2500057</v>
          </cell>
          <cell r="B68">
            <v>4500575956</v>
          </cell>
          <cell r="C68" t="str">
            <v>P8360-E01-M1203</v>
          </cell>
          <cell r="D68" t="str">
            <v>D570DE</v>
          </cell>
          <cell r="E68">
            <v>4200</v>
          </cell>
          <cell r="F68" t="str">
            <v>N</v>
          </cell>
        </row>
        <row r="68">
          <cell r="L68">
            <v>45877</v>
          </cell>
          <cell r="M68">
            <v>8.857</v>
          </cell>
          <cell r="N68" t="str">
            <v>Winnie</v>
          </cell>
        </row>
        <row r="68">
          <cell r="Q68" t="str">
            <v>France </v>
          </cell>
        </row>
        <row r="69">
          <cell r="A69" t="str">
            <v>MSO2500057</v>
          </cell>
          <cell r="B69">
            <v>4500575956</v>
          </cell>
          <cell r="C69" t="str">
            <v>P8360-E01-M1203</v>
          </cell>
          <cell r="D69" t="str">
            <v>D570DE</v>
          </cell>
          <cell r="E69">
            <v>10200</v>
          </cell>
          <cell r="F69" t="str">
            <v>N</v>
          </cell>
        </row>
        <row r="69">
          <cell r="L69">
            <v>45880</v>
          </cell>
          <cell r="M69">
            <v>8.857</v>
          </cell>
          <cell r="N69" t="str">
            <v>Winnie</v>
          </cell>
        </row>
        <row r="69">
          <cell r="Q69" t="str">
            <v>France </v>
          </cell>
        </row>
        <row r="70">
          <cell r="A70" t="str">
            <v>MSO2500058</v>
          </cell>
          <cell r="B70">
            <v>4500575956</v>
          </cell>
          <cell r="C70" t="str">
            <v>P8360-E01-M1204</v>
          </cell>
          <cell r="D70" t="str">
            <v>D572DE</v>
          </cell>
          <cell r="E70">
            <v>24000</v>
          </cell>
          <cell r="F70" t="str">
            <v>N</v>
          </cell>
        </row>
        <row r="70">
          <cell r="L70">
            <v>45880</v>
          </cell>
          <cell r="M70">
            <v>8.836</v>
          </cell>
          <cell r="N70" t="str">
            <v>Winnie</v>
          </cell>
        </row>
        <row r="70">
          <cell r="Q70" t="str">
            <v>France </v>
          </cell>
        </row>
        <row r="71">
          <cell r="A71" t="str">
            <v>MSO2500059</v>
          </cell>
          <cell r="B71">
            <v>4500575957</v>
          </cell>
          <cell r="C71" t="str">
            <v>P8288-E05-M1201</v>
          </cell>
          <cell r="D71" t="str">
            <v>D215DE</v>
          </cell>
          <cell r="E71">
            <v>9000</v>
          </cell>
          <cell r="F71" t="str">
            <v>N</v>
          </cell>
        </row>
        <row r="71">
          <cell r="L71">
            <v>45902</v>
          </cell>
          <cell r="M71">
            <v>7.617</v>
          </cell>
          <cell r="N71" t="str">
            <v>Winnie</v>
          </cell>
        </row>
        <row r="71">
          <cell r="Q71" t="str">
            <v>France </v>
          </cell>
        </row>
        <row r="72">
          <cell r="A72" t="str">
            <v>MSO2500060</v>
          </cell>
          <cell r="B72">
            <v>4500575957</v>
          </cell>
          <cell r="C72" t="str">
            <v>P8360-E02-M1201</v>
          </cell>
          <cell r="D72" t="str">
            <v>D563DE</v>
          </cell>
          <cell r="E72">
            <v>8400</v>
          </cell>
          <cell r="F72" t="str">
            <v>N</v>
          </cell>
        </row>
        <row r="72">
          <cell r="L72">
            <v>45869</v>
          </cell>
          <cell r="M72">
            <v>7.717</v>
          </cell>
          <cell r="N72" t="str">
            <v>Winnie</v>
          </cell>
        </row>
        <row r="72">
          <cell r="P72" t="str">
            <v>additional 1500pcs on 4/30</v>
          </cell>
          <cell r="Q72" t="str">
            <v>France </v>
          </cell>
        </row>
        <row r="73">
          <cell r="A73" t="str">
            <v>MSO2500061</v>
          </cell>
          <cell r="B73">
            <v>4500575957</v>
          </cell>
          <cell r="C73" t="str">
            <v>P8360-E01-M1203</v>
          </cell>
          <cell r="D73" t="str">
            <v>D570DE</v>
          </cell>
          <cell r="E73">
            <v>10200</v>
          </cell>
          <cell r="F73" t="str">
            <v>N</v>
          </cell>
        </row>
        <row r="73">
          <cell r="L73">
            <v>45902</v>
          </cell>
          <cell r="M73">
            <v>8.857</v>
          </cell>
          <cell r="N73" t="str">
            <v>Winnie</v>
          </cell>
        </row>
        <row r="73">
          <cell r="Q73" t="str">
            <v>France </v>
          </cell>
        </row>
        <row r="74">
          <cell r="A74" t="str">
            <v>MSO2500062</v>
          </cell>
          <cell r="B74">
            <v>4500575957</v>
          </cell>
          <cell r="C74" t="str">
            <v>P8360-E01-M1204</v>
          </cell>
          <cell r="D74" t="str">
            <v>D572DE</v>
          </cell>
          <cell r="E74">
            <v>15000</v>
          </cell>
          <cell r="F74" t="str">
            <v>N</v>
          </cell>
        </row>
        <row r="74">
          <cell r="L74">
            <v>45902</v>
          </cell>
          <cell r="M74">
            <v>8.836</v>
          </cell>
          <cell r="N74" t="str">
            <v>Winnie</v>
          </cell>
        </row>
        <row r="74">
          <cell r="Q74" t="str">
            <v>France </v>
          </cell>
        </row>
        <row r="75">
          <cell r="A75" t="str">
            <v>MSO2500063</v>
          </cell>
          <cell r="B75">
            <v>4500575961</v>
          </cell>
          <cell r="C75" t="str">
            <v>P8288-E05-M1201</v>
          </cell>
          <cell r="D75" t="str">
            <v>D215DE</v>
          </cell>
          <cell r="E75">
            <v>12300</v>
          </cell>
          <cell r="F75" t="str">
            <v>N</v>
          </cell>
        </row>
        <row r="75">
          <cell r="L75">
            <v>45937</v>
          </cell>
          <cell r="M75">
            <v>7.634</v>
          </cell>
          <cell r="N75" t="str">
            <v>Winnie</v>
          </cell>
        </row>
        <row r="75">
          <cell r="Q75" t="str">
            <v>France </v>
          </cell>
        </row>
        <row r="76">
          <cell r="A76" t="str">
            <v>MSO2500064</v>
          </cell>
          <cell r="B76">
            <v>4500575961</v>
          </cell>
          <cell r="C76" t="str">
            <v>P8360-E02-M1201</v>
          </cell>
          <cell r="D76" t="str">
            <v>D563DE</v>
          </cell>
          <cell r="E76">
            <v>8100</v>
          </cell>
          <cell r="F76" t="str">
            <v>N</v>
          </cell>
        </row>
        <row r="76">
          <cell r="L76">
            <v>45965</v>
          </cell>
          <cell r="M76">
            <v>7.734</v>
          </cell>
          <cell r="N76" t="str">
            <v>Winnie</v>
          </cell>
        </row>
        <row r="76">
          <cell r="Q76" t="str">
            <v>France </v>
          </cell>
        </row>
        <row r="77">
          <cell r="A77" t="str">
            <v>MSO2500065</v>
          </cell>
          <cell r="B77">
            <v>4500575961</v>
          </cell>
          <cell r="C77" t="str">
            <v>P8360-E01-M1203</v>
          </cell>
          <cell r="D77" t="str">
            <v>D570DE</v>
          </cell>
          <cell r="E77">
            <v>7200</v>
          </cell>
          <cell r="F77" t="str">
            <v>N</v>
          </cell>
        </row>
        <row r="77">
          <cell r="L77">
            <v>45937</v>
          </cell>
          <cell r="M77">
            <v>8.857</v>
          </cell>
          <cell r="N77" t="str">
            <v>Winnie</v>
          </cell>
        </row>
        <row r="77">
          <cell r="Q77" t="str">
            <v>France </v>
          </cell>
        </row>
        <row r="78">
          <cell r="A78" t="str">
            <v>MSO2500066</v>
          </cell>
          <cell r="B78">
            <v>4500575961</v>
          </cell>
          <cell r="C78" t="str">
            <v>P8360-E01-M1204</v>
          </cell>
          <cell r="D78" t="str">
            <v>D572DE</v>
          </cell>
          <cell r="E78">
            <v>6000</v>
          </cell>
          <cell r="F78" t="str">
            <v>N</v>
          </cell>
        </row>
        <row r="78">
          <cell r="L78">
            <v>45937</v>
          </cell>
          <cell r="M78">
            <v>8.853</v>
          </cell>
          <cell r="N78" t="str">
            <v>Winnie</v>
          </cell>
        </row>
        <row r="78">
          <cell r="Q78" t="str">
            <v>France </v>
          </cell>
        </row>
        <row r="79">
          <cell r="A79" t="str">
            <v>MSO2500067</v>
          </cell>
          <cell r="B79">
            <v>4500575962</v>
          </cell>
          <cell r="C79" t="str">
            <v>P8288-E05-M1201</v>
          </cell>
          <cell r="D79" t="str">
            <v>D215DE</v>
          </cell>
          <cell r="E79">
            <v>11100</v>
          </cell>
          <cell r="F79" t="str">
            <v>N</v>
          </cell>
        </row>
        <row r="79">
          <cell r="L79">
            <v>45965</v>
          </cell>
          <cell r="M79">
            <v>7.634</v>
          </cell>
          <cell r="N79" t="str">
            <v>Winnie</v>
          </cell>
        </row>
        <row r="79">
          <cell r="Q79" t="str">
            <v>France </v>
          </cell>
        </row>
        <row r="80">
          <cell r="A80" t="str">
            <v>MSO2500068</v>
          </cell>
          <cell r="B80">
            <v>4500575962</v>
          </cell>
          <cell r="C80" t="str">
            <v>P8360-E02-M1201</v>
          </cell>
          <cell r="D80" t="str">
            <v>D563DE</v>
          </cell>
          <cell r="E80">
            <v>6000</v>
          </cell>
          <cell r="F80" t="str">
            <v>N</v>
          </cell>
        </row>
        <row r="80">
          <cell r="L80">
            <v>45965</v>
          </cell>
          <cell r="M80">
            <v>7.734</v>
          </cell>
          <cell r="N80" t="str">
            <v>Winnie</v>
          </cell>
        </row>
        <row r="80">
          <cell r="Q80" t="str">
            <v>France </v>
          </cell>
        </row>
        <row r="81">
          <cell r="A81" t="str">
            <v>MSO2500069</v>
          </cell>
          <cell r="B81">
            <v>4500575962</v>
          </cell>
          <cell r="C81" t="str">
            <v>P8360-E01-M1203</v>
          </cell>
          <cell r="D81" t="str">
            <v>D570DE</v>
          </cell>
          <cell r="E81">
            <v>7800</v>
          </cell>
          <cell r="F81" t="str">
            <v>N</v>
          </cell>
        </row>
        <row r="81">
          <cell r="L81">
            <v>45965</v>
          </cell>
          <cell r="M81">
            <v>8.857</v>
          </cell>
          <cell r="N81" t="str">
            <v>Winnie</v>
          </cell>
        </row>
        <row r="81">
          <cell r="Q81" t="str">
            <v>France </v>
          </cell>
        </row>
        <row r="82">
          <cell r="A82" t="str">
            <v>MSO2500070</v>
          </cell>
          <cell r="B82">
            <v>4500575962</v>
          </cell>
          <cell r="C82" t="str">
            <v>P8360-E01-M1204</v>
          </cell>
          <cell r="D82" t="str">
            <v>D572DE</v>
          </cell>
          <cell r="E82">
            <v>5400</v>
          </cell>
          <cell r="F82" t="str">
            <v>N</v>
          </cell>
        </row>
        <row r="82">
          <cell r="L82">
            <v>45965</v>
          </cell>
          <cell r="M82">
            <v>8.853</v>
          </cell>
          <cell r="N82" t="str">
            <v>Winnie</v>
          </cell>
        </row>
        <row r="82">
          <cell r="Q82" t="str">
            <v>France </v>
          </cell>
        </row>
        <row r="83">
          <cell r="A83" t="str">
            <v>MSO2500071</v>
          </cell>
          <cell r="B83">
            <v>4500575957</v>
          </cell>
          <cell r="C83" t="str">
            <v>P8356-E01-M1204</v>
          </cell>
          <cell r="D83" t="str">
            <v>D373E</v>
          </cell>
          <cell r="E83">
            <v>3300</v>
          </cell>
          <cell r="F83" t="str">
            <v>N</v>
          </cell>
        </row>
        <row r="83">
          <cell r="L83">
            <v>45902</v>
          </cell>
          <cell r="M83">
            <v>10.43</v>
          </cell>
          <cell r="N83" t="str">
            <v>Winnie</v>
          </cell>
        </row>
        <row r="83">
          <cell r="P83" t="str">
            <v>Transfer to PSO2501032</v>
          </cell>
          <cell r="Q83" t="str">
            <v>France </v>
          </cell>
        </row>
        <row r="84">
          <cell r="A84" t="str">
            <v>MSO2500072</v>
          </cell>
          <cell r="B84">
            <v>4500576206</v>
          </cell>
          <cell r="C84" t="str">
            <v>P8360-E01-M1204</v>
          </cell>
          <cell r="D84" t="str">
            <v>D572DE</v>
          </cell>
          <cell r="E84">
            <v>16800</v>
          </cell>
          <cell r="F84" t="str">
            <v>N</v>
          </cell>
        </row>
        <row r="84">
          <cell r="L84">
            <v>45852</v>
          </cell>
          <cell r="M84">
            <v>8.836</v>
          </cell>
          <cell r="N84" t="str">
            <v>Winnie</v>
          </cell>
        </row>
        <row r="84">
          <cell r="Q84" t="str">
            <v>France </v>
          </cell>
        </row>
        <row r="85">
          <cell r="A85" t="str">
            <v>MSO2500072</v>
          </cell>
          <cell r="B85">
            <v>4500576206</v>
          </cell>
          <cell r="C85" t="str">
            <v>P8360-E01-M1204</v>
          </cell>
          <cell r="D85" t="str">
            <v>D572DE</v>
          </cell>
          <cell r="E85">
            <v>4620</v>
          </cell>
          <cell r="F85" t="str">
            <v>N</v>
          </cell>
        </row>
        <row r="85">
          <cell r="L85">
            <v>45859</v>
          </cell>
          <cell r="M85">
            <v>8.836</v>
          </cell>
          <cell r="N85" t="str">
            <v>Winnie</v>
          </cell>
        </row>
        <row r="85">
          <cell r="Q85" t="str">
            <v>France </v>
          </cell>
        </row>
        <row r="86">
          <cell r="A86" t="str">
            <v>MSO2500072</v>
          </cell>
          <cell r="B86">
            <v>4500576206</v>
          </cell>
          <cell r="C86" t="str">
            <v>P8360-E01-M1204</v>
          </cell>
          <cell r="D86" t="str">
            <v>D572DE</v>
          </cell>
          <cell r="E86">
            <v>4584</v>
          </cell>
          <cell r="F86" t="str">
            <v>N</v>
          </cell>
        </row>
        <row r="86">
          <cell r="L86">
            <v>45871</v>
          </cell>
          <cell r="M86">
            <v>8.836</v>
          </cell>
          <cell r="N86" t="str">
            <v>Winnie</v>
          </cell>
        </row>
        <row r="86">
          <cell r="Q86" t="str">
            <v>France </v>
          </cell>
        </row>
        <row r="87">
          <cell r="A87" t="str">
            <v>MSO2500073</v>
          </cell>
          <cell r="B87">
            <v>4500576348</v>
          </cell>
          <cell r="C87" t="str">
            <v>P8288-E03-M1202</v>
          </cell>
          <cell r="D87" t="str">
            <v>5542DU</v>
          </cell>
          <cell r="E87">
            <v>10008</v>
          </cell>
          <cell r="F87" t="str">
            <v>N</v>
          </cell>
        </row>
        <row r="87">
          <cell r="L87">
            <v>45888</v>
          </cell>
          <cell r="M87">
            <v>7.307</v>
          </cell>
          <cell r="N87" t="str">
            <v>Winnie</v>
          </cell>
        </row>
        <row r="87">
          <cell r="Q87" t="str">
            <v>UK </v>
          </cell>
        </row>
        <row r="88">
          <cell r="A88" t="str">
            <v>MSO2500074</v>
          </cell>
          <cell r="B88">
            <v>4500576348</v>
          </cell>
          <cell r="C88" t="str">
            <v>P8288-E03-M1202</v>
          </cell>
          <cell r="D88" t="str">
            <v>5542DU</v>
          </cell>
          <cell r="E88">
            <v>10008</v>
          </cell>
          <cell r="F88" t="str">
            <v>N</v>
          </cell>
        </row>
        <row r="88">
          <cell r="L88">
            <v>45918</v>
          </cell>
          <cell r="M88">
            <v>7.307</v>
          </cell>
          <cell r="N88" t="str">
            <v>Winnie</v>
          </cell>
        </row>
        <row r="88">
          <cell r="Q88" t="str">
            <v>UK </v>
          </cell>
        </row>
        <row r="89">
          <cell r="A89" t="str">
            <v>MSO2500075</v>
          </cell>
          <cell r="B89">
            <v>4500576348</v>
          </cell>
          <cell r="C89" t="str">
            <v>P8288-E02-M1211</v>
          </cell>
          <cell r="D89" t="str">
            <v>5543BU(S202b)</v>
          </cell>
          <cell r="E89">
            <v>5004</v>
          </cell>
          <cell r="F89" t="str">
            <v>Y</v>
          </cell>
          <cell r="G89">
            <v>45627</v>
          </cell>
        </row>
        <row r="89">
          <cell r="J89" t="str">
            <v>9590B-5543BU (Kaifat) - by SP
CLIP-5543GU (Laptide)
VR-5543BU (Laptide)</v>
          </cell>
          <cell r="K89" t="str">
            <v>0.847
0.318/SET
0.244/SET</v>
          </cell>
          <cell r="L89">
            <v>45871</v>
          </cell>
          <cell r="M89">
            <v>10.004</v>
          </cell>
          <cell r="N89" t="str">
            <v>Winnie</v>
          </cell>
        </row>
        <row r="89">
          <cell r="Q89" t="str">
            <v>UK </v>
          </cell>
        </row>
        <row r="90">
          <cell r="A90" t="str">
            <v>MSO2500076</v>
          </cell>
          <cell r="B90">
            <v>4500576348</v>
          </cell>
          <cell r="C90" t="str">
            <v>P8288-E02-M1211</v>
          </cell>
          <cell r="D90" t="str">
            <v>5543BU(S202b)</v>
          </cell>
          <cell r="E90">
            <v>20004</v>
          </cell>
          <cell r="F90" t="str">
            <v>Y</v>
          </cell>
          <cell r="G90">
            <v>45627</v>
          </cell>
        </row>
        <row r="90">
          <cell r="J90" t="str">
            <v>9590B-5543BU (Kaifat) - by SP
CLIP-5543GU (Laptide)
VR-5543BU (Laptide)</v>
          </cell>
          <cell r="K90" t="str">
            <v>0.847
0.318/SET
0.244/SET</v>
          </cell>
          <cell r="L90">
            <v>45888</v>
          </cell>
          <cell r="M90">
            <v>10.004</v>
          </cell>
          <cell r="N90" t="str">
            <v>Winnie</v>
          </cell>
        </row>
        <row r="90">
          <cell r="Q90" t="str">
            <v>UK </v>
          </cell>
        </row>
        <row r="91">
          <cell r="A91" t="str">
            <v>MSO2500077</v>
          </cell>
          <cell r="B91">
            <v>4500576348</v>
          </cell>
          <cell r="C91" t="str">
            <v>P8288-E02-M1211</v>
          </cell>
          <cell r="D91" t="str">
            <v>5543BU(S202b)</v>
          </cell>
          <cell r="E91">
            <v>10008</v>
          </cell>
          <cell r="F91" t="str">
            <v>Y</v>
          </cell>
          <cell r="G91">
            <v>45627</v>
          </cell>
        </row>
        <row r="91">
          <cell r="J91" t="str">
            <v>9590B-5543BU (Kaifat) - by SP
CLIP-5543GU (Laptide)
VR-5543BU (Laptide)</v>
          </cell>
          <cell r="K91" t="str">
            <v>0.847
0.318/SET
0.244/SET</v>
          </cell>
          <cell r="L91">
            <v>45918</v>
          </cell>
          <cell r="M91">
            <v>10.004</v>
          </cell>
          <cell r="N91" t="str">
            <v>Winnie</v>
          </cell>
        </row>
        <row r="91">
          <cell r="Q91" t="str">
            <v>UK </v>
          </cell>
        </row>
        <row r="92">
          <cell r="A92" t="str">
            <v>MSO2500078</v>
          </cell>
          <cell r="B92">
            <v>4500576348</v>
          </cell>
          <cell r="C92" t="str">
            <v>P8376-E01-M1201</v>
          </cell>
          <cell r="D92" t="str">
            <v>9142TU</v>
          </cell>
          <cell r="E92">
            <v>20004</v>
          </cell>
          <cell r="F92" t="str">
            <v>N</v>
          </cell>
        </row>
        <row r="92">
          <cell r="L92">
            <v>45888</v>
          </cell>
          <cell r="M92">
            <v>5.543</v>
          </cell>
          <cell r="N92" t="str">
            <v>Winnie</v>
          </cell>
        </row>
        <row r="92">
          <cell r="Q92" t="str">
            <v>UK </v>
          </cell>
        </row>
        <row r="93">
          <cell r="A93" t="str">
            <v>MSO2500079</v>
          </cell>
          <cell r="B93">
            <v>4500576348</v>
          </cell>
          <cell r="C93" t="str">
            <v>P8376-E01-M1201</v>
          </cell>
          <cell r="D93" t="str">
            <v>9142TU</v>
          </cell>
          <cell r="E93">
            <v>15000</v>
          </cell>
          <cell r="F93" t="str">
            <v>N</v>
          </cell>
        </row>
        <row r="93">
          <cell r="L93">
            <v>45918</v>
          </cell>
          <cell r="M93">
            <v>5.543</v>
          </cell>
          <cell r="N93" t="str">
            <v>Winnie</v>
          </cell>
        </row>
        <row r="93">
          <cell r="Q93" t="str">
            <v>UK </v>
          </cell>
        </row>
        <row r="94">
          <cell r="A94" t="str">
            <v>MSO2500080</v>
          </cell>
          <cell r="B94">
            <v>4500576518</v>
          </cell>
          <cell r="C94" t="str">
            <v>302-82880122R</v>
          </cell>
          <cell r="D94" t="str">
            <v>D215DE(00002151)</v>
          </cell>
          <cell r="E94">
            <v>1000</v>
          </cell>
          <cell r="F94" t="str">
            <v>N</v>
          </cell>
        </row>
        <row r="94">
          <cell r="L94">
            <v>45842</v>
          </cell>
          <cell r="M94">
            <v>0.7</v>
          </cell>
          <cell r="N94" t="str">
            <v>Winnie</v>
          </cell>
        </row>
        <row r="94">
          <cell r="P94" t="str">
            <v>UB-302-82880122R</v>
          </cell>
          <cell r="Q94" t="str">
            <v>France </v>
          </cell>
        </row>
        <row r="95">
          <cell r="A95" t="str">
            <v>MSO2500081</v>
          </cell>
          <cell r="B95">
            <v>4500576518</v>
          </cell>
          <cell r="C95" t="str">
            <v>302-83600046R</v>
          </cell>
          <cell r="D95" t="str">
            <v>D563DE(00005630)</v>
          </cell>
          <cell r="E95">
            <v>100</v>
          </cell>
          <cell r="F95" t="str">
            <v>N</v>
          </cell>
        </row>
        <row r="95">
          <cell r="L95">
            <v>45842</v>
          </cell>
          <cell r="M95">
            <v>0.66</v>
          </cell>
          <cell r="N95" t="str">
            <v>Winnie</v>
          </cell>
        </row>
        <row r="95">
          <cell r="P95" t="str">
            <v>UB-302-83600046R</v>
          </cell>
          <cell r="Q95" t="str">
            <v>France </v>
          </cell>
        </row>
        <row r="96">
          <cell r="A96" t="str">
            <v>MSO2500082</v>
          </cell>
          <cell r="B96">
            <v>4500576868</v>
          </cell>
          <cell r="C96" t="str">
            <v>P8360-E02-M1204</v>
          </cell>
          <cell r="D96" t="str">
            <v>D563DU</v>
          </cell>
          <cell r="E96">
            <v>804</v>
          </cell>
          <cell r="F96" t="str">
            <v>N</v>
          </cell>
        </row>
        <row r="96">
          <cell r="L96">
            <v>45861</v>
          </cell>
          <cell r="M96">
            <v>8.003</v>
          </cell>
          <cell r="N96" t="str">
            <v>Winnie</v>
          </cell>
        </row>
        <row r="96">
          <cell r="P96" t="str">
            <v>Taken on PO#4500575057-change into U version</v>
          </cell>
          <cell r="Q96" t="str">
            <v>France </v>
          </cell>
        </row>
        <row r="97">
          <cell r="A97" t="str">
            <v>MSO2500083</v>
          </cell>
          <cell r="B97">
            <v>4500577484</v>
          </cell>
          <cell r="C97" t="str">
            <v>P8360-E01-M1207</v>
          </cell>
          <cell r="D97" t="str">
            <v>5572U</v>
          </cell>
          <cell r="E97">
            <v>2502</v>
          </cell>
          <cell r="F97" t="str">
            <v>N</v>
          </cell>
        </row>
        <row r="97">
          <cell r="L97">
            <v>45884</v>
          </cell>
          <cell r="M97">
            <v>8.942</v>
          </cell>
          <cell r="N97" t="str">
            <v>Winnie</v>
          </cell>
        </row>
        <row r="97">
          <cell r="Q97" t="str">
            <v>UK </v>
          </cell>
        </row>
        <row r="98">
          <cell r="A98" t="str">
            <v>MSO2500084</v>
          </cell>
          <cell r="B98">
            <v>4500577484</v>
          </cell>
          <cell r="C98" t="str">
            <v>P8360-E01-M1207</v>
          </cell>
          <cell r="D98" t="str">
            <v>5572U</v>
          </cell>
          <cell r="E98">
            <v>5004</v>
          </cell>
          <cell r="F98" t="str">
            <v>N</v>
          </cell>
        </row>
        <row r="98">
          <cell r="L98">
            <v>45888</v>
          </cell>
          <cell r="M98">
            <v>8.942</v>
          </cell>
          <cell r="N98" t="str">
            <v>Winnie</v>
          </cell>
        </row>
        <row r="98">
          <cell r="Q98" t="str">
            <v>UK </v>
          </cell>
        </row>
        <row r="99">
          <cell r="A99" t="str">
            <v>MSO2500085</v>
          </cell>
          <cell r="B99">
            <v>4500578342</v>
          </cell>
          <cell r="C99" t="str">
            <v>P8360-E01-M1207</v>
          </cell>
          <cell r="D99" t="str">
            <v>5572U</v>
          </cell>
          <cell r="E99">
            <v>5004</v>
          </cell>
          <cell r="F99" t="str">
            <v>N</v>
          </cell>
        </row>
        <row r="99">
          <cell r="L99">
            <v>45930</v>
          </cell>
          <cell r="M99">
            <v>8.942</v>
          </cell>
          <cell r="N99" t="str">
            <v>Winnie</v>
          </cell>
        </row>
        <row r="99">
          <cell r="Q99" t="str">
            <v>UK </v>
          </cell>
        </row>
        <row r="100">
          <cell r="A100" t="str">
            <v>MSO2500086</v>
          </cell>
          <cell r="B100">
            <v>4500578342</v>
          </cell>
          <cell r="C100" t="str">
            <v>P8288-E03-M1202</v>
          </cell>
          <cell r="D100" t="str">
            <v>5542DU</v>
          </cell>
          <cell r="E100">
            <v>4002</v>
          </cell>
          <cell r="F100" t="str">
            <v>N</v>
          </cell>
        </row>
        <row r="100">
          <cell r="L100">
            <v>45945</v>
          </cell>
          <cell r="M100">
            <v>7.307</v>
          </cell>
          <cell r="N100" t="str">
            <v>Winnie</v>
          </cell>
        </row>
        <row r="100">
          <cell r="Q100" t="str">
            <v>UK </v>
          </cell>
        </row>
        <row r="101">
          <cell r="A101" t="str">
            <v>MSO2500087</v>
          </cell>
          <cell r="B101">
            <v>4500578342</v>
          </cell>
          <cell r="C101" t="str">
            <v>P8376-E01-M1201</v>
          </cell>
          <cell r="D101" t="str">
            <v>9142TU</v>
          </cell>
          <cell r="E101">
            <v>5004</v>
          </cell>
          <cell r="F101" t="str">
            <v>N</v>
          </cell>
        </row>
        <row r="101">
          <cell r="L101">
            <v>45958</v>
          </cell>
          <cell r="M101">
            <v>5.543</v>
          </cell>
          <cell r="N101" t="str">
            <v>Winnie</v>
          </cell>
        </row>
        <row r="101">
          <cell r="Q101" t="str">
            <v>UK </v>
          </cell>
        </row>
        <row r="102">
          <cell r="A102" t="str">
            <v>MSO2500088</v>
          </cell>
          <cell r="B102">
            <v>4500579005</v>
          </cell>
          <cell r="C102" t="str">
            <v>P5033-J01-M1203</v>
          </cell>
          <cell r="D102" t="str">
            <v>TOA-39SJ</v>
          </cell>
          <cell r="E102">
            <v>1000</v>
          </cell>
          <cell r="F102" t="str">
            <v>N</v>
          </cell>
        </row>
        <row r="102">
          <cell r="L102">
            <v>45961</v>
          </cell>
          <cell r="M102">
            <v>45.13</v>
          </cell>
          <cell r="N102" t="str">
            <v>Kit</v>
          </cell>
        </row>
        <row r="102">
          <cell r="Q102" t="str">
            <v>Japan </v>
          </cell>
        </row>
        <row r="103">
          <cell r="A103" t="str">
            <v>MSO2500089</v>
          </cell>
          <cell r="B103">
            <v>4500579005</v>
          </cell>
          <cell r="C103" t="str">
            <v>P5033 - spare parts </v>
          </cell>
          <cell r="D103" t="str">
            <v>TOA-39SJ -MC </v>
          </cell>
          <cell r="E103">
            <v>154</v>
          </cell>
          <cell r="F103" t="str">
            <v>N</v>
          </cell>
        </row>
        <row r="103">
          <cell r="L103">
            <v>45961</v>
          </cell>
          <cell r="M103" t="str">
            <v>F.O.C </v>
          </cell>
          <cell r="N103" t="str">
            <v>Kit</v>
          </cell>
        </row>
        <row r="103">
          <cell r="P103" t="str">
            <v>Carton - 301-44424301C</v>
          </cell>
          <cell r="Q103" t="str">
            <v>Japan </v>
          </cell>
        </row>
        <row r="104">
          <cell r="A104" t="str">
            <v>MSO2500090</v>
          </cell>
          <cell r="B104">
            <v>4500575957</v>
          </cell>
          <cell r="C104" t="str">
            <v>P8298-E01-M1204</v>
          </cell>
          <cell r="D104" t="str">
            <v>5344E</v>
          </cell>
          <cell r="E104">
            <v>6600</v>
          </cell>
          <cell r="F104" t="str">
            <v>N</v>
          </cell>
        </row>
        <row r="104">
          <cell r="L104">
            <v>45902</v>
          </cell>
          <cell r="M104">
            <v>6.47</v>
          </cell>
          <cell r="N104" t="str">
            <v>Winnie</v>
          </cell>
        </row>
        <row r="104">
          <cell r="Q104" t="str">
            <v>France </v>
          </cell>
        </row>
        <row r="105">
          <cell r="A105" t="str">
            <v>MSO2500091</v>
          </cell>
          <cell r="B105">
            <v>4500575961</v>
          </cell>
          <cell r="C105" t="str">
            <v>P8298-E01-M1204</v>
          </cell>
          <cell r="D105" t="str">
            <v>5344E</v>
          </cell>
          <cell r="E105">
            <v>7200</v>
          </cell>
          <cell r="F105" t="str">
            <v>N</v>
          </cell>
        </row>
        <row r="105">
          <cell r="L105">
            <v>45902</v>
          </cell>
          <cell r="M105">
            <v>6.47</v>
          </cell>
          <cell r="N105" t="str">
            <v>Winnie</v>
          </cell>
        </row>
        <row r="105">
          <cell r="Q105" t="str">
            <v>France </v>
          </cell>
        </row>
        <row r="106">
          <cell r="A106" t="str">
            <v>MSO2500092</v>
          </cell>
          <cell r="B106">
            <v>4500575962</v>
          </cell>
          <cell r="C106" t="str">
            <v>P8298-E01-M1204</v>
          </cell>
          <cell r="D106" t="str">
            <v>5344E</v>
          </cell>
          <cell r="E106">
            <v>6900</v>
          </cell>
          <cell r="F106" t="str">
            <v>N</v>
          </cell>
        </row>
        <row r="106">
          <cell r="L106">
            <v>45965</v>
          </cell>
          <cell r="M106">
            <v>6.47</v>
          </cell>
          <cell r="N106" t="str">
            <v>Winnie</v>
          </cell>
        </row>
        <row r="106">
          <cell r="Q106" t="str">
            <v>France </v>
          </cell>
        </row>
        <row r="107">
          <cell r="A107" t="str">
            <v>MSO2500093</v>
          </cell>
          <cell r="B107">
            <v>4500578197</v>
          </cell>
          <cell r="C107" t="str">
            <v>P8298-E01-M1204</v>
          </cell>
          <cell r="D107" t="str">
            <v>5344E</v>
          </cell>
          <cell r="E107">
            <v>3000</v>
          </cell>
          <cell r="F107" t="str">
            <v>N</v>
          </cell>
        </row>
        <row r="107">
          <cell r="L107">
            <v>45909</v>
          </cell>
          <cell r="M107">
            <v>6.47</v>
          </cell>
          <cell r="N107" t="str">
            <v>Winnie</v>
          </cell>
        </row>
        <row r="107">
          <cell r="Q107" t="str">
            <v>France </v>
          </cell>
        </row>
        <row r="108">
          <cell r="A108" t="str">
            <v>MSO2500094</v>
          </cell>
          <cell r="B108">
            <v>4500577164</v>
          </cell>
          <cell r="C108" t="str">
            <v>P8538-E01-M1202</v>
          </cell>
          <cell r="D108" t="str">
            <v>BRAS152E</v>
          </cell>
          <cell r="E108">
            <v>2502</v>
          </cell>
          <cell r="F108" t="str">
            <v>N</v>
          </cell>
        </row>
        <row r="108">
          <cell r="L108">
            <v>45902</v>
          </cell>
          <cell r="M108">
            <v>8.216</v>
          </cell>
          <cell r="N108" t="str">
            <v>Winnie</v>
          </cell>
        </row>
        <row r="108">
          <cell r="Q108" t="str">
            <v>France </v>
          </cell>
        </row>
        <row r="109">
          <cell r="A109" t="str">
            <v>MSO2500095</v>
          </cell>
          <cell r="B109">
            <v>4500578174</v>
          </cell>
          <cell r="C109" t="str">
            <v>P8538-E01-M1202</v>
          </cell>
          <cell r="D109" t="str">
            <v>BRAS152E</v>
          </cell>
          <cell r="E109">
            <v>2502</v>
          </cell>
          <cell r="F109" t="str">
            <v>N</v>
          </cell>
        </row>
        <row r="109">
          <cell r="L109">
            <v>45933</v>
          </cell>
          <cell r="M109">
            <v>8.216</v>
          </cell>
          <cell r="N109" t="str">
            <v>Winnie</v>
          </cell>
        </row>
        <row r="109">
          <cell r="Q109" t="str">
            <v>France </v>
          </cell>
        </row>
        <row r="110">
          <cell r="A110" t="str">
            <v>MSO2500096</v>
          </cell>
          <cell r="B110">
            <v>4500578174</v>
          </cell>
          <cell r="C110" t="str">
            <v>P8538-E01-M1202</v>
          </cell>
          <cell r="D110" t="str">
            <v>BRAS152E</v>
          </cell>
          <cell r="E110">
            <v>2502</v>
          </cell>
          <cell r="F110" t="str">
            <v>N</v>
          </cell>
        </row>
        <row r="110">
          <cell r="L110">
            <v>45965</v>
          </cell>
          <cell r="M110">
            <v>8.216</v>
          </cell>
          <cell r="N110" t="str">
            <v>Winnie</v>
          </cell>
        </row>
        <row r="110">
          <cell r="Q110" t="str">
            <v>France </v>
          </cell>
        </row>
        <row r="111">
          <cell r="A111" t="str">
            <v>MSO2500097</v>
          </cell>
          <cell r="B111">
            <v>4500578174</v>
          </cell>
          <cell r="C111" t="str">
            <v>P8030-E01-M1202</v>
          </cell>
          <cell r="D111" t="str">
            <v>BRHD155E</v>
          </cell>
          <cell r="E111">
            <v>2502</v>
          </cell>
          <cell r="F111" t="str">
            <v>N</v>
          </cell>
        </row>
        <row r="111">
          <cell r="L111">
            <v>45933</v>
          </cell>
          <cell r="M111">
            <v>7.3</v>
          </cell>
          <cell r="N111" t="str">
            <v>Winnie</v>
          </cell>
        </row>
        <row r="111">
          <cell r="Q111" t="str">
            <v>France </v>
          </cell>
        </row>
        <row r="112">
          <cell r="A112" t="str">
            <v>MSO2500098</v>
          </cell>
          <cell r="B112">
            <v>4500578204</v>
          </cell>
          <cell r="C112" t="str">
            <v>P8532-E01-M1201</v>
          </cell>
          <cell r="D112" t="str">
            <v>AS95E</v>
          </cell>
          <cell r="E112">
            <v>1200</v>
          </cell>
          <cell r="F112" t="str">
            <v>Y BY SP</v>
          </cell>
        </row>
        <row r="112">
          <cell r="J112" t="str">
            <v>GLOVE-AS95-SP</v>
          </cell>
          <cell r="K112">
            <v>0.625</v>
          </cell>
          <cell r="L112">
            <v>45901</v>
          </cell>
          <cell r="M112">
            <v>15.133</v>
          </cell>
          <cell r="N112" t="str">
            <v>Winnie</v>
          </cell>
        </row>
        <row r="112">
          <cell r="Q112" t="str">
            <v>Croatia </v>
          </cell>
        </row>
        <row r="113">
          <cell r="A113" t="str">
            <v>MSO2500099</v>
          </cell>
          <cell r="B113">
            <v>4500575956</v>
          </cell>
          <cell r="C113" t="str">
            <v>P8532-E01-M1201</v>
          </cell>
          <cell r="D113" t="str">
            <v>AS95E</v>
          </cell>
          <cell r="E113">
            <v>3804</v>
          </cell>
          <cell r="F113" t="str">
            <v>Y BY SP</v>
          </cell>
        </row>
        <row r="113">
          <cell r="J113" t="str">
            <v>GLOVE-AS95-SP</v>
          </cell>
          <cell r="K113">
            <v>0.625</v>
          </cell>
          <cell r="L113">
            <v>45902</v>
          </cell>
          <cell r="M113">
            <v>15.133</v>
          </cell>
          <cell r="N113" t="str">
            <v>Winnie</v>
          </cell>
        </row>
        <row r="113">
          <cell r="Q113" t="str">
            <v>France </v>
          </cell>
        </row>
        <row r="114">
          <cell r="A114" t="str">
            <v>MSO2500100</v>
          </cell>
          <cell r="B114">
            <v>4500578200</v>
          </cell>
          <cell r="C114" t="str">
            <v>P8532-E01-M1201</v>
          </cell>
          <cell r="D114" t="str">
            <v>AS95E</v>
          </cell>
          <cell r="E114">
            <v>2502</v>
          </cell>
          <cell r="F114" t="str">
            <v>Y BY SP</v>
          </cell>
        </row>
        <row r="114">
          <cell r="J114" t="str">
            <v>GLOVE-AS95-SP</v>
          </cell>
          <cell r="K114">
            <v>0.625</v>
          </cell>
          <cell r="L114">
            <v>45937</v>
          </cell>
          <cell r="M114">
            <v>15.133</v>
          </cell>
          <cell r="N114" t="str">
            <v>Winnie</v>
          </cell>
        </row>
        <row r="114">
          <cell r="Q114" t="str">
            <v>France </v>
          </cell>
        </row>
        <row r="115">
          <cell r="A115" t="str">
            <v>MSO2500101</v>
          </cell>
          <cell r="B115">
            <v>4500576348</v>
          </cell>
          <cell r="C115" t="str">
            <v>P8515-E01-M1203</v>
          </cell>
          <cell r="D115" t="str">
            <v>2136U</v>
          </cell>
          <cell r="E115">
            <v>10008</v>
          </cell>
          <cell r="F115" t="str">
            <v>Y BY SP</v>
          </cell>
        </row>
        <row r="115">
          <cell r="J115" t="str">
            <v>GLOVE-2136U-SP
BAG-VSHA2136A (KANDOO) </v>
          </cell>
          <cell r="K115" t="str">
            <v>Glove - US$0.548
Bag  - US$5.694</v>
          </cell>
          <cell r="L115">
            <v>45918</v>
          </cell>
          <cell r="M115">
            <v>13.14</v>
          </cell>
          <cell r="N115" t="str">
            <v>Winnie</v>
          </cell>
        </row>
        <row r="115">
          <cell r="Q115" t="str">
            <v>UK </v>
          </cell>
        </row>
        <row r="116">
          <cell r="A116" t="str">
            <v>MSO2500102</v>
          </cell>
          <cell r="B116">
            <v>4500578342</v>
          </cell>
          <cell r="C116" t="str">
            <v>P8515-E01-M1203</v>
          </cell>
          <cell r="D116" t="str">
            <v>2136U</v>
          </cell>
          <cell r="E116">
            <v>3000</v>
          </cell>
          <cell r="F116" t="str">
            <v>Y BY SP</v>
          </cell>
        </row>
        <row r="116">
          <cell r="J116" t="str">
            <v>GLOVE-2136U-SP
BAG-VSHA2136A (KANDOO) </v>
          </cell>
          <cell r="K116" t="str">
            <v>Glove - US$0.548
Bag  - US$5.694</v>
          </cell>
          <cell r="L116">
            <v>45958</v>
          </cell>
          <cell r="M116">
            <v>13.14</v>
          </cell>
          <cell r="N116" t="str">
            <v>Winnie</v>
          </cell>
        </row>
        <row r="116">
          <cell r="Q116" t="str">
            <v>UK </v>
          </cell>
        </row>
        <row r="117">
          <cell r="A117" t="str">
            <v>MSO2500103</v>
          </cell>
          <cell r="B117">
            <v>4500575957</v>
          </cell>
          <cell r="C117" t="str">
            <v>P8515-E01-M1201</v>
          </cell>
          <cell r="D117" t="str">
            <v>AS126E</v>
          </cell>
          <cell r="E117">
            <v>9252</v>
          </cell>
          <cell r="F117" t="str">
            <v>N</v>
          </cell>
        </row>
        <row r="117">
          <cell r="L117">
            <v>45902</v>
          </cell>
          <cell r="M117">
            <v>10.567</v>
          </cell>
          <cell r="N117" t="str">
            <v>Winnie</v>
          </cell>
        </row>
        <row r="117">
          <cell r="Q117" t="str">
            <v>France </v>
          </cell>
        </row>
        <row r="118">
          <cell r="A118" t="str">
            <v>MSO2500104</v>
          </cell>
          <cell r="B118">
            <v>4500575961</v>
          </cell>
          <cell r="C118" t="str">
            <v>P8515-E01-M1201</v>
          </cell>
          <cell r="D118" t="str">
            <v>AS126E</v>
          </cell>
          <cell r="E118">
            <v>9000</v>
          </cell>
          <cell r="F118" t="str">
            <v>N</v>
          </cell>
        </row>
        <row r="118">
          <cell r="L118">
            <v>45937</v>
          </cell>
          <cell r="M118">
            <v>10.584</v>
          </cell>
          <cell r="N118" t="str">
            <v>Winnie</v>
          </cell>
        </row>
        <row r="118">
          <cell r="Q118" t="str">
            <v>France </v>
          </cell>
        </row>
        <row r="119">
          <cell r="A119" t="str">
            <v>MSO2500105</v>
          </cell>
          <cell r="B119">
            <v>4500575962</v>
          </cell>
          <cell r="C119" t="str">
            <v>P8515-E01-M1201</v>
          </cell>
          <cell r="D119" t="str">
            <v>AS126E</v>
          </cell>
          <cell r="E119">
            <v>12000</v>
          </cell>
          <cell r="F119" t="str">
            <v>N</v>
          </cell>
        </row>
        <row r="119">
          <cell r="L119">
            <v>45965</v>
          </cell>
          <cell r="M119">
            <v>10.584</v>
          </cell>
          <cell r="N119" t="str">
            <v>Winnie</v>
          </cell>
        </row>
        <row r="119">
          <cell r="Q119" t="str">
            <v>France </v>
          </cell>
        </row>
        <row r="120">
          <cell r="A120" t="str">
            <v>MSO2500106</v>
          </cell>
          <cell r="B120">
            <v>4500575060</v>
          </cell>
          <cell r="C120" t="str">
            <v>P8538-E01-M1201</v>
          </cell>
          <cell r="D120" t="str">
            <v>BRAS150E</v>
          </cell>
          <cell r="E120">
            <v>5502</v>
          </cell>
          <cell r="F120" t="str">
            <v>N</v>
          </cell>
        </row>
        <row r="120">
          <cell r="L120">
            <v>45901</v>
          </cell>
          <cell r="M120">
            <v>7.936</v>
          </cell>
          <cell r="N120" t="str">
            <v>Winnie</v>
          </cell>
        </row>
        <row r="120">
          <cell r="Q120" t="str">
            <v>France </v>
          </cell>
        </row>
        <row r="121">
          <cell r="A121" t="str">
            <v>MSO2500107</v>
          </cell>
          <cell r="B121">
            <v>4500573551</v>
          </cell>
          <cell r="C121" t="str">
            <v>P8538-E01-M1201</v>
          </cell>
          <cell r="D121" t="str">
            <v>BRAS150E</v>
          </cell>
          <cell r="E121">
            <v>5004</v>
          </cell>
          <cell r="F121" t="str">
            <v>N</v>
          </cell>
        </row>
        <row r="121">
          <cell r="L121">
            <v>45901</v>
          </cell>
          <cell r="M121">
            <v>7.936</v>
          </cell>
          <cell r="N121" t="str">
            <v>Winnie</v>
          </cell>
        </row>
        <row r="121">
          <cell r="Q121" t="str">
            <v>France </v>
          </cell>
        </row>
        <row r="122">
          <cell r="A122" t="str">
            <v>MSO2500108</v>
          </cell>
          <cell r="B122">
            <v>4500573049</v>
          </cell>
          <cell r="C122" t="str">
            <v>P8538-E01-M1201</v>
          </cell>
          <cell r="D122" t="str">
            <v>BRAS150E</v>
          </cell>
          <cell r="E122">
            <v>10002</v>
          </cell>
          <cell r="F122" t="str">
            <v>N</v>
          </cell>
        </row>
        <row r="122">
          <cell r="L122">
            <v>45901</v>
          </cell>
          <cell r="M122">
            <v>7.936</v>
          </cell>
          <cell r="N122" t="str">
            <v>Winnie</v>
          </cell>
        </row>
        <row r="122">
          <cell r="Q122" t="str">
            <v>France </v>
          </cell>
        </row>
        <row r="123">
          <cell r="A123" t="str">
            <v>MSO2500109</v>
          </cell>
          <cell r="B123">
            <v>4500575940</v>
          </cell>
          <cell r="C123" t="str">
            <v>P8538-E01-M1201</v>
          </cell>
          <cell r="D123" t="str">
            <v>BRAS150E</v>
          </cell>
          <cell r="E123">
            <v>6300</v>
          </cell>
          <cell r="F123" t="str">
            <v>N</v>
          </cell>
        </row>
        <row r="123">
          <cell r="L123">
            <v>45901</v>
          </cell>
          <cell r="M123">
            <v>7.936</v>
          </cell>
          <cell r="N123" t="str">
            <v>Winnie</v>
          </cell>
        </row>
        <row r="123">
          <cell r="Q123" t="str">
            <v>France </v>
          </cell>
        </row>
        <row r="124">
          <cell r="A124" t="str">
            <v>MSO2500110</v>
          </cell>
          <cell r="B124">
            <v>4500578174</v>
          </cell>
          <cell r="C124" t="str">
            <v>P8538-E01-M1201</v>
          </cell>
          <cell r="D124" t="str">
            <v>BRAS150E</v>
          </cell>
          <cell r="E124">
            <v>4500</v>
          </cell>
          <cell r="F124" t="str">
            <v>N</v>
          </cell>
        </row>
        <row r="124">
          <cell r="L124">
            <v>45965</v>
          </cell>
          <cell r="M124">
            <v>7.936</v>
          </cell>
          <cell r="N124" t="str">
            <v>Winnie</v>
          </cell>
        </row>
        <row r="124">
          <cell r="Q124" t="str">
            <v>France </v>
          </cell>
        </row>
        <row r="125">
          <cell r="A125" t="str">
            <v>MSO2500111</v>
          </cell>
          <cell r="B125">
            <v>4500575940</v>
          </cell>
          <cell r="C125" t="str">
            <v>P8016-E01-M1201</v>
          </cell>
          <cell r="D125" t="str">
            <v>BRHD210E</v>
          </cell>
          <cell r="E125">
            <v>4200</v>
          </cell>
          <cell r="F125" t="str">
            <v>N</v>
          </cell>
        </row>
        <row r="125">
          <cell r="L125">
            <v>45965</v>
          </cell>
          <cell r="M125">
            <v>8.78</v>
          </cell>
          <cell r="N125" t="str">
            <v>Winnie</v>
          </cell>
        </row>
        <row r="125">
          <cell r="Q125" t="str">
            <v>France </v>
          </cell>
        </row>
        <row r="126">
          <cell r="A126" t="str">
            <v>MSO2500112</v>
          </cell>
          <cell r="B126">
            <v>4500577164</v>
          </cell>
          <cell r="C126" t="str">
            <v>P8016-E01-M1201</v>
          </cell>
          <cell r="D126" t="str">
            <v>BRHD210E</v>
          </cell>
          <cell r="E126">
            <v>3900</v>
          </cell>
          <cell r="F126" t="str">
            <v>N</v>
          </cell>
        </row>
        <row r="126">
          <cell r="L126">
            <v>46000</v>
          </cell>
          <cell r="M126">
            <v>8.78</v>
          </cell>
          <cell r="N126" t="str">
            <v>Winnie</v>
          </cell>
        </row>
        <row r="126">
          <cell r="Q126" t="str">
            <v>France </v>
          </cell>
        </row>
        <row r="127">
          <cell r="A127" t="str">
            <v>MSO2500113</v>
          </cell>
          <cell r="B127">
            <v>4500577164</v>
          </cell>
          <cell r="C127" t="str">
            <v>P8016-E01-M1201</v>
          </cell>
          <cell r="D127" t="str">
            <v>BRHD210E</v>
          </cell>
          <cell r="E127">
            <v>2502</v>
          </cell>
          <cell r="F127" t="str">
            <v>N</v>
          </cell>
        </row>
        <row r="127">
          <cell r="L127">
            <v>46024</v>
          </cell>
          <cell r="M127">
            <v>8.78</v>
          </cell>
          <cell r="N127" t="str">
            <v>Winnie</v>
          </cell>
        </row>
        <row r="127">
          <cell r="Q127" t="str">
            <v>France </v>
          </cell>
        </row>
        <row r="128">
          <cell r="A128" t="str">
            <v>MSO2500114</v>
          </cell>
          <cell r="B128">
            <v>4500572345</v>
          </cell>
          <cell r="C128" t="str">
            <v>P8343-E01-M1201</v>
          </cell>
          <cell r="D128" t="str">
            <v>5549U</v>
          </cell>
          <cell r="E128">
            <v>3504</v>
          </cell>
          <cell r="F128" t="str">
            <v>Y BY SP</v>
          </cell>
        </row>
        <row r="128">
          <cell r="J128" t="str">
            <v>BRH-5549U (Kai Fat)</v>
          </cell>
          <cell r="K128">
            <v>0.495</v>
          </cell>
          <cell r="L128">
            <v>45992</v>
          </cell>
          <cell r="M128">
            <v>7.118</v>
          </cell>
          <cell r="N128" t="str">
            <v>Winnie</v>
          </cell>
        </row>
        <row r="128">
          <cell r="Q128" t="str">
            <v>UK </v>
          </cell>
        </row>
        <row r="129">
          <cell r="A129" t="str">
            <v>MSO2500115</v>
          </cell>
          <cell r="B129">
            <v>4500577351</v>
          </cell>
          <cell r="C129" t="str">
            <v>P8518-E01-M1202</v>
          </cell>
          <cell r="D129" t="str">
            <v>AS773E</v>
          </cell>
          <cell r="E129">
            <v>2502</v>
          </cell>
          <cell r="F129" t="str">
            <v>N</v>
          </cell>
        </row>
        <row r="129">
          <cell r="L129">
            <v>46000</v>
          </cell>
          <cell r="M129">
            <v>15.449</v>
          </cell>
          <cell r="N129" t="str">
            <v>Winnie</v>
          </cell>
        </row>
        <row r="129">
          <cell r="Q129" t="str">
            <v>France </v>
          </cell>
        </row>
        <row r="130">
          <cell r="A130" t="str">
            <v>MSO2500116</v>
          </cell>
          <cell r="B130">
            <v>4500579134</v>
          </cell>
          <cell r="C130" t="str">
            <v>P8875-E03-M1205</v>
          </cell>
          <cell r="D130" t="str">
            <v>AS122E</v>
          </cell>
          <cell r="E130">
            <v>2502</v>
          </cell>
          <cell r="F130" t="str">
            <v>N</v>
          </cell>
        </row>
        <row r="130">
          <cell r="L130">
            <v>45937</v>
          </cell>
          <cell r="M130">
            <v>10.347</v>
          </cell>
          <cell r="N130" t="str">
            <v>Winnie</v>
          </cell>
        </row>
        <row r="130">
          <cell r="Q130" t="str">
            <v>France </v>
          </cell>
        </row>
        <row r="131">
          <cell r="A131" t="str">
            <v>MSO2500117</v>
          </cell>
          <cell r="B131">
            <v>4500579135</v>
          </cell>
          <cell r="C131" t="str">
            <v>P8875-E03-M1205</v>
          </cell>
          <cell r="D131" t="str">
            <v>AS122E</v>
          </cell>
          <cell r="E131">
            <v>5400</v>
          </cell>
          <cell r="F131" t="str">
            <v>N</v>
          </cell>
        </row>
        <row r="131">
          <cell r="L131">
            <v>45965</v>
          </cell>
          <cell r="M131">
            <v>10.347</v>
          </cell>
          <cell r="N131" t="str">
            <v>Winnie</v>
          </cell>
        </row>
        <row r="131">
          <cell r="Q131" t="str">
            <v>France </v>
          </cell>
        </row>
        <row r="132">
          <cell r="A132" t="str">
            <v>MSO2500118</v>
          </cell>
          <cell r="B132">
            <v>4500579135</v>
          </cell>
          <cell r="C132" t="str">
            <v>P8360-E01-M1204</v>
          </cell>
          <cell r="D132" t="str">
            <v>D572DE</v>
          </cell>
          <cell r="E132">
            <v>4500</v>
          </cell>
          <cell r="F132" t="str">
            <v>N</v>
          </cell>
        </row>
        <row r="132">
          <cell r="L132">
            <v>45965</v>
          </cell>
          <cell r="M132">
            <v>8.853</v>
          </cell>
          <cell r="N132" t="str">
            <v>Winnie</v>
          </cell>
        </row>
        <row r="132">
          <cell r="Q132" t="str">
            <v>France </v>
          </cell>
        </row>
        <row r="133">
          <cell r="A133" t="str">
            <v>MSO2500119</v>
          </cell>
          <cell r="B133">
            <v>4500579135</v>
          </cell>
          <cell r="C133" t="str">
            <v>P8022-E01-M1201</v>
          </cell>
          <cell r="D133" t="str">
            <v>D6555DE</v>
          </cell>
          <cell r="E133">
            <v>2500</v>
          </cell>
          <cell r="F133" t="str">
            <v>N</v>
          </cell>
        </row>
        <row r="133">
          <cell r="L133">
            <v>45965</v>
          </cell>
          <cell r="M133">
            <v>25.56</v>
          </cell>
          <cell r="N133" t="str">
            <v>Winnie</v>
          </cell>
        </row>
        <row r="133">
          <cell r="Q133" t="str">
            <v>France </v>
          </cell>
        </row>
        <row r="134">
          <cell r="A134" t="str">
            <v>MSO2500120</v>
          </cell>
          <cell r="B134">
            <v>4500579135</v>
          </cell>
          <cell r="C134" t="str">
            <v>P8360-E02-M1201</v>
          </cell>
          <cell r="D134" t="str">
            <v>D563DE</v>
          </cell>
          <cell r="E134">
            <v>3600</v>
          </cell>
          <cell r="F134" t="str">
            <v>N</v>
          </cell>
        </row>
        <row r="134">
          <cell r="L134">
            <v>45993</v>
          </cell>
          <cell r="M134">
            <v>7.734</v>
          </cell>
          <cell r="N134" t="str">
            <v>Winnie</v>
          </cell>
        </row>
        <row r="134">
          <cell r="Q134" t="str">
            <v>France </v>
          </cell>
        </row>
        <row r="135">
          <cell r="A135" t="str">
            <v>MSO2500121</v>
          </cell>
          <cell r="B135">
            <v>4500579136</v>
          </cell>
          <cell r="C135" t="str">
            <v>P8016-E01-M1205</v>
          </cell>
          <cell r="D135" t="str">
            <v>BRHD215E</v>
          </cell>
          <cell r="E135">
            <v>2502</v>
          </cell>
          <cell r="F135" t="str">
            <v>N</v>
          </cell>
        </row>
        <row r="135">
          <cell r="L135">
            <v>45933</v>
          </cell>
          <cell r="M135">
            <v>9.53</v>
          </cell>
          <cell r="N135" t="str">
            <v>Winnie</v>
          </cell>
        </row>
        <row r="135">
          <cell r="Q135" t="str">
            <v>France </v>
          </cell>
        </row>
        <row r="136">
          <cell r="A136" t="str">
            <v>MSO2500122</v>
          </cell>
          <cell r="B136">
            <v>4500579136</v>
          </cell>
          <cell r="C136" t="str">
            <v>P8016-E02-M1201</v>
          </cell>
          <cell r="D136" t="str">
            <v>BRHD225E</v>
          </cell>
          <cell r="E136">
            <v>2502</v>
          </cell>
          <cell r="F136" t="str">
            <v>N </v>
          </cell>
        </row>
        <row r="136">
          <cell r="L136">
            <v>45933</v>
          </cell>
          <cell r="M136">
            <v>10.235</v>
          </cell>
          <cell r="N136" t="str">
            <v>Winnie</v>
          </cell>
        </row>
        <row r="136">
          <cell r="Q136" t="str">
            <v>France </v>
          </cell>
        </row>
        <row r="137">
          <cell r="A137" t="str">
            <v>MSO2500123</v>
          </cell>
          <cell r="B137">
            <v>4500579136</v>
          </cell>
          <cell r="C137" t="str">
            <v>P8016-E02-M1201</v>
          </cell>
          <cell r="D137" t="str">
            <v>BRHD225E</v>
          </cell>
          <cell r="E137">
            <v>2700</v>
          </cell>
          <cell r="F137" t="str">
            <v>N</v>
          </cell>
        </row>
        <row r="137">
          <cell r="L137">
            <v>45965</v>
          </cell>
          <cell r="M137">
            <v>10.235</v>
          </cell>
          <cell r="N137" t="str">
            <v>Winnie</v>
          </cell>
        </row>
        <row r="137">
          <cell r="Q137" t="str">
            <v>France </v>
          </cell>
        </row>
        <row r="138">
          <cell r="A138" t="str">
            <v>MSO2500124</v>
          </cell>
          <cell r="B138">
            <v>4500579136</v>
          </cell>
          <cell r="C138" t="str">
            <v>P8016-E02-M1205</v>
          </cell>
          <cell r="D138" t="str">
            <v>BRHD235E</v>
          </cell>
          <cell r="E138">
            <v>2502</v>
          </cell>
          <cell r="F138" t="str">
            <v>N </v>
          </cell>
        </row>
        <row r="138">
          <cell r="L138">
            <v>45933</v>
          </cell>
          <cell r="M138">
            <v>10.815</v>
          </cell>
          <cell r="N138" t="str">
            <v>Winnie</v>
          </cell>
        </row>
        <row r="138">
          <cell r="Q138" t="str">
            <v>France </v>
          </cell>
        </row>
        <row r="139">
          <cell r="A139" t="str">
            <v>MSO2500125</v>
          </cell>
          <cell r="B139">
            <v>4500579136</v>
          </cell>
          <cell r="C139" t="str">
            <v>P8030-E01-M1201</v>
          </cell>
          <cell r="D139" t="str">
            <v>BRHD150E</v>
          </cell>
          <cell r="E139">
            <v>2502</v>
          </cell>
          <cell r="F139" t="str">
            <v>N</v>
          </cell>
        </row>
        <row r="139">
          <cell r="L139">
            <v>45965</v>
          </cell>
          <cell r="M139">
            <v>6.75</v>
          </cell>
          <cell r="N139" t="str">
            <v>Winnie</v>
          </cell>
        </row>
        <row r="139">
          <cell r="Q139" t="str">
            <v>France </v>
          </cell>
        </row>
        <row r="140">
          <cell r="A140" t="str">
            <v>MSO2500126</v>
          </cell>
          <cell r="B140">
            <v>4500579136</v>
          </cell>
          <cell r="C140" t="str">
            <v>P8016-E04-M1201</v>
          </cell>
          <cell r="D140" t="str">
            <v>BRHD200E</v>
          </cell>
          <cell r="E140">
            <v>2502</v>
          </cell>
          <cell r="F140" t="str">
            <v>N</v>
          </cell>
        </row>
        <row r="140">
          <cell r="L140">
            <v>45965</v>
          </cell>
          <cell r="M140">
            <v>8.78</v>
          </cell>
          <cell r="N140" t="str">
            <v>Winnie</v>
          </cell>
        </row>
        <row r="140">
          <cell r="Q140" t="str">
            <v>France </v>
          </cell>
        </row>
        <row r="141">
          <cell r="A141" t="str">
            <v>MSO2500127</v>
          </cell>
          <cell r="B141">
            <v>4500579136</v>
          </cell>
          <cell r="C141" t="str">
            <v>P8531-E03-M1201</v>
          </cell>
          <cell r="D141" t="str">
            <v>BRAS221E</v>
          </cell>
          <cell r="E141">
            <v>2502</v>
          </cell>
          <cell r="F141" t="str">
            <v>N</v>
          </cell>
        </row>
        <row r="141">
          <cell r="L141">
            <v>45993</v>
          </cell>
          <cell r="M141">
            <v>11.293</v>
          </cell>
          <cell r="N141" t="str">
            <v>Winnie</v>
          </cell>
        </row>
        <row r="141">
          <cell r="Q141" t="str">
            <v>France </v>
          </cell>
        </row>
        <row r="142">
          <cell r="A142" t="str">
            <v>MSO2500128</v>
          </cell>
          <cell r="B142">
            <v>4500574865</v>
          </cell>
          <cell r="C142" t="str">
            <v>P8316-L01-M1203</v>
          </cell>
          <cell r="D142" t="str">
            <v>247BW</v>
          </cell>
          <cell r="E142">
            <v>12500</v>
          </cell>
          <cell r="F142" t="str">
            <v>N</v>
          </cell>
        </row>
        <row r="142">
          <cell r="L142">
            <v>45876</v>
          </cell>
          <cell r="M142">
            <v>5.886</v>
          </cell>
          <cell r="N142" t="str">
            <v>Joy</v>
          </cell>
        </row>
        <row r="142">
          <cell r="P142" t="str">
            <v>TRANSFER FROM MSO2500042,
LM ALCI</v>
          </cell>
          <cell r="Q142" t="str">
            <v>USA </v>
          </cell>
        </row>
        <row r="143">
          <cell r="A143" t="str">
            <v>MSO2500129</v>
          </cell>
          <cell r="B143">
            <v>4500579300</v>
          </cell>
          <cell r="C143" t="str">
            <v>P8360-E01-M1207</v>
          </cell>
          <cell r="D143" t="str">
            <v>5572U</v>
          </cell>
          <cell r="E143">
            <v>2502</v>
          </cell>
          <cell r="F143" t="str">
            <v>N</v>
          </cell>
        </row>
        <row r="143">
          <cell r="L143">
            <v>45986</v>
          </cell>
          <cell r="M143">
            <v>8.942</v>
          </cell>
          <cell r="N143" t="str">
            <v>Winnie</v>
          </cell>
        </row>
        <row r="143">
          <cell r="Q143" t="str">
            <v>UK </v>
          </cell>
        </row>
        <row r="144">
          <cell r="A144" t="str">
            <v>MSO2500130</v>
          </cell>
          <cell r="B144">
            <v>4500579300</v>
          </cell>
          <cell r="C144" t="str">
            <v>P8515-E01-M1203</v>
          </cell>
          <cell r="D144" t="str">
            <v>2136U</v>
          </cell>
          <cell r="E144">
            <v>3000</v>
          </cell>
          <cell r="F144" t="str">
            <v>Y BY SP</v>
          </cell>
        </row>
        <row r="144">
          <cell r="J144" t="str">
            <v>GLOVE-2136U-SP
BAG-VSHA2136A (KANDOO) </v>
          </cell>
          <cell r="K144" t="str">
            <v>Glove - US$0.548
Bag  - US$5.694</v>
          </cell>
          <cell r="L144">
            <v>45958</v>
          </cell>
          <cell r="M144">
            <v>13.14</v>
          </cell>
          <cell r="N144" t="str">
            <v>Winnie</v>
          </cell>
        </row>
        <row r="144">
          <cell r="Q144" t="str">
            <v>UK </v>
          </cell>
        </row>
        <row r="145">
          <cell r="A145" t="str">
            <v>MSO2500131</v>
          </cell>
          <cell r="B145">
            <v>4500579300</v>
          </cell>
          <cell r="C145" t="str">
            <v>P8288-E03-M1202</v>
          </cell>
          <cell r="D145" t="str">
            <v>5542DU</v>
          </cell>
          <cell r="E145">
            <v>10008</v>
          </cell>
          <cell r="F145" t="str">
            <v>N</v>
          </cell>
        </row>
        <row r="145">
          <cell r="L145">
            <v>45958</v>
          </cell>
          <cell r="M145">
            <v>7.307</v>
          </cell>
          <cell r="N145" t="str">
            <v>Winnie</v>
          </cell>
        </row>
        <row r="145">
          <cell r="Q145" t="str">
            <v>UK </v>
          </cell>
        </row>
        <row r="146">
          <cell r="A146" t="str">
            <v>MSO2500132</v>
          </cell>
          <cell r="B146">
            <v>4500579300</v>
          </cell>
          <cell r="C146" t="str">
            <v>P8288-E03-M1202</v>
          </cell>
          <cell r="D146" t="str">
            <v>5542DU</v>
          </cell>
          <cell r="E146">
            <v>10008</v>
          </cell>
          <cell r="F146" t="str">
            <v>N</v>
          </cell>
        </row>
        <row r="146">
          <cell r="L146">
            <v>45986</v>
          </cell>
          <cell r="M146">
            <v>7.307</v>
          </cell>
          <cell r="N146" t="str">
            <v>Winnie</v>
          </cell>
        </row>
        <row r="146">
          <cell r="Q146" t="str">
            <v>UK </v>
          </cell>
        </row>
        <row r="147">
          <cell r="A147" t="str">
            <v>MSO2500133</v>
          </cell>
          <cell r="B147">
            <v>4500579300</v>
          </cell>
          <cell r="C147" t="str">
            <v>P8288-E02-M1211</v>
          </cell>
          <cell r="D147" t="str">
            <v>5543BU(S202b)</v>
          </cell>
          <cell r="E147">
            <v>5004</v>
          </cell>
          <cell r="F147" t="str">
            <v>Y</v>
          </cell>
        </row>
        <row r="147">
          <cell r="J147" t="str">
            <v>9590B-5543BU (Kaifat) - by SP
CLIP-5543GU (Laptide)
VR-5543BU (Laptide)</v>
          </cell>
          <cell r="K147" t="str">
            <v>0.847
0.318/SET
0.244/SET</v>
          </cell>
          <cell r="L147">
            <v>45958</v>
          </cell>
          <cell r="M147">
            <v>10.004</v>
          </cell>
          <cell r="N147" t="str">
            <v>Winnie</v>
          </cell>
        </row>
        <row r="147">
          <cell r="Q147" t="str">
            <v>UK </v>
          </cell>
        </row>
        <row r="148">
          <cell r="A148" t="str">
            <v>MSO2500134</v>
          </cell>
          <cell r="B148">
            <v>4500579300</v>
          </cell>
          <cell r="C148" t="str">
            <v>P8376-E01-M1201</v>
          </cell>
          <cell r="D148" t="str">
            <v>9142TU</v>
          </cell>
          <cell r="E148">
            <v>5004</v>
          </cell>
          <cell r="F148" t="str">
            <v>N</v>
          </cell>
        </row>
        <row r="148">
          <cell r="L148">
            <v>45986</v>
          </cell>
          <cell r="M148">
            <v>5.543</v>
          </cell>
          <cell r="N148" t="str">
            <v>Winnie</v>
          </cell>
        </row>
        <row r="148">
          <cell r="Q148" t="str">
            <v>UK 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9"/>
  <sheetViews>
    <sheetView tabSelected="1" zoomScale="96" zoomScaleNormal="96" workbookViewId="0">
      <pane xSplit="8" ySplit="1" topLeftCell="L100" activePane="bottomRight" state="frozen"/>
      <selection/>
      <selection pane="topRight"/>
      <selection pane="bottomLeft"/>
      <selection pane="bottomRight" activeCell="M111" sqref="M111"/>
    </sheetView>
  </sheetViews>
  <sheetFormatPr defaultColWidth="8.65833333333333" defaultRowHeight="18.75" customHeight="1"/>
  <cols>
    <col min="1" max="1" width="8.36666666666667" style="5" customWidth="1"/>
    <col min="2" max="2" width="21.85" style="6" customWidth="1"/>
    <col min="3" max="3" width="24.025" style="5" customWidth="1"/>
    <col min="4" max="4" width="30.225" style="7" customWidth="1"/>
    <col min="5" max="5" width="15.0333333333333" style="8" customWidth="1"/>
    <col min="6" max="6" width="12.8583333333333" style="5" customWidth="1"/>
    <col min="7" max="7" width="16.1166666666667" style="5" customWidth="1"/>
    <col min="8" max="8" width="17.0416666666667" style="9" customWidth="1"/>
    <col min="9" max="9" width="21" style="5" customWidth="1"/>
    <col min="10" max="10" width="45.725" style="10" customWidth="1"/>
    <col min="11" max="11" width="12.25" style="10" customWidth="1"/>
    <col min="12" max="12" width="13.175" style="10" customWidth="1"/>
    <col min="13" max="13" width="15.6583333333333" style="10" customWidth="1"/>
    <col min="14" max="14" width="12.2416666666667" style="10" hidden="1" customWidth="1"/>
    <col min="15" max="15" width="16.4166666666667" style="57" customWidth="1"/>
    <col min="16" max="16384" width="8.65833333333333" style="10"/>
  </cols>
  <sheetData>
    <row r="1" s="1" customFormat="1" ht="45" customHeight="1" spans="1:15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4" t="s">
        <v>7</v>
      </c>
      <c r="I1" s="12" t="s">
        <v>8</v>
      </c>
      <c r="J1" s="27" t="s">
        <v>9</v>
      </c>
      <c r="K1" s="27" t="s">
        <v>10</v>
      </c>
      <c r="L1" s="27" t="s">
        <v>11</v>
      </c>
      <c r="M1" s="1" t="s">
        <v>12</v>
      </c>
      <c r="O1" s="28" t="s">
        <v>13</v>
      </c>
    </row>
    <row r="2" s="2" customFormat="1" ht="20.25" customHeight="1" spans="1:15">
      <c r="A2" s="29"/>
      <c r="B2" s="16" t="s">
        <v>14</v>
      </c>
      <c r="C2" s="17">
        <v>4500575965</v>
      </c>
      <c r="D2" s="18" t="s">
        <v>15</v>
      </c>
      <c r="E2" s="17">
        <v>3000</v>
      </c>
      <c r="F2" s="15">
        <v>120</v>
      </c>
      <c r="G2" s="19" t="s">
        <v>16</v>
      </c>
      <c r="H2" s="20">
        <v>45838</v>
      </c>
      <c r="I2" s="29" t="s">
        <v>17</v>
      </c>
      <c r="J2" s="2" t="e">
        <f>VLOOKUP(B2,[2]欠料HOLD貨!$C:$R,12,FALSE)</f>
        <v>#N/A</v>
      </c>
      <c r="K2" s="2" t="e">
        <f>VLOOKUP(B2,[2]欠料HOLD貨!$C:$R,13,FALSE)</f>
        <v>#N/A</v>
      </c>
      <c r="L2" s="2">
        <f>VLOOKUP(B2,'[3]PSO 2025-深圳银图'!$A$1:$Q$65536,5,FALSE)</f>
        <v>3000</v>
      </c>
      <c r="M2" s="30">
        <f>VLOOKUP(B2,'[3]PSO 2025-深圳银图'!$A$1:$Q$65536,13,FALSE)</f>
        <v>2.7</v>
      </c>
      <c r="N2" s="2">
        <f>L2-E2</f>
        <v>0</v>
      </c>
      <c r="O2" s="31">
        <f>M2*E2</f>
        <v>8100</v>
      </c>
    </row>
    <row r="3" s="2" customFormat="1" ht="20.25" customHeight="1" spans="1:15">
      <c r="A3" s="15"/>
      <c r="B3" s="16" t="s">
        <v>18</v>
      </c>
      <c r="C3" s="17">
        <v>4500575965</v>
      </c>
      <c r="D3" s="18" t="s">
        <v>19</v>
      </c>
      <c r="E3" s="17">
        <v>3000</v>
      </c>
      <c r="F3" s="15">
        <f>3000/25</f>
        <v>120</v>
      </c>
      <c r="G3" s="19" t="s">
        <v>16</v>
      </c>
      <c r="H3" s="20">
        <v>45838</v>
      </c>
      <c r="I3" s="29" t="s">
        <v>20</v>
      </c>
      <c r="J3" s="2" t="e">
        <f>VLOOKUP(B3,[2]欠料HOLD貨!$C:$R,12,FALSE)</f>
        <v>#N/A</v>
      </c>
      <c r="K3" s="2" t="e">
        <f>VLOOKUP(B3,[2]欠料HOLD貨!$C:$R,13,FALSE)</f>
        <v>#N/A</v>
      </c>
      <c r="L3" s="2">
        <f>VLOOKUP(B3,'[3]PSO 2025-深圳银图'!$A$1:$Q$65536,5,FALSE)</f>
        <v>3000</v>
      </c>
      <c r="M3" s="30">
        <f>VLOOKUP(B3,'[3]PSO 2025-深圳银图'!$A$1:$Q$65536,13,FALSE)</f>
        <v>3</v>
      </c>
      <c r="N3" s="2">
        <f t="shared" ref="N3:N17" si="0">L3-E3</f>
        <v>0</v>
      </c>
      <c r="O3" s="31">
        <f t="shared" ref="O3:O34" si="1">M3*E3</f>
        <v>9000</v>
      </c>
    </row>
    <row r="4" s="2" customFormat="1" ht="20.25" customHeight="1" spans="1:15">
      <c r="A4" s="15"/>
      <c r="B4" s="36" t="s">
        <v>21</v>
      </c>
      <c r="C4" s="37">
        <v>4500574195</v>
      </c>
      <c r="D4" s="38" t="s">
        <v>22</v>
      </c>
      <c r="E4" s="37">
        <v>1248</v>
      </c>
      <c r="F4" s="39">
        <v>208</v>
      </c>
      <c r="G4" s="40" t="s">
        <v>23</v>
      </c>
      <c r="H4" s="41">
        <v>45853</v>
      </c>
      <c r="I4" s="29" t="s">
        <v>24</v>
      </c>
      <c r="J4" s="2" t="e">
        <f>VLOOKUP(B4,[2]欠料HOLD貨!$C:$R,12,FALSE)</f>
        <v>#N/A</v>
      </c>
      <c r="K4" s="2" t="e">
        <f>VLOOKUP(B4,[2]欠料HOLD貨!$C:$R,13,FALSE)</f>
        <v>#N/A</v>
      </c>
      <c r="L4" s="2">
        <f>VLOOKUP(B4,'[3]PSO 2025-深圳银图'!$A$1:$Q$65536,5,FALSE)</f>
        <v>1248</v>
      </c>
      <c r="M4" s="30">
        <f>VLOOKUP(B4,'[3]PSO 2025-深圳银图'!$A$1:$Q$65536,13,FALSE)</f>
        <v>5.912</v>
      </c>
      <c r="N4" s="2">
        <f t="shared" si="0"/>
        <v>0</v>
      </c>
      <c r="O4" s="31">
        <f t="shared" si="1"/>
        <v>7378.176</v>
      </c>
    </row>
    <row r="5" s="2" customFormat="1" ht="20.25" customHeight="1" spans="1:15">
      <c r="A5" s="15" t="s">
        <v>25</v>
      </c>
      <c r="B5" s="16" t="s">
        <v>26</v>
      </c>
      <c r="C5" s="17">
        <v>4500574246</v>
      </c>
      <c r="D5" s="18" t="s">
        <v>27</v>
      </c>
      <c r="E5" s="17">
        <v>100</v>
      </c>
      <c r="F5" s="15">
        <v>2</v>
      </c>
      <c r="G5" s="19" t="s">
        <v>28</v>
      </c>
      <c r="H5" s="20">
        <v>45854</v>
      </c>
      <c r="I5" s="29" t="s">
        <v>29</v>
      </c>
      <c r="J5" s="2">
        <f>VLOOKUP(B5,[2]欠料HOLD貨!$C:$R,12,FALSE)</f>
        <v>0</v>
      </c>
      <c r="K5" s="2">
        <f>VLOOKUP(B5,[2]欠料HOLD貨!$C:$R,13,FALSE)</f>
        <v>0</v>
      </c>
      <c r="L5" s="2">
        <f>VLOOKUP(B5,'[3]PSO 2025-深圳银图'!$A$1:$Q$65536,5,FALSE)</f>
        <v>100</v>
      </c>
      <c r="M5" s="30">
        <f>VLOOKUP(B5,'[3]PSO 2025-深圳银图'!$A$1:$Q$65536,13,FALSE)</f>
        <v>0.763</v>
      </c>
      <c r="N5" s="2">
        <f t="shared" si="0"/>
        <v>0</v>
      </c>
      <c r="O5" s="31">
        <f t="shared" si="1"/>
        <v>76.3</v>
      </c>
    </row>
    <row r="6" s="2" customFormat="1" ht="20.25" customHeight="1" spans="1:15">
      <c r="A6" s="15" t="s">
        <v>30</v>
      </c>
      <c r="B6" s="36" t="s">
        <v>31</v>
      </c>
      <c r="C6" s="37">
        <v>46159</v>
      </c>
      <c r="D6" s="38" t="s">
        <v>32</v>
      </c>
      <c r="E6" s="37">
        <f>1*F6</f>
        <v>300</v>
      </c>
      <c r="F6" s="39">
        <v>300</v>
      </c>
      <c r="G6" s="40" t="s">
        <v>33</v>
      </c>
      <c r="H6" s="41">
        <v>45862</v>
      </c>
      <c r="I6" s="29" t="s">
        <v>34</v>
      </c>
      <c r="J6" s="2" t="e">
        <f>VLOOKUP(B6,[2]欠料HOLD貨!$C:$R,12,FALSE)</f>
        <v>#N/A</v>
      </c>
      <c r="K6" s="2" t="e">
        <f>VLOOKUP(B6,[2]欠料HOLD貨!$C:$R,13,FALSE)</f>
        <v>#N/A</v>
      </c>
      <c r="L6" s="2">
        <f>VLOOKUP(B6,'[3]PSO 2025-深圳银图'!$A$1:$Q$65536,5,FALSE)</f>
        <v>2880</v>
      </c>
      <c r="M6" s="30">
        <f>VLOOKUP(B6,'[3]PSO 2025-深圳银图'!$A$1:$Q$65536,13,FALSE)</f>
        <v>11.92</v>
      </c>
      <c r="N6" s="2">
        <f t="shared" si="0"/>
        <v>2580</v>
      </c>
      <c r="O6" s="31">
        <f t="shared" si="1"/>
        <v>3576</v>
      </c>
    </row>
    <row r="7" s="2" customFormat="1" ht="20.25" customHeight="1" spans="1:15">
      <c r="A7" s="15" t="s">
        <v>35</v>
      </c>
      <c r="B7" s="36" t="s">
        <v>36</v>
      </c>
      <c r="C7" s="37">
        <v>4500575142</v>
      </c>
      <c r="D7" s="38" t="s">
        <v>37</v>
      </c>
      <c r="E7" s="37">
        <f>6*F7</f>
        <v>2508</v>
      </c>
      <c r="F7" s="39">
        <v>418</v>
      </c>
      <c r="G7" s="40" t="s">
        <v>38</v>
      </c>
      <c r="H7" s="41">
        <v>45870</v>
      </c>
      <c r="I7" s="29" t="s">
        <v>39</v>
      </c>
      <c r="J7" s="2" t="str">
        <f>VLOOKUP(B7,[2]欠料HOLD貨!$C:$R,12,FALSE)</f>
        <v>欠油漆 </v>
      </c>
      <c r="K7" s="2" t="str">
        <f>VLOOKUP(B7,[2]欠料HOLD貨!$C:$R,13,FALSE)</f>
        <v>興利</v>
      </c>
      <c r="L7" s="2">
        <f>VLOOKUP(B7,'[3]PSO 2025-深圳银图'!$A$1:$Q$65536,5,FALSE)</f>
        <v>2508</v>
      </c>
      <c r="M7" s="30">
        <f>VLOOKUP(B7,'[3]PSO 2025-深圳银图'!$A$1:$Q$65536,13,FALSE)</f>
        <v>10.969</v>
      </c>
      <c r="N7" s="2">
        <f t="shared" si="0"/>
        <v>0</v>
      </c>
      <c r="O7" s="31">
        <f t="shared" si="1"/>
        <v>27510.252</v>
      </c>
    </row>
    <row r="8" s="2" customFormat="1" ht="20.25" customHeight="1" spans="1:15">
      <c r="A8" s="15"/>
      <c r="B8" s="16" t="s">
        <v>40</v>
      </c>
      <c r="C8" s="17">
        <v>4500576508</v>
      </c>
      <c r="D8" s="18" t="s">
        <v>41</v>
      </c>
      <c r="E8" s="17">
        <v>252</v>
      </c>
      <c r="F8" s="15">
        <v>63</v>
      </c>
      <c r="G8" s="19" t="s">
        <v>42</v>
      </c>
      <c r="H8" s="20">
        <v>45870</v>
      </c>
      <c r="I8" s="29" t="s">
        <v>43</v>
      </c>
      <c r="J8" s="2" t="e">
        <f>VLOOKUP(B8,[2]欠料HOLD貨!$C:$R,12,FALSE)</f>
        <v>#N/A</v>
      </c>
      <c r="K8" s="2" t="e">
        <f>VLOOKUP(B8,[2]欠料HOLD貨!$C:$R,13,FALSE)</f>
        <v>#N/A</v>
      </c>
      <c r="L8" s="2">
        <f>VLOOKUP(B8,'[3]PSO 2025-深圳银图'!$A$1:$Q$65536,5,FALSE)</f>
        <v>252</v>
      </c>
      <c r="M8" s="30">
        <f>VLOOKUP(B8,'[3]PSO 2025-深圳银图'!$A$1:$Q$65536,13,FALSE)</f>
        <v>24.955</v>
      </c>
      <c r="N8" s="2">
        <f t="shared" si="0"/>
        <v>0</v>
      </c>
      <c r="O8" s="31">
        <f t="shared" si="1"/>
        <v>6288.66</v>
      </c>
    </row>
    <row r="9" s="2" customFormat="1" ht="20.25" customHeight="1" spans="1:15">
      <c r="A9" s="15"/>
      <c r="B9" s="36" t="s">
        <v>44</v>
      </c>
      <c r="C9" s="37">
        <v>835580</v>
      </c>
      <c r="D9" s="38" t="s">
        <v>45</v>
      </c>
      <c r="E9" s="37">
        <f>4*F9</f>
        <v>9672</v>
      </c>
      <c r="F9" s="39">
        <v>2418</v>
      </c>
      <c r="G9" s="40" t="s">
        <v>46</v>
      </c>
      <c r="H9" s="41">
        <v>45870</v>
      </c>
      <c r="I9" s="29" t="s">
        <v>47</v>
      </c>
      <c r="J9" s="2" t="e">
        <f>VLOOKUP(B9,[2]欠料HOLD貨!$C:$R,12,FALSE)</f>
        <v>#N/A</v>
      </c>
      <c r="K9" s="2" t="e">
        <f>VLOOKUP(B9,[2]欠料HOLD貨!$C:$R,13,FALSE)</f>
        <v>#N/A</v>
      </c>
      <c r="L9" s="2">
        <f>VLOOKUP(B9,'[3]RSO 2025  深圳银电'!$A$1:$Q$65536,5,FALSE)</f>
        <v>14000</v>
      </c>
      <c r="M9" s="30">
        <f>VLOOKUP(B9,'[3]RSO 2025  深圳银电'!$A$1:$Q$65536,13,FALSE)</f>
        <v>6.417</v>
      </c>
      <c r="N9" s="2">
        <f t="shared" si="0"/>
        <v>4328</v>
      </c>
      <c r="O9" s="31">
        <f t="shared" si="1"/>
        <v>62065.224</v>
      </c>
    </row>
    <row r="10" s="2" customFormat="1" ht="20.25" customHeight="1" spans="1:15">
      <c r="A10" s="15"/>
      <c r="B10" s="16" t="s">
        <v>48</v>
      </c>
      <c r="C10" s="17">
        <v>835587</v>
      </c>
      <c r="D10" s="18" t="s">
        <v>49</v>
      </c>
      <c r="E10" s="17">
        <v>5184</v>
      </c>
      <c r="F10" s="15">
        <v>48</v>
      </c>
      <c r="G10" s="19" t="s">
        <v>50</v>
      </c>
      <c r="H10" s="20">
        <v>45872</v>
      </c>
      <c r="I10" s="29" t="s">
        <v>51</v>
      </c>
      <c r="J10" s="2" t="e">
        <f>VLOOKUP(B10,[2]欠料HOLD貨!$C:$R,12,FALSE)</f>
        <v>#N/A</v>
      </c>
      <c r="K10" s="2" t="e">
        <f>VLOOKUP(B10,[2]欠料HOLD貨!$C:$R,13,FALSE)</f>
        <v>#N/A</v>
      </c>
      <c r="L10" s="2">
        <f>VLOOKUP(B10,'[3]PSO 2025-深圳银图'!$A$1:$Q$65536,5,FALSE)</f>
        <v>5184</v>
      </c>
      <c r="M10" s="30">
        <f>VLOOKUP(B10,'[3]PSO 2025-深圳银图'!$A$1:$Q$65536,13,FALSE)</f>
        <v>14.266</v>
      </c>
      <c r="N10" s="2">
        <f t="shared" si="0"/>
        <v>0</v>
      </c>
      <c r="O10" s="31">
        <f t="shared" si="1"/>
        <v>73954.944</v>
      </c>
    </row>
    <row r="11" s="2" customFormat="1" ht="20.25" customHeight="1" spans="1:15">
      <c r="A11" s="15"/>
      <c r="B11" s="16" t="s">
        <v>52</v>
      </c>
      <c r="C11" s="17">
        <v>4500577626</v>
      </c>
      <c r="D11" s="18" t="s">
        <v>53</v>
      </c>
      <c r="E11" s="17">
        <v>180</v>
      </c>
      <c r="F11" s="15">
        <v>30</v>
      </c>
      <c r="G11" s="19" t="s">
        <v>42</v>
      </c>
      <c r="H11" s="20">
        <v>45873</v>
      </c>
      <c r="I11" s="29" t="s">
        <v>54</v>
      </c>
      <c r="J11" s="2" t="e">
        <f>VLOOKUP(B11,[2]欠料HOLD貨!$C:$R,12,FALSE)</f>
        <v>#N/A</v>
      </c>
      <c r="K11" s="2" t="e">
        <f>VLOOKUP(B11,[2]欠料HOLD貨!$C:$R,13,FALSE)</f>
        <v>#N/A</v>
      </c>
      <c r="L11" s="2">
        <f>VLOOKUP(B11,'[3]PSO 2025-深圳银图'!$A$1:$Q$65536,5,FALSE)</f>
        <v>180</v>
      </c>
      <c r="M11" s="30">
        <f>VLOOKUP(B11,'[3]PSO 2025-深圳银图'!$A$1:$Q$65536,13,FALSE)</f>
        <v>13.117</v>
      </c>
      <c r="N11" s="2">
        <f t="shared" si="0"/>
        <v>0</v>
      </c>
      <c r="O11" s="31">
        <f t="shared" si="1"/>
        <v>2361.06</v>
      </c>
    </row>
    <row r="12" s="2" customFormat="1" ht="20.25" customHeight="1" spans="1:15">
      <c r="A12" s="15"/>
      <c r="B12" s="16" t="s">
        <v>55</v>
      </c>
      <c r="C12" s="17">
        <v>4500577876</v>
      </c>
      <c r="D12" s="18" t="s">
        <v>56</v>
      </c>
      <c r="E12" s="17">
        <f>12*F12</f>
        <v>60</v>
      </c>
      <c r="F12" s="15">
        <v>5</v>
      </c>
      <c r="G12" s="19" t="s">
        <v>42</v>
      </c>
      <c r="H12" s="20">
        <v>45873</v>
      </c>
      <c r="I12" s="29" t="s">
        <v>57</v>
      </c>
      <c r="J12" s="2" t="e">
        <f>VLOOKUP(B12,[2]欠料HOLD貨!$C:$R,12,FALSE)</f>
        <v>#N/A</v>
      </c>
      <c r="K12" s="2" t="e">
        <f>VLOOKUP(B12,[2]欠料HOLD貨!$C:$R,13,FALSE)</f>
        <v>#N/A</v>
      </c>
      <c r="L12" s="2">
        <f>VLOOKUP(B12,'[3]PSO 2025-深圳银图'!$A$1:$Q$65536,5,FALSE)</f>
        <v>60</v>
      </c>
      <c r="M12" s="30">
        <f>VLOOKUP(B12,'[3]PSO 2025-深圳银图'!$A$1:$Q$65536,13,FALSE)</f>
        <v>8.559</v>
      </c>
      <c r="N12" s="2">
        <f t="shared" si="0"/>
        <v>0</v>
      </c>
      <c r="O12" s="31">
        <f t="shared" si="1"/>
        <v>513.54</v>
      </c>
    </row>
    <row r="13" s="2" customFormat="1" ht="20.25" customHeight="1" spans="1:15">
      <c r="A13" s="15" t="s">
        <v>58</v>
      </c>
      <c r="B13" s="16" t="s">
        <v>59</v>
      </c>
      <c r="C13" s="17">
        <v>4500577350</v>
      </c>
      <c r="D13" s="18" t="s">
        <v>60</v>
      </c>
      <c r="E13" s="17">
        <f>4*F13</f>
        <v>1140</v>
      </c>
      <c r="F13" s="15">
        <v>285</v>
      </c>
      <c r="G13" s="19" t="s">
        <v>28</v>
      </c>
      <c r="H13" s="20">
        <v>45874</v>
      </c>
      <c r="I13" s="29" t="s">
        <v>61</v>
      </c>
      <c r="J13" s="2" t="str">
        <f>VLOOKUP(B13,[2]欠料HOLD貨!$C:$R,12,FALSE)</f>
        <v>馬達萬至達(朗特，</v>
      </c>
      <c r="K13" s="2" t="str">
        <f>VLOOKUP(B13,[2]欠料HOLD貨!$C:$R,13,FALSE)</f>
        <v>萬至達(朗特)，</v>
      </c>
      <c r="L13" s="2">
        <f>VLOOKUP(B13,'[3]PSO 2025-深圳银图'!$A$1:$Q$65536,5,FALSE)</f>
        <v>2500</v>
      </c>
      <c r="M13" s="30">
        <f>VLOOKUP(B13,'[3]PSO 2025-深圳银图'!$A$1:$Q$65536,13,FALSE)</f>
        <v>25.543</v>
      </c>
      <c r="N13" s="2">
        <f t="shared" si="0"/>
        <v>1360</v>
      </c>
      <c r="O13" s="31">
        <f t="shared" si="1"/>
        <v>29119.02</v>
      </c>
    </row>
    <row r="14" s="2" customFormat="1" ht="20.25" customHeight="1" spans="1:15">
      <c r="A14" s="15"/>
      <c r="B14" s="16" t="s">
        <v>62</v>
      </c>
      <c r="C14" s="17">
        <v>4500577162</v>
      </c>
      <c r="D14" s="18" t="s">
        <v>63</v>
      </c>
      <c r="E14" s="17">
        <v>360</v>
      </c>
      <c r="F14" s="15">
        <v>60</v>
      </c>
      <c r="G14" s="19" t="s">
        <v>64</v>
      </c>
      <c r="H14" s="20">
        <v>45874</v>
      </c>
      <c r="I14" s="29" t="s">
        <v>65</v>
      </c>
      <c r="J14" s="2" t="e">
        <f>VLOOKUP(B14,[2]欠料HOLD貨!$C:$R,12,FALSE)</f>
        <v>#N/A</v>
      </c>
      <c r="K14" s="2" t="e">
        <f>VLOOKUP(B14,[2]欠料HOLD貨!$C:$R,13,FALSE)</f>
        <v>#N/A</v>
      </c>
      <c r="L14" s="2">
        <f>VLOOKUP(B14,'[3]PSO 2025-深圳银图'!$A$1:$Q$65536,5,FALSE)</f>
        <v>360</v>
      </c>
      <c r="M14" s="30">
        <f>VLOOKUP(B14,'[3]PSO 2025-深圳银图'!$A$1:$Q$65536,13,FALSE)</f>
        <v>10.481</v>
      </c>
      <c r="N14" s="2">
        <f t="shared" si="0"/>
        <v>0</v>
      </c>
      <c r="O14" s="31">
        <f t="shared" si="1"/>
        <v>3773.16</v>
      </c>
    </row>
    <row r="15" s="2" customFormat="1" ht="20.25" customHeight="1" spans="1:15">
      <c r="A15" s="15"/>
      <c r="B15" s="16" t="s">
        <v>66</v>
      </c>
      <c r="C15" s="17">
        <v>4500577162</v>
      </c>
      <c r="D15" s="18" t="s">
        <v>67</v>
      </c>
      <c r="E15" s="17">
        <v>360</v>
      </c>
      <c r="F15" s="15">
        <v>60</v>
      </c>
      <c r="G15" s="19" t="s">
        <v>64</v>
      </c>
      <c r="H15" s="20">
        <v>45874</v>
      </c>
      <c r="I15" s="29" t="s">
        <v>68</v>
      </c>
      <c r="J15" s="2" t="e">
        <f>VLOOKUP(B15,[2]欠料HOLD貨!$C:$R,12,FALSE)</f>
        <v>#N/A</v>
      </c>
      <c r="K15" s="2" t="e">
        <f>VLOOKUP(B15,[2]欠料HOLD貨!$C:$R,13,FALSE)</f>
        <v>#N/A</v>
      </c>
      <c r="L15" s="2">
        <f>VLOOKUP(B15,'[3]PSO 2025-深圳银图'!$A$1:$Q$65536,5,FALSE)</f>
        <v>360</v>
      </c>
      <c r="M15" s="30">
        <f>VLOOKUP(B15,'[3]PSO 2025-深圳银图'!$A$1:$Q$65536,13,FALSE)</f>
        <v>10.865</v>
      </c>
      <c r="N15" s="2">
        <f t="shared" si="0"/>
        <v>0</v>
      </c>
      <c r="O15" s="31">
        <f t="shared" si="1"/>
        <v>3911.4</v>
      </c>
    </row>
    <row r="16" s="2" customFormat="1" ht="20.25" customHeight="1" spans="1:15">
      <c r="A16" s="15"/>
      <c r="B16" s="16" t="s">
        <v>69</v>
      </c>
      <c r="C16" s="17">
        <v>4500575187</v>
      </c>
      <c r="D16" s="18" t="s">
        <v>70</v>
      </c>
      <c r="E16" s="17">
        <v>1200</v>
      </c>
      <c r="F16" s="15">
        <v>200</v>
      </c>
      <c r="G16" s="19" t="s">
        <v>71</v>
      </c>
      <c r="H16" s="20">
        <v>45874</v>
      </c>
      <c r="I16" s="29" t="s">
        <v>72</v>
      </c>
      <c r="J16" s="2" t="str">
        <f>VLOOKUP(B16,[2]欠料HOLD貨!$C:$R,12,FALSE)</f>
        <v>OK</v>
      </c>
      <c r="K16" s="2">
        <f>VLOOKUP(B16,[2]欠料HOLD貨!$C:$R,13,FALSE)</f>
        <v>0</v>
      </c>
      <c r="L16" s="2">
        <f>VLOOKUP(B16,'[3]PSO 2025-深圳银图'!$A$1:$Q$65536,5,FALSE)</f>
        <v>1200</v>
      </c>
      <c r="M16" s="30">
        <f>VLOOKUP(B16,'[3]PSO 2025-深圳银图'!$A$1:$Q$65536,13,FALSE)</f>
        <v>12.631</v>
      </c>
      <c r="N16" s="2">
        <f t="shared" si="0"/>
        <v>0</v>
      </c>
      <c r="O16" s="31">
        <f t="shared" si="1"/>
        <v>15157.2</v>
      </c>
    </row>
    <row r="17" s="2" customFormat="1" ht="20.25" customHeight="1" spans="1:15">
      <c r="A17" s="15"/>
      <c r="B17" s="16" t="s">
        <v>73</v>
      </c>
      <c r="C17" s="17">
        <v>4500575187</v>
      </c>
      <c r="D17" s="18" t="s">
        <v>74</v>
      </c>
      <c r="E17" s="17">
        <v>1002</v>
      </c>
      <c r="F17" s="15">
        <v>167</v>
      </c>
      <c r="G17" s="19" t="s">
        <v>71</v>
      </c>
      <c r="H17" s="20">
        <v>45874</v>
      </c>
      <c r="I17" s="29" t="s">
        <v>75</v>
      </c>
      <c r="J17" s="2" t="e">
        <f>VLOOKUP(B17,[2]欠料HOLD貨!$C:$R,12,FALSE)</f>
        <v>#N/A</v>
      </c>
      <c r="K17" s="2" t="e">
        <f>VLOOKUP(B17,[2]欠料HOLD貨!$C:$R,13,FALSE)</f>
        <v>#N/A</v>
      </c>
      <c r="L17" s="2">
        <f>VLOOKUP(B17,'[3]PSO 2025-深圳银图'!$A$1:$Q$65536,5,FALSE)</f>
        <v>1002</v>
      </c>
      <c r="M17" s="30">
        <f>VLOOKUP(B17,'[3]PSO 2025-深圳银图'!$A$1:$Q$65536,13,FALSE)</f>
        <v>12.368</v>
      </c>
      <c r="N17" s="2">
        <f t="shared" si="0"/>
        <v>0</v>
      </c>
      <c r="O17" s="31">
        <f t="shared" si="1"/>
        <v>12392.736</v>
      </c>
    </row>
    <row r="18" s="2" customFormat="1" ht="20.25" customHeight="1" spans="1:15">
      <c r="A18" s="15"/>
      <c r="B18" s="16" t="s">
        <v>76</v>
      </c>
      <c r="C18" s="17">
        <v>4500575187</v>
      </c>
      <c r="D18" s="18" t="s">
        <v>77</v>
      </c>
      <c r="E18" s="17">
        <v>1002</v>
      </c>
      <c r="F18" s="15">
        <v>167</v>
      </c>
      <c r="G18" s="19" t="s">
        <v>71</v>
      </c>
      <c r="H18" s="20">
        <v>45874</v>
      </c>
      <c r="I18" s="29" t="s">
        <v>78</v>
      </c>
      <c r="J18" s="2" t="e">
        <f>VLOOKUP(B18,[2]欠料HOLD貨!$C:$R,12,FALSE)</f>
        <v>#N/A</v>
      </c>
      <c r="K18" s="2" t="e">
        <f>VLOOKUP(B18,[2]欠料HOLD貨!$C:$R,13,FALSE)</f>
        <v>#N/A</v>
      </c>
      <c r="L18" s="2">
        <f>VLOOKUP(B18,'[3]PSO 2025-深圳银图'!$A$1:$Q$65536,5,FALSE)</f>
        <v>1002</v>
      </c>
      <c r="M18" s="30">
        <f>VLOOKUP(B18,'[3]PSO 2025-深圳银图'!$A$1:$Q$65536,13,FALSE)</f>
        <v>8.828</v>
      </c>
      <c r="N18" s="2">
        <f t="shared" ref="N18:N42" si="2">L18-E18</f>
        <v>0</v>
      </c>
      <c r="O18" s="31">
        <f t="shared" si="1"/>
        <v>8845.656</v>
      </c>
    </row>
    <row r="19" s="2" customFormat="1" ht="20.25" customHeight="1" spans="1:15">
      <c r="A19" s="15"/>
      <c r="B19" s="36" t="s">
        <v>79</v>
      </c>
      <c r="C19" s="37">
        <v>4500577209</v>
      </c>
      <c r="D19" s="38" t="s">
        <v>63</v>
      </c>
      <c r="E19" s="37">
        <f>6*F19</f>
        <v>1368</v>
      </c>
      <c r="F19" s="39">
        <v>228</v>
      </c>
      <c r="G19" s="40" t="s">
        <v>80</v>
      </c>
      <c r="H19" s="41">
        <v>45879</v>
      </c>
      <c r="I19" s="29" t="s">
        <v>81</v>
      </c>
      <c r="J19" s="2" t="str">
        <f>VLOOKUP(B19,[2]欠料HOLD貨!$C:$R,12,FALSE)</f>
        <v>OK</v>
      </c>
      <c r="K19" s="2">
        <f>VLOOKUP(B19,[2]欠料HOLD貨!$C:$R,13,FALSE)</f>
        <v>0</v>
      </c>
      <c r="L19" s="2">
        <f>VLOOKUP(B19,'[3]PSO 2025-深圳银图'!$A$1:$Q$65536,5,FALSE)</f>
        <v>1704</v>
      </c>
      <c r="M19" s="30">
        <f>VLOOKUP(B19,'[3]PSO 2025-深圳银图'!$A$1:$Q$65536,13,FALSE)</f>
        <v>10.481</v>
      </c>
      <c r="N19" s="2">
        <f t="shared" si="2"/>
        <v>336</v>
      </c>
      <c r="O19" s="31">
        <f t="shared" si="1"/>
        <v>14338.008</v>
      </c>
    </row>
    <row r="20" s="2" customFormat="1" ht="20.25" customHeight="1" spans="1:15">
      <c r="A20" s="15"/>
      <c r="B20" s="36" t="s">
        <v>79</v>
      </c>
      <c r="C20" s="37">
        <v>4500577209</v>
      </c>
      <c r="D20" s="38" t="s">
        <v>63</v>
      </c>
      <c r="E20" s="37">
        <f>6*F20</f>
        <v>336</v>
      </c>
      <c r="F20" s="39">
        <v>56</v>
      </c>
      <c r="G20" s="40" t="s">
        <v>80</v>
      </c>
      <c r="H20" s="41">
        <v>45879</v>
      </c>
      <c r="I20" s="29" t="s">
        <v>81</v>
      </c>
      <c r="J20" s="2" t="str">
        <f>VLOOKUP(B20,[2]欠料HOLD貨!$C:$R,12,FALSE)</f>
        <v>OK</v>
      </c>
      <c r="K20" s="2">
        <f>VLOOKUP(B20,[2]欠料HOLD貨!$C:$R,13,FALSE)</f>
        <v>0</v>
      </c>
      <c r="L20" s="2">
        <f>VLOOKUP(B20,'[3]PSO 2025-深圳银图'!$A$1:$Q$65536,5,FALSE)</f>
        <v>1704</v>
      </c>
      <c r="M20" s="30">
        <f>VLOOKUP(B20,'[3]PSO 2025-深圳银图'!$A$1:$Q$65536,13,FALSE)</f>
        <v>10.481</v>
      </c>
      <c r="N20" s="2">
        <f t="shared" si="2"/>
        <v>1368</v>
      </c>
      <c r="O20" s="31">
        <f t="shared" si="1"/>
        <v>3521.616</v>
      </c>
    </row>
    <row r="21" s="2" customFormat="1" ht="20.25" customHeight="1" spans="1:15">
      <c r="A21" s="15"/>
      <c r="B21" s="36" t="s">
        <v>82</v>
      </c>
      <c r="C21" s="37">
        <v>4500577209</v>
      </c>
      <c r="D21" s="38" t="s">
        <v>83</v>
      </c>
      <c r="E21" s="37">
        <v>504</v>
      </c>
      <c r="F21" s="39">
        <v>84</v>
      </c>
      <c r="G21" s="40" t="s">
        <v>80</v>
      </c>
      <c r="H21" s="41">
        <v>45879</v>
      </c>
      <c r="I21" s="29" t="s">
        <v>84</v>
      </c>
      <c r="J21" s="2" t="str">
        <f>VLOOKUP(B21,[2]欠料HOLD貨!$C:$R,12,FALSE)</f>
        <v>OK</v>
      </c>
      <c r="K21" s="2">
        <f>VLOOKUP(B21,[2]欠料HOLD貨!$C:$R,13,FALSE)</f>
        <v>0</v>
      </c>
      <c r="L21" s="2">
        <f>VLOOKUP(B21,'[3]PSO 2025-深圳银图'!$A$1:$Q$65536,5,FALSE)</f>
        <v>504</v>
      </c>
      <c r="M21" s="30">
        <f>VLOOKUP(B21,'[3]PSO 2025-深圳银图'!$A$1:$Q$65536,13,FALSE)</f>
        <v>8.374</v>
      </c>
      <c r="N21" s="2">
        <f t="shared" si="2"/>
        <v>0</v>
      </c>
      <c r="O21" s="31">
        <f t="shared" si="1"/>
        <v>4220.496</v>
      </c>
    </row>
    <row r="22" s="2" customFormat="1" ht="20.25" customHeight="1" spans="1:15">
      <c r="A22" s="15"/>
      <c r="B22" s="36" t="s">
        <v>85</v>
      </c>
      <c r="C22" s="37">
        <v>4500577210</v>
      </c>
      <c r="D22" s="38" t="s">
        <v>63</v>
      </c>
      <c r="E22" s="37">
        <v>1200</v>
      </c>
      <c r="F22" s="39">
        <v>200</v>
      </c>
      <c r="G22" s="40" t="s">
        <v>80</v>
      </c>
      <c r="H22" s="41">
        <v>45879</v>
      </c>
      <c r="I22" s="29" t="s">
        <v>81</v>
      </c>
      <c r="J22" s="2" t="str">
        <f>VLOOKUP(B22,[2]欠料HOLD貨!$C:$R,12,FALSE)</f>
        <v>OK</v>
      </c>
      <c r="K22" s="2">
        <f>VLOOKUP(B22,[2]欠料HOLD貨!$C:$R,13,FALSE)</f>
        <v>0</v>
      </c>
      <c r="L22" s="2">
        <f>VLOOKUP(B22,'[3]PSO 2025-深圳银图'!$A$1:$Q$65536,5,FALSE)</f>
        <v>1200</v>
      </c>
      <c r="M22" s="30">
        <f>VLOOKUP(B22,'[3]PSO 2025-深圳银图'!$A$1:$Q$65536,13,FALSE)</f>
        <v>10.481</v>
      </c>
      <c r="N22" s="2">
        <f t="shared" si="2"/>
        <v>0</v>
      </c>
      <c r="O22" s="31">
        <f t="shared" si="1"/>
        <v>12577.2</v>
      </c>
    </row>
    <row r="23" s="2" customFormat="1" ht="20.25" customHeight="1" spans="1:15">
      <c r="A23" s="15"/>
      <c r="B23" s="36" t="s">
        <v>86</v>
      </c>
      <c r="C23" s="37">
        <v>4500577210</v>
      </c>
      <c r="D23" s="38" t="s">
        <v>87</v>
      </c>
      <c r="E23" s="37">
        <v>504</v>
      </c>
      <c r="F23" s="39">
        <v>84</v>
      </c>
      <c r="G23" s="40" t="s">
        <v>80</v>
      </c>
      <c r="H23" s="41">
        <v>45879</v>
      </c>
      <c r="I23" s="29" t="s">
        <v>88</v>
      </c>
      <c r="J23" s="2" t="str">
        <f>VLOOKUP(B23,[2]欠料HOLD貨!$C:$R,12,FALSE)</f>
        <v>OK</v>
      </c>
      <c r="K23" s="2">
        <f>VLOOKUP(B23,[2]欠料HOLD貨!$C:$R,13,FALSE)</f>
        <v>0</v>
      </c>
      <c r="L23" s="2">
        <f>VLOOKUP(B23,'[3]PSO 2025-深圳银图'!$A$1:$Q$65536,5,FALSE)</f>
        <v>504</v>
      </c>
      <c r="M23" s="30">
        <f>VLOOKUP(B23,'[3]PSO 2025-深圳银图'!$A$1:$Q$65536,13,FALSE)</f>
        <v>10.167</v>
      </c>
      <c r="N23" s="2">
        <f t="shared" si="2"/>
        <v>0</v>
      </c>
      <c r="O23" s="31">
        <f t="shared" si="1"/>
        <v>5124.168</v>
      </c>
    </row>
    <row r="24" s="2" customFormat="1" ht="20.25" customHeight="1" spans="1:15">
      <c r="A24" s="15" t="s">
        <v>89</v>
      </c>
      <c r="B24" s="16" t="s">
        <v>90</v>
      </c>
      <c r="C24" s="17">
        <v>4500572345</v>
      </c>
      <c r="D24" s="18" t="s">
        <v>91</v>
      </c>
      <c r="E24" s="17">
        <f>6*F24</f>
        <v>1494</v>
      </c>
      <c r="F24" s="15">
        <v>249</v>
      </c>
      <c r="G24" s="19" t="s">
        <v>38</v>
      </c>
      <c r="H24" s="20">
        <v>45880</v>
      </c>
      <c r="I24" s="29" t="s">
        <v>92</v>
      </c>
      <c r="J24" s="2" t="str">
        <f>VLOOKUP(B24,[2]欠料HOLD貨!$C:$R,12,FALSE)</f>
        <v>欠膠件電鍍/ 銘富通付款后5D</v>
      </c>
      <c r="K24" s="2" t="str">
        <f>VLOOKUP(B24,[2]欠料HOLD貨!$C:$R,13,FALSE)</f>
        <v>銘富通9月~1月</v>
      </c>
      <c r="L24" s="2">
        <f>VLOOKUP(B24,'[3]PSO 2025-深圳银图'!$A$1:$Q$65536,5,FALSE)</f>
        <v>5004</v>
      </c>
      <c r="M24" s="30">
        <f>VLOOKUP(B24,'[3]PSO 2025-深圳银图'!$A$1:$Q$65536,13,FALSE)</f>
        <v>12.347</v>
      </c>
      <c r="N24" s="2">
        <f t="shared" si="2"/>
        <v>3510</v>
      </c>
      <c r="O24" s="31">
        <f t="shared" si="1"/>
        <v>18446.418</v>
      </c>
    </row>
    <row r="25" s="2" customFormat="1" ht="20.25" customHeight="1" spans="1:15">
      <c r="A25" s="15" t="s">
        <v>93</v>
      </c>
      <c r="B25" s="16" t="s">
        <v>94</v>
      </c>
      <c r="C25" s="17">
        <v>4500575956</v>
      </c>
      <c r="D25" s="18" t="s">
        <v>95</v>
      </c>
      <c r="E25" s="17">
        <f>6*F25</f>
        <v>5904</v>
      </c>
      <c r="F25" s="15">
        <v>984</v>
      </c>
      <c r="G25" s="19" t="s">
        <v>28</v>
      </c>
      <c r="H25" s="20">
        <v>45880</v>
      </c>
      <c r="I25" s="29" t="s">
        <v>96</v>
      </c>
      <c r="J25" s="2" t="str">
        <f>VLOOKUP(B25,[2]欠料HOLD貨!$C:$R,12,FALSE)</f>
        <v>植毛</v>
      </c>
      <c r="K25" s="2" t="str">
        <f>VLOOKUP(B25,[2]欠料HOLD貨!$C:$R,13,FALSE)</f>
        <v>冠日興（尾款）</v>
      </c>
      <c r="L25" s="2">
        <f>VLOOKUP(B25,'[3]PSO 2025-深圳银图'!$A$1:$Q$65536,5,FALSE)</f>
        <v>12000</v>
      </c>
      <c r="M25" s="30">
        <f>VLOOKUP(B25,'[3]PSO 2025-深圳银图'!$A$1:$Q$65536,13,FALSE)</f>
        <v>10.539</v>
      </c>
      <c r="N25" s="2">
        <f t="shared" si="2"/>
        <v>6096</v>
      </c>
      <c r="O25" s="31">
        <f t="shared" si="1"/>
        <v>62222.256</v>
      </c>
    </row>
    <row r="26" s="2" customFormat="1" ht="20.25" customHeight="1" spans="1:15">
      <c r="A26" s="15" t="s">
        <v>97</v>
      </c>
      <c r="B26" s="16" t="s">
        <v>98</v>
      </c>
      <c r="C26" s="17">
        <v>4500575956</v>
      </c>
      <c r="D26" s="18" t="s">
        <v>60</v>
      </c>
      <c r="E26" s="17">
        <v>4500</v>
      </c>
      <c r="F26" s="15">
        <v>1125</v>
      </c>
      <c r="G26" s="19" t="s">
        <v>28</v>
      </c>
      <c r="H26" s="20">
        <v>45880</v>
      </c>
      <c r="I26" s="29" t="s">
        <v>61</v>
      </c>
      <c r="J26" s="2" t="str">
        <f>VLOOKUP(B26,[2]欠料HOLD貨!$C:$R,12,FALSE)</f>
        <v>馬達萬至達(朗特</v>
      </c>
      <c r="K26" s="2" t="str">
        <f>VLOOKUP(B26,[2]欠料HOLD貨!$C:$R,13,FALSE)</f>
        <v>萬至達(朗特)</v>
      </c>
      <c r="L26" s="2">
        <f>VLOOKUP(B26,'[3]PSO 2025-深圳银图'!$A$1:$Q$65536,5,FALSE)</f>
        <v>4500</v>
      </c>
      <c r="M26" s="30">
        <f>VLOOKUP(B26,'[3]PSO 2025-深圳银图'!$A$1:$Q$65536,13,FALSE)</f>
        <v>25.543</v>
      </c>
      <c r="N26" s="2">
        <f t="shared" si="2"/>
        <v>0</v>
      </c>
      <c r="O26" s="31">
        <f t="shared" si="1"/>
        <v>114943.5</v>
      </c>
    </row>
    <row r="27" s="2" customFormat="1" ht="20.25" customHeight="1" spans="1:15">
      <c r="A27" s="15" t="s">
        <v>99</v>
      </c>
      <c r="B27" s="16" t="s">
        <v>100</v>
      </c>
      <c r="C27" s="17">
        <v>4500575956</v>
      </c>
      <c r="D27" s="18" t="s">
        <v>101</v>
      </c>
      <c r="E27" s="17">
        <v>3000</v>
      </c>
      <c r="F27" s="15">
        <v>500</v>
      </c>
      <c r="G27" s="19" t="s">
        <v>28</v>
      </c>
      <c r="H27" s="20">
        <v>45880</v>
      </c>
      <c r="I27" s="29" t="s">
        <v>102</v>
      </c>
      <c r="J27" s="2" t="str">
        <f>VLOOKUP(B27,[2]欠料HOLD貨!$C:$R,12,FALSE)</f>
        <v>電鍍</v>
      </c>
      <c r="K27" s="2" t="str">
        <f>VLOOKUP(B27,[2]欠料HOLD貨!$C:$R,13,FALSE)</f>
        <v>銘富通</v>
      </c>
      <c r="L27" s="2">
        <f>VLOOKUP(B27,'[3]PSO 2025-深圳银图'!$A$1:$Q$65536,5,FALSE)</f>
        <v>3000</v>
      </c>
      <c r="M27" s="30">
        <f>VLOOKUP(B27,'[3]PSO 2025-深圳银图'!$A$1:$Q$65536,13,FALSE)</f>
        <v>12.607</v>
      </c>
      <c r="N27" s="2">
        <f t="shared" si="2"/>
        <v>0</v>
      </c>
      <c r="O27" s="31">
        <f t="shared" si="1"/>
        <v>37821</v>
      </c>
    </row>
    <row r="28" s="2" customFormat="1" ht="20.25" customHeight="1" spans="1:15">
      <c r="A28" s="15" t="s">
        <v>103</v>
      </c>
      <c r="B28" s="16" t="s">
        <v>104</v>
      </c>
      <c r="C28" s="17">
        <v>4500575956</v>
      </c>
      <c r="D28" s="18" t="s">
        <v>105</v>
      </c>
      <c r="E28" s="17">
        <f>6*F28</f>
        <v>660</v>
      </c>
      <c r="F28" s="15">
        <v>110</v>
      </c>
      <c r="G28" s="19" t="s">
        <v>28</v>
      </c>
      <c r="H28" s="20">
        <v>45880</v>
      </c>
      <c r="I28" s="29" t="s">
        <v>106</v>
      </c>
      <c r="J28" s="2" t="str">
        <f>VLOOKUP(B28,[2]欠料HOLD貨!$C:$R,12,FALSE)</f>
        <v>OK</v>
      </c>
      <c r="K28" s="2">
        <f>VLOOKUP(B28,[2]欠料HOLD貨!$C:$R,13,FALSE)</f>
        <v>0</v>
      </c>
      <c r="L28" s="2">
        <f>VLOOKUP(B28,'[3]MSO 2025江门银图'!$A$1:$Q$65536,5,FALSE)</f>
        <v>24000</v>
      </c>
      <c r="M28" s="30">
        <f>VLOOKUP(B28,'[3]MSO 2025江门银图'!$A$1:$Q$65536,13,FALSE)</f>
        <v>8.836</v>
      </c>
      <c r="N28" s="2">
        <f t="shared" si="2"/>
        <v>23340</v>
      </c>
      <c r="O28" s="31">
        <f t="shared" si="1"/>
        <v>5831.76</v>
      </c>
    </row>
    <row r="29" s="2" customFormat="1" ht="20.25" customHeight="1" spans="1:15">
      <c r="A29" s="15" t="s">
        <v>103</v>
      </c>
      <c r="B29" s="16" t="s">
        <v>104</v>
      </c>
      <c r="C29" s="17">
        <v>4500575956</v>
      </c>
      <c r="D29" s="18" t="s">
        <v>105</v>
      </c>
      <c r="E29" s="17">
        <f>6*F29</f>
        <v>3600</v>
      </c>
      <c r="F29" s="15">
        <v>600</v>
      </c>
      <c r="G29" s="19" t="s">
        <v>28</v>
      </c>
      <c r="H29" s="20">
        <v>45880</v>
      </c>
      <c r="I29" s="29" t="s">
        <v>106</v>
      </c>
      <c r="J29" s="2" t="str">
        <f>VLOOKUP(B29,[2]欠料HOLD貨!$C:$R,12,FALSE)</f>
        <v>OK</v>
      </c>
      <c r="K29" s="2">
        <f>VLOOKUP(B29,[2]欠料HOLD貨!$C:$R,13,FALSE)</f>
        <v>0</v>
      </c>
      <c r="L29" s="2">
        <f>VLOOKUP(B29,'[3]MSO 2025江门银图'!$A$1:$Q$65536,5,FALSE)</f>
        <v>24000</v>
      </c>
      <c r="M29" s="30">
        <f>VLOOKUP(B29,'[3]MSO 2025江门银图'!$A$1:$Q$65536,13,FALSE)</f>
        <v>8.836</v>
      </c>
      <c r="N29" s="2">
        <f t="shared" si="2"/>
        <v>20400</v>
      </c>
      <c r="O29" s="31">
        <f t="shared" si="1"/>
        <v>31809.6</v>
      </c>
    </row>
    <row r="30" s="2" customFormat="1" ht="20.25" customHeight="1" spans="1:15">
      <c r="A30" s="15" t="s">
        <v>103</v>
      </c>
      <c r="B30" s="16" t="s">
        <v>104</v>
      </c>
      <c r="C30" s="17">
        <v>4500575956</v>
      </c>
      <c r="D30" s="18" t="s">
        <v>105</v>
      </c>
      <c r="E30" s="17">
        <f>6*F30</f>
        <v>8400</v>
      </c>
      <c r="F30" s="15">
        <v>1400</v>
      </c>
      <c r="G30" s="19" t="s">
        <v>28</v>
      </c>
      <c r="H30" s="20">
        <v>45880</v>
      </c>
      <c r="I30" s="29" t="s">
        <v>106</v>
      </c>
      <c r="J30" s="2" t="str">
        <f>VLOOKUP(B30,[2]欠料HOLD貨!$C:$R,12,FALSE)</f>
        <v>OK</v>
      </c>
      <c r="K30" s="2">
        <f>VLOOKUP(B30,[2]欠料HOLD貨!$C:$R,13,FALSE)</f>
        <v>0</v>
      </c>
      <c r="L30" s="2">
        <f>VLOOKUP(B30,'[3]MSO 2025江门银图'!$A$1:$Q$65536,5,FALSE)</f>
        <v>24000</v>
      </c>
      <c r="M30" s="30">
        <f>VLOOKUP(B30,'[3]MSO 2025江门银图'!$A$1:$Q$65536,13,FALSE)</f>
        <v>8.836</v>
      </c>
      <c r="N30" s="2">
        <f t="shared" si="2"/>
        <v>15600</v>
      </c>
      <c r="O30" s="31">
        <f t="shared" si="1"/>
        <v>74222.4</v>
      </c>
    </row>
    <row r="31" s="2" customFormat="1" ht="20.25" customHeight="1" spans="1:15">
      <c r="A31" s="15" t="s">
        <v>107</v>
      </c>
      <c r="B31" s="16" t="s">
        <v>108</v>
      </c>
      <c r="C31" s="17">
        <v>4500575956</v>
      </c>
      <c r="D31" s="18" t="s">
        <v>109</v>
      </c>
      <c r="E31" s="17">
        <v>7500</v>
      </c>
      <c r="F31" s="15">
        <v>1250</v>
      </c>
      <c r="G31" s="19" t="s">
        <v>28</v>
      </c>
      <c r="H31" s="20">
        <v>45880</v>
      </c>
      <c r="I31" s="29" t="s">
        <v>110</v>
      </c>
      <c r="J31" s="2" t="str">
        <f>VLOOKUP(B31,[2]欠料HOLD貨!$C:$R,12,FALSE)</f>
        <v>鋁通</v>
      </c>
      <c r="K31" s="2" t="str">
        <f>VLOOKUP(B31,[2]欠料HOLD貨!$C:$R,13,FALSE)</f>
        <v>隆寅</v>
      </c>
      <c r="L31" s="2">
        <f>VLOOKUP(B31,'[3]PSO 2025-深圳银图'!$A$1:$Q$65536,5,FALSE)</f>
        <v>7500</v>
      </c>
      <c r="M31" s="30">
        <f>VLOOKUP(B31,'[3]PSO 2025-深圳银图'!$A$1:$Q$65536,13,FALSE)</f>
        <v>16.076</v>
      </c>
      <c r="N31" s="2">
        <f t="shared" si="2"/>
        <v>0</v>
      </c>
      <c r="O31" s="31">
        <f t="shared" si="1"/>
        <v>120570</v>
      </c>
    </row>
    <row r="32" s="2" customFormat="1" ht="20.25" customHeight="1" spans="1:15">
      <c r="A32" s="15"/>
      <c r="B32" s="36" t="s">
        <v>111</v>
      </c>
      <c r="C32" s="37">
        <v>4500576922</v>
      </c>
      <c r="D32" s="38" t="s">
        <v>112</v>
      </c>
      <c r="E32" s="37">
        <f>1*F32</f>
        <v>1000</v>
      </c>
      <c r="F32" s="39">
        <v>1000</v>
      </c>
      <c r="G32" s="40" t="s">
        <v>113</v>
      </c>
      <c r="H32" s="41">
        <v>45880</v>
      </c>
      <c r="I32" s="29" t="s">
        <v>114</v>
      </c>
      <c r="J32" s="2" t="str">
        <f>VLOOKUP(B32,[2]欠料HOLD貨!$C:$R,12,FALSE)</f>
        <v>開關</v>
      </c>
      <c r="K32" s="2" t="str">
        <f>VLOOKUP(B32,[2]欠料HOLD貨!$C:$R,13,FALSE)</f>
        <v>華利來</v>
      </c>
      <c r="L32" s="2">
        <f>VLOOKUP(B32,'[3]PSO 2025-深圳银图'!$A$1:$Q$65536,5,FALSE)</f>
        <v>3000</v>
      </c>
      <c r="M32" s="30">
        <f>VLOOKUP(B32,'[3]PSO 2025-深圳银图'!$A$1:$Q$65536,13,FALSE)</f>
        <v>54.51</v>
      </c>
      <c r="N32" s="2">
        <f t="shared" si="2"/>
        <v>2000</v>
      </c>
      <c r="O32" s="31">
        <f t="shared" si="1"/>
        <v>54510</v>
      </c>
    </row>
    <row r="33" s="2" customFormat="1" ht="20.25" customHeight="1" spans="1:15">
      <c r="A33" s="15"/>
      <c r="B33" s="36" t="s">
        <v>111</v>
      </c>
      <c r="C33" s="37">
        <v>4500576922</v>
      </c>
      <c r="D33" s="38" t="s">
        <v>112</v>
      </c>
      <c r="E33" s="37">
        <f>1*F33</f>
        <v>2000</v>
      </c>
      <c r="F33" s="39">
        <v>2000</v>
      </c>
      <c r="G33" s="40" t="s">
        <v>113</v>
      </c>
      <c r="H33" s="41">
        <v>45880</v>
      </c>
      <c r="I33" s="29" t="s">
        <v>114</v>
      </c>
      <c r="J33" s="2" t="str">
        <f>VLOOKUP(B33,[2]欠料HOLD貨!$C:$R,12,FALSE)</f>
        <v>開關</v>
      </c>
      <c r="K33" s="2" t="str">
        <f>VLOOKUP(B33,[2]欠料HOLD貨!$C:$R,13,FALSE)</f>
        <v>華利來</v>
      </c>
      <c r="L33" s="2">
        <f>VLOOKUP(B33,'[3]PSO 2025-深圳银图'!$A$1:$Q$65536,5,FALSE)</f>
        <v>3000</v>
      </c>
      <c r="M33" s="30">
        <f>VLOOKUP(B33,'[3]PSO 2025-深圳银图'!$A$1:$Q$65536,13,FALSE)</f>
        <v>54.51</v>
      </c>
      <c r="N33" s="2">
        <f t="shared" si="2"/>
        <v>1000</v>
      </c>
      <c r="O33" s="31">
        <f t="shared" si="1"/>
        <v>109020</v>
      </c>
    </row>
    <row r="34" s="2" customFormat="1" ht="20.25" customHeight="1" spans="1:15">
      <c r="A34" s="15" t="s">
        <v>58</v>
      </c>
      <c r="B34" s="36" t="s">
        <v>115</v>
      </c>
      <c r="C34" s="37">
        <v>4500577737</v>
      </c>
      <c r="D34" s="38" t="s">
        <v>116</v>
      </c>
      <c r="E34" s="37">
        <v>5000</v>
      </c>
      <c r="F34" s="39">
        <v>2500</v>
      </c>
      <c r="G34" s="40" t="s">
        <v>117</v>
      </c>
      <c r="H34" s="41">
        <v>45881</v>
      </c>
      <c r="I34" s="29" t="s">
        <v>118</v>
      </c>
      <c r="J34" s="2" t="str">
        <f>VLOOKUP(B34,[2]欠料HOLD貨!$C:$R,12,FALSE)</f>
        <v>OK</v>
      </c>
      <c r="K34" s="2">
        <f>VLOOKUP(B34,[2]欠料HOLD貨!$C:$R,13,FALSE)</f>
        <v>0</v>
      </c>
      <c r="L34" s="2">
        <f>VLOOKUP(B34,'[3]PSO 2025-深圳银图'!$A$1:$Q$65536,5,FALSE)</f>
        <v>5000</v>
      </c>
      <c r="M34" s="30">
        <f>VLOOKUP(B34,'[3]PSO 2025-深圳银图'!$A$1:$Q$65536,13,FALSE)</f>
        <v>9.004</v>
      </c>
      <c r="N34" s="2">
        <f t="shared" si="2"/>
        <v>0</v>
      </c>
      <c r="O34" s="31">
        <f t="shared" si="1"/>
        <v>45020</v>
      </c>
    </row>
    <row r="35" s="2" customFormat="1" ht="20.25" customHeight="1" spans="1:15">
      <c r="A35" s="15"/>
      <c r="B35" s="36" t="s">
        <v>119</v>
      </c>
      <c r="C35" s="37">
        <v>835580</v>
      </c>
      <c r="D35" s="38" t="s">
        <v>45</v>
      </c>
      <c r="E35" s="37">
        <v>14176</v>
      </c>
      <c r="F35" s="39">
        <v>3544</v>
      </c>
      <c r="G35" s="40" t="s">
        <v>46</v>
      </c>
      <c r="H35" s="41">
        <v>45881</v>
      </c>
      <c r="I35" s="29" t="s">
        <v>47</v>
      </c>
      <c r="J35" s="2">
        <f>VLOOKUP(B35,[2]欠料HOLD貨!$C:$R,12,FALSE)</f>
        <v>0</v>
      </c>
      <c r="K35" s="2">
        <f>VLOOKUP(B35,[2]欠料HOLD貨!$C:$R,13,FALSE)</f>
        <v>0</v>
      </c>
      <c r="L35" s="2">
        <f>VLOOKUP(B35,'[3]RSO 2025  深圳银电'!$A$1:$Q$65536,5,FALSE)</f>
        <v>14176</v>
      </c>
      <c r="M35" s="30">
        <f>VLOOKUP(B35,'[3]RSO 2025  深圳银电'!$A$1:$Q$65536,13,FALSE)</f>
        <v>6.417</v>
      </c>
      <c r="N35" s="2">
        <f t="shared" si="2"/>
        <v>0</v>
      </c>
      <c r="O35" s="31">
        <f t="shared" ref="O35:O66" si="3">M35*E35</f>
        <v>90967.392</v>
      </c>
    </row>
    <row r="36" s="2" customFormat="1" ht="20.25" customHeight="1" spans="1:15">
      <c r="A36" s="15" t="s">
        <v>58</v>
      </c>
      <c r="B36" s="16" t="s">
        <v>120</v>
      </c>
      <c r="C36" s="17">
        <v>4500577484</v>
      </c>
      <c r="D36" s="18" t="s">
        <v>121</v>
      </c>
      <c r="E36" s="17">
        <v>2502</v>
      </c>
      <c r="F36" s="15">
        <v>417</v>
      </c>
      <c r="G36" s="19" t="s">
        <v>38</v>
      </c>
      <c r="H36" s="20">
        <v>45884</v>
      </c>
      <c r="I36" s="29" t="s">
        <v>122</v>
      </c>
      <c r="J36" s="2" t="str">
        <f>VLOOKUP(B36,[2]欠料HOLD貨!$C:$R,12,FALSE)</f>
        <v>OK</v>
      </c>
      <c r="K36" s="2">
        <f>VLOOKUP(B36,[2]欠料HOLD貨!$C:$R,13,FALSE)</f>
        <v>0</v>
      </c>
      <c r="L36" s="2">
        <f>VLOOKUP(B36,'[3]MSO 2025江门银图'!$A$1:$Q$65536,5,FALSE)</f>
        <v>2502</v>
      </c>
      <c r="M36" s="30">
        <f>VLOOKUP(B36,'[3]MSO 2025江门银图'!$A$1:$Q$65536,13,FALSE)</f>
        <v>8.942</v>
      </c>
      <c r="N36" s="2">
        <f t="shared" si="2"/>
        <v>0</v>
      </c>
      <c r="O36" s="31">
        <f t="shared" si="3"/>
        <v>22372.884</v>
      </c>
    </row>
    <row r="37" s="2" customFormat="1" ht="20.25" customHeight="1" spans="1:15">
      <c r="A37" s="15" t="s">
        <v>93</v>
      </c>
      <c r="B37" s="36" t="s">
        <v>123</v>
      </c>
      <c r="C37" s="37">
        <v>45882</v>
      </c>
      <c r="D37" s="38" t="s">
        <v>124</v>
      </c>
      <c r="E37" s="37">
        <v>2500</v>
      </c>
      <c r="F37" s="39">
        <v>625</v>
      </c>
      <c r="G37" s="40" t="s">
        <v>33</v>
      </c>
      <c r="H37" s="41">
        <v>45884</v>
      </c>
      <c r="I37" s="29" t="s">
        <v>125</v>
      </c>
      <c r="J37" s="2" t="str">
        <f>VLOOKUP(B37,[2]欠料HOLD貨!$C:$R,12,FALSE)</f>
        <v>吸塑</v>
      </c>
      <c r="K37" s="2" t="str">
        <f>VLOOKUP(B37,[2]欠料HOLD貨!$C:$R,13,FALSE)</f>
        <v>華利（10，11，12月）</v>
      </c>
      <c r="L37" s="2">
        <f>VLOOKUP(B37,'[3]PSO 2025-深圳银图'!$A$1:$Q$65536,5,FALSE)</f>
        <v>2525</v>
      </c>
      <c r="M37" s="30">
        <f>VLOOKUP(B37,'[3]PSO 2025-深圳银图'!$A$1:$Q$65536,13,FALSE)</f>
        <v>9.406</v>
      </c>
      <c r="N37" s="2">
        <f t="shared" si="2"/>
        <v>25</v>
      </c>
      <c r="O37" s="31">
        <f t="shared" si="3"/>
        <v>23515</v>
      </c>
    </row>
    <row r="38" s="2" customFormat="1" ht="20.25" customHeight="1" spans="1:15">
      <c r="A38" s="15"/>
      <c r="B38" s="36" t="s">
        <v>126</v>
      </c>
      <c r="C38" s="37">
        <v>4500576551</v>
      </c>
      <c r="D38" s="38" t="s">
        <v>127</v>
      </c>
      <c r="E38" s="37">
        <v>2004</v>
      </c>
      <c r="F38" s="39">
        <f>2004/6</f>
        <v>334</v>
      </c>
      <c r="G38" s="40" t="s">
        <v>42</v>
      </c>
      <c r="H38" s="41">
        <v>45884</v>
      </c>
      <c r="I38" s="29" t="s">
        <v>128</v>
      </c>
      <c r="J38" s="2" t="e">
        <f>VLOOKUP(B38,[2]欠料HOLD貨!$C:$R,12,FALSE)</f>
        <v>#N/A</v>
      </c>
      <c r="K38" s="2" t="e">
        <f>VLOOKUP(B38,[2]欠料HOLD貨!$C:$R,13,FALSE)</f>
        <v>#N/A</v>
      </c>
      <c r="L38" s="2">
        <f>VLOOKUP(B38,'[3]PSO 2025-深圳银图'!$A$1:$Q$65536,5,FALSE)</f>
        <v>2004</v>
      </c>
      <c r="M38" s="30">
        <f>VLOOKUP(B38,'[3]PSO 2025-深圳银图'!$A$1:$Q$65536,13,FALSE)</f>
        <v>10.286</v>
      </c>
      <c r="N38" s="2">
        <f t="shared" si="2"/>
        <v>0</v>
      </c>
      <c r="O38" s="31">
        <f t="shared" si="3"/>
        <v>20613.144</v>
      </c>
    </row>
    <row r="39" s="2" customFormat="1" ht="20.25" customHeight="1" spans="1:15">
      <c r="A39" s="15"/>
      <c r="B39" s="36" t="s">
        <v>129</v>
      </c>
      <c r="C39" s="37">
        <v>4500575528</v>
      </c>
      <c r="D39" s="38" t="s">
        <v>130</v>
      </c>
      <c r="E39" s="37">
        <v>1752</v>
      </c>
      <c r="F39" s="39">
        <f>1752/6</f>
        <v>292</v>
      </c>
      <c r="G39" s="40" t="s">
        <v>42</v>
      </c>
      <c r="H39" s="41">
        <v>45884</v>
      </c>
      <c r="I39" s="29" t="s">
        <v>131</v>
      </c>
      <c r="J39" s="2" t="e">
        <f>VLOOKUP(B39,[2]欠料HOLD貨!$C:$R,12,FALSE)</f>
        <v>#N/A</v>
      </c>
      <c r="K39" s="2" t="e">
        <f>VLOOKUP(B39,[2]欠料HOLD貨!$C:$R,13,FALSE)</f>
        <v>#N/A</v>
      </c>
      <c r="L39" s="2">
        <f>VLOOKUP(B39,'[3]PSO 2025-深圳银图'!$A$1:$Q$65536,5,FALSE)</f>
        <v>1752</v>
      </c>
      <c r="M39" s="30">
        <f>VLOOKUP(B39,'[3]PSO 2025-深圳银图'!$A$1:$Q$65536,13,FALSE)</f>
        <v>18.373</v>
      </c>
      <c r="N39" s="2">
        <f t="shared" si="2"/>
        <v>0</v>
      </c>
      <c r="O39" s="31">
        <f t="shared" si="3"/>
        <v>32189.496</v>
      </c>
    </row>
    <row r="40" s="2" customFormat="1" ht="20.25" customHeight="1" spans="1:15">
      <c r="A40" s="15"/>
      <c r="B40" s="36" t="s">
        <v>132</v>
      </c>
      <c r="C40" s="37">
        <v>4500575721</v>
      </c>
      <c r="D40" s="38" t="s">
        <v>133</v>
      </c>
      <c r="E40" s="37">
        <v>2502</v>
      </c>
      <c r="F40" s="39">
        <f>2502/3</f>
        <v>834</v>
      </c>
      <c r="G40" s="40" t="s">
        <v>42</v>
      </c>
      <c r="H40" s="41">
        <v>45884</v>
      </c>
      <c r="I40" s="29" t="s">
        <v>134</v>
      </c>
      <c r="J40" s="2" t="str">
        <f>VLOOKUP(B40,[2]欠料HOLD貨!$C:$R,12,FALSE)</f>
        <v>OK</v>
      </c>
      <c r="K40" s="2">
        <f>VLOOKUP(B40,[2]欠料HOLD貨!$C:$R,13,FALSE)</f>
        <v>0</v>
      </c>
      <c r="L40" s="2">
        <f>VLOOKUP(B40,'[3]PSO 2025-深圳银图'!$A$1:$Q$65536,5,FALSE)</f>
        <v>2502</v>
      </c>
      <c r="M40" s="30">
        <f>VLOOKUP(B40,'[3]PSO 2025-深圳银图'!$A$1:$Q$65536,13,FALSE)</f>
        <v>8.89</v>
      </c>
      <c r="N40" s="2">
        <f t="shared" si="2"/>
        <v>0</v>
      </c>
      <c r="O40" s="31">
        <f t="shared" si="3"/>
        <v>22242.78</v>
      </c>
    </row>
    <row r="41" s="2" customFormat="1" ht="20.25" customHeight="1" spans="1:15">
      <c r="A41" s="15"/>
      <c r="B41" s="36" t="s">
        <v>135</v>
      </c>
      <c r="C41" s="37">
        <v>4500575721</v>
      </c>
      <c r="D41" s="38" t="s">
        <v>136</v>
      </c>
      <c r="E41" s="37">
        <v>2502</v>
      </c>
      <c r="F41" s="39">
        <f>2502/3</f>
        <v>834</v>
      </c>
      <c r="G41" s="40" t="s">
        <v>42</v>
      </c>
      <c r="H41" s="41">
        <v>45884</v>
      </c>
      <c r="I41" s="29" t="s">
        <v>137</v>
      </c>
      <c r="J41" s="2" t="str">
        <f>VLOOKUP(B41,[2]欠料HOLD貨!$C:$R,12,FALSE)</f>
        <v>OK</v>
      </c>
      <c r="K41" s="2">
        <f>VLOOKUP(B41,[2]欠料HOLD貨!$C:$R,13,FALSE)</f>
        <v>0</v>
      </c>
      <c r="L41" s="2">
        <f>VLOOKUP(B41,'[3]PSO 2025-深圳银图'!$A$1:$Q$65536,5,FALSE)</f>
        <v>2502</v>
      </c>
      <c r="M41" s="30">
        <f>VLOOKUP(B41,'[3]PSO 2025-深圳银图'!$A$1:$Q$65536,13,FALSE)</f>
        <v>10.345</v>
      </c>
      <c r="N41" s="2">
        <f t="shared" si="2"/>
        <v>0</v>
      </c>
      <c r="O41" s="31">
        <f t="shared" si="3"/>
        <v>25883.19</v>
      </c>
    </row>
    <row r="42" s="2" customFormat="1" ht="20.25" customHeight="1" spans="1:15">
      <c r="A42" s="15"/>
      <c r="B42" s="36" t="s">
        <v>138</v>
      </c>
      <c r="C42" s="37">
        <v>4500575721</v>
      </c>
      <c r="D42" s="38" t="s">
        <v>139</v>
      </c>
      <c r="E42" s="37">
        <v>2502</v>
      </c>
      <c r="F42" s="39">
        <f>2502/3</f>
        <v>834</v>
      </c>
      <c r="G42" s="40" t="s">
        <v>42</v>
      </c>
      <c r="H42" s="41">
        <v>45884</v>
      </c>
      <c r="I42" s="29" t="s">
        <v>140</v>
      </c>
      <c r="J42" s="2">
        <f>VLOOKUP(B42,[2]欠料HOLD貨!$C:$R,12,FALSE)</f>
        <v>0</v>
      </c>
      <c r="K42" s="2">
        <f>VLOOKUP(B42,[2]欠料HOLD貨!$C:$R,13,FALSE)</f>
        <v>0</v>
      </c>
      <c r="L42" s="2">
        <f>VLOOKUP(B42,'[3]PSO 2025-深圳银图'!$A$1:$Q$65536,5,FALSE)</f>
        <v>2502</v>
      </c>
      <c r="M42" s="30">
        <f>VLOOKUP(B42,'[3]PSO 2025-深圳银图'!$A$1:$Q$65536,13,FALSE)</f>
        <v>11.403</v>
      </c>
      <c r="N42" s="2">
        <f t="shared" si="2"/>
        <v>0</v>
      </c>
      <c r="O42" s="31">
        <f t="shared" si="3"/>
        <v>28530.306</v>
      </c>
    </row>
    <row r="43" s="2" customFormat="1" ht="20.25" customHeight="1" spans="1:15">
      <c r="A43" s="15"/>
      <c r="B43" s="36" t="s">
        <v>141</v>
      </c>
      <c r="C43" s="37">
        <v>4500577937</v>
      </c>
      <c r="D43" s="38" t="s">
        <v>142</v>
      </c>
      <c r="E43" s="37">
        <v>504</v>
      </c>
      <c r="F43" s="39">
        <v>84</v>
      </c>
      <c r="G43" s="40" t="s">
        <v>143</v>
      </c>
      <c r="H43" s="41">
        <v>45884</v>
      </c>
      <c r="I43" s="29" t="s">
        <v>144</v>
      </c>
      <c r="J43" s="2" t="e">
        <f>VLOOKUP(B43,[2]欠料HOLD貨!$C:$R,12,FALSE)</f>
        <v>#N/A</v>
      </c>
      <c r="K43" s="2" t="e">
        <f>VLOOKUP(B43,[2]欠料HOLD貨!$C:$R,13,FALSE)</f>
        <v>#N/A</v>
      </c>
      <c r="L43" s="2">
        <f>VLOOKUP(B43,'[3]PSO 2025-深圳银图'!$A$1:$Q$65536,5,FALSE)</f>
        <v>504</v>
      </c>
      <c r="M43" s="30">
        <f>VLOOKUP(B43,'[3]PSO 2025-深圳银图'!$A$1:$Q$65536,13,FALSE)</f>
        <v>11.882</v>
      </c>
      <c r="N43" s="2">
        <f t="shared" ref="N43:N59" si="4">L43-E43</f>
        <v>0</v>
      </c>
      <c r="O43" s="31">
        <f t="shared" si="3"/>
        <v>5988.528</v>
      </c>
    </row>
    <row r="44" s="2" customFormat="1" ht="20.25" customHeight="1" spans="1:15">
      <c r="A44" s="15"/>
      <c r="B44" s="36" t="s">
        <v>145</v>
      </c>
      <c r="C44" s="37">
        <v>4500577937</v>
      </c>
      <c r="D44" s="38" t="s">
        <v>146</v>
      </c>
      <c r="E44" s="37">
        <v>504</v>
      </c>
      <c r="F44" s="39">
        <v>84</v>
      </c>
      <c r="G44" s="40" t="s">
        <v>143</v>
      </c>
      <c r="H44" s="41">
        <v>45884</v>
      </c>
      <c r="I44" s="29" t="s">
        <v>147</v>
      </c>
      <c r="J44" s="2" t="str">
        <f>VLOOKUP(B44,[2]欠料HOLD貨!$C:$R,12,FALSE)</f>
        <v>OK</v>
      </c>
      <c r="K44" s="2">
        <f>VLOOKUP(B44,[2]欠料HOLD貨!$C:$R,13,FALSE)</f>
        <v>0</v>
      </c>
      <c r="L44" s="2">
        <f>VLOOKUP(B44,'[3]PSO 2025-深圳银图'!$A$1:$Q$65536,5,FALSE)</f>
        <v>504</v>
      </c>
      <c r="M44" s="30">
        <f>VLOOKUP(B44,'[3]PSO 2025-深圳银图'!$A$1:$Q$65536,13,FALSE)</f>
        <v>7.994</v>
      </c>
      <c r="N44" s="2">
        <f t="shared" si="4"/>
        <v>0</v>
      </c>
      <c r="O44" s="31">
        <f t="shared" si="3"/>
        <v>4028.976</v>
      </c>
    </row>
    <row r="45" s="2" customFormat="1" ht="20.25" customHeight="1" spans="1:15">
      <c r="A45" s="15" t="s">
        <v>25</v>
      </c>
      <c r="B45" s="16" t="s">
        <v>148</v>
      </c>
      <c r="C45" s="17">
        <v>4500577737</v>
      </c>
      <c r="D45" s="18" t="s">
        <v>116</v>
      </c>
      <c r="E45" s="17">
        <f>2*F45</f>
        <v>10000</v>
      </c>
      <c r="F45" s="15">
        <v>5000</v>
      </c>
      <c r="G45" s="19" t="s">
        <v>117</v>
      </c>
      <c r="H45" s="20">
        <v>45887</v>
      </c>
      <c r="I45" s="29" t="s">
        <v>118</v>
      </c>
      <c r="J45" s="2" t="str">
        <f>VLOOKUP(B45,[2]欠料HOLD貨!$C:$R,12,FALSE)</f>
        <v>OK</v>
      </c>
      <c r="K45" s="2">
        <f>VLOOKUP(B45,[2]欠料HOLD貨!$C:$R,13,FALSE)</f>
        <v>0</v>
      </c>
      <c r="L45" s="2">
        <f>VLOOKUP(B45,'[3]PSO 2025-深圳银图'!$A$1:$Q$65536,5,FALSE)</f>
        <v>10000</v>
      </c>
      <c r="M45" s="30">
        <f>VLOOKUP(B45,'[3]PSO 2025-深圳银图'!$A$1:$Q$65536,13,FALSE)</f>
        <v>9.004</v>
      </c>
      <c r="N45" s="2">
        <f t="shared" si="4"/>
        <v>0</v>
      </c>
      <c r="O45" s="31">
        <f t="shared" si="3"/>
        <v>90040</v>
      </c>
    </row>
    <row r="46" s="2" customFormat="1" ht="20.25" customHeight="1" spans="1:15">
      <c r="A46" s="15"/>
      <c r="B46" s="43" t="s">
        <v>149</v>
      </c>
      <c r="C46" s="44">
        <v>4500576545</v>
      </c>
      <c r="D46" s="45" t="s">
        <v>150</v>
      </c>
      <c r="E46" s="44">
        <v>1248</v>
      </c>
      <c r="F46" s="42">
        <v>208</v>
      </c>
      <c r="G46" s="46" t="s">
        <v>42</v>
      </c>
      <c r="H46" s="41">
        <v>45887</v>
      </c>
      <c r="I46" s="29" t="s">
        <v>151</v>
      </c>
      <c r="J46" s="2" t="str">
        <f>VLOOKUP(B46,[2]欠料HOLD貨!$C:$R,12,FALSE)</f>
        <v>卡通</v>
      </c>
      <c r="K46" s="2" t="str">
        <f>VLOOKUP(B46,[2]欠料HOLD貨!$C:$R,13,FALSE)</f>
        <v>毅帆</v>
      </c>
      <c r="L46" s="2">
        <f>VLOOKUP(B46,'[3]PSO 2025-深圳银图'!$A$1:$Q$65536,5,FALSE)</f>
        <v>1248</v>
      </c>
      <c r="M46" s="30">
        <f>VLOOKUP(B46,'[3]PSO 2025-深圳银图'!$A$1:$Q$65536,13,FALSE)</f>
        <v>8.931</v>
      </c>
      <c r="N46" s="2">
        <f t="shared" si="4"/>
        <v>0</v>
      </c>
      <c r="O46" s="31">
        <f t="shared" si="3"/>
        <v>11145.888</v>
      </c>
    </row>
    <row r="47" s="2" customFormat="1" ht="20.25" customHeight="1" spans="1:15">
      <c r="A47" s="15"/>
      <c r="B47" s="47" t="s">
        <v>152</v>
      </c>
      <c r="C47" s="48">
        <v>4500576545</v>
      </c>
      <c r="D47" s="49" t="s">
        <v>153</v>
      </c>
      <c r="E47" s="48">
        <v>2504</v>
      </c>
      <c r="F47" s="29">
        <v>626</v>
      </c>
      <c r="G47" s="50" t="s">
        <v>42</v>
      </c>
      <c r="H47" s="20">
        <v>45887</v>
      </c>
      <c r="I47" s="29" t="s">
        <v>154</v>
      </c>
      <c r="J47" s="2" t="str">
        <f>VLOOKUP(B47,[2]欠料HOLD貨!$C:$R,12,FALSE)</f>
        <v>馬達萬至達(朗特，電鍍</v>
      </c>
      <c r="K47" s="2" t="str">
        <f>VLOOKUP(B47,[2]欠料HOLD貨!$C:$R,13,FALSE)</f>
        <v>萬至達(朗特)，澤鑫</v>
      </c>
      <c r="L47" s="2">
        <f>VLOOKUP(B47,'[3]PSO 2025-深圳银图'!$A$1:$Q$65536,5,FALSE)</f>
        <v>2504</v>
      </c>
      <c r="M47" s="30">
        <f>VLOOKUP(B47,'[3]PSO 2025-深圳银图'!$A$1:$Q$65536,13,FALSE)</f>
        <v>25.766</v>
      </c>
      <c r="N47" s="2">
        <f t="shared" si="4"/>
        <v>0</v>
      </c>
      <c r="O47" s="31">
        <f t="shared" si="3"/>
        <v>64518.064</v>
      </c>
    </row>
    <row r="48" s="2" customFormat="1" ht="20.25" customHeight="1" spans="1:15">
      <c r="A48" s="15"/>
      <c r="B48" s="43" t="s">
        <v>155</v>
      </c>
      <c r="C48" s="44">
        <v>835583</v>
      </c>
      <c r="D48" s="45" t="s">
        <v>156</v>
      </c>
      <c r="E48" s="44">
        <v>3720</v>
      </c>
      <c r="F48" s="42">
        <v>40</v>
      </c>
      <c r="G48" s="46" t="s">
        <v>50</v>
      </c>
      <c r="H48" s="41">
        <v>45887</v>
      </c>
      <c r="I48" s="29" t="s">
        <v>157</v>
      </c>
      <c r="J48" s="2" t="str">
        <f>VLOOKUP(B48,[2]欠料HOLD貨!$C:$R,12,FALSE)</f>
        <v>欠油漆HOLD 大喬 /氣墊梳HOLD普華</v>
      </c>
      <c r="K48" s="2" t="str">
        <f>VLOOKUP(B48,[2]欠料HOLD貨!$C:$R,13,FALSE)</f>
        <v>大橋，普華</v>
      </c>
      <c r="L48" s="2">
        <f>VLOOKUP(B48,'[3]PSO 2025-深圳银图'!$A$1:$Q$65536,5,FALSE)</f>
        <v>3720</v>
      </c>
      <c r="M48" s="30">
        <f>VLOOKUP(B48,'[3]PSO 2025-深圳银图'!$A$1:$Q$65536,13,FALSE)</f>
        <v>13.894</v>
      </c>
      <c r="N48" s="2">
        <f t="shared" si="4"/>
        <v>0</v>
      </c>
      <c r="O48" s="31">
        <f t="shared" si="3"/>
        <v>51685.68</v>
      </c>
    </row>
    <row r="49" s="2" customFormat="1" ht="20.25" customHeight="1" spans="1:15">
      <c r="A49" s="15" t="s">
        <v>158</v>
      </c>
      <c r="B49" s="43" t="s">
        <v>159</v>
      </c>
      <c r="C49" s="44">
        <v>204108</v>
      </c>
      <c r="D49" s="45" t="s">
        <v>160</v>
      </c>
      <c r="E49" s="44">
        <f>6*F49</f>
        <v>4668</v>
      </c>
      <c r="F49" s="42">
        <f>4668/6</f>
        <v>778</v>
      </c>
      <c r="G49" s="46" t="s">
        <v>117</v>
      </c>
      <c r="H49" s="41">
        <v>45888</v>
      </c>
      <c r="I49" s="29" t="s">
        <v>161</v>
      </c>
      <c r="J49" s="2" t="str">
        <f>VLOOKUP(B49,[2]欠料HOLD貨!$C:$R,12,FALSE)</f>
        <v>OK</v>
      </c>
      <c r="K49" s="2">
        <f>VLOOKUP(B49,[2]欠料HOLD貨!$C:$R,13,FALSE)</f>
        <v>0</v>
      </c>
      <c r="L49" s="2">
        <f>VLOOKUP(B49,'[3]PSO 2025-深圳银图'!$A$1:$Q$65536,5,FALSE)</f>
        <v>7170</v>
      </c>
      <c r="M49" s="30">
        <f>VLOOKUP(B49,'[3]PSO 2025-深圳银图'!$A$1:$Q$65536,13,FALSE)</f>
        <v>13.662</v>
      </c>
      <c r="N49" s="2">
        <f t="shared" si="4"/>
        <v>2502</v>
      </c>
      <c r="O49" s="31">
        <f t="shared" si="3"/>
        <v>63774.216</v>
      </c>
    </row>
    <row r="50" s="2" customFormat="1" ht="20.25" customHeight="1" spans="1:15">
      <c r="A50" s="15" t="s">
        <v>162</v>
      </c>
      <c r="B50" s="43" t="s">
        <v>159</v>
      </c>
      <c r="C50" s="44">
        <v>204108</v>
      </c>
      <c r="D50" s="45" t="s">
        <v>160</v>
      </c>
      <c r="E50" s="44">
        <f>6*F50</f>
        <v>2502</v>
      </c>
      <c r="F50" s="42">
        <v>417</v>
      </c>
      <c r="G50" s="46" t="s">
        <v>117</v>
      </c>
      <c r="H50" s="41">
        <v>45888</v>
      </c>
      <c r="I50" s="29" t="s">
        <v>161</v>
      </c>
      <c r="J50" s="2" t="str">
        <f>VLOOKUP(B50,[2]欠料HOLD貨!$C:$R,12,FALSE)</f>
        <v>OK</v>
      </c>
      <c r="K50" s="2">
        <f>VLOOKUP(B50,[2]欠料HOLD貨!$C:$R,13,FALSE)</f>
        <v>0</v>
      </c>
      <c r="L50" s="2">
        <f>VLOOKUP(B50,'[3]PSO 2025-深圳银图'!$A$1:$Q$65536,5,FALSE)</f>
        <v>7170</v>
      </c>
      <c r="M50" s="30">
        <f>VLOOKUP(B50,'[3]PSO 2025-深圳银图'!$A$1:$Q$65536,13,FALSE)</f>
        <v>13.662</v>
      </c>
      <c r="N50" s="2">
        <f t="shared" si="4"/>
        <v>4668</v>
      </c>
      <c r="O50" s="31">
        <f t="shared" si="3"/>
        <v>34182.324</v>
      </c>
    </row>
    <row r="51" s="2" customFormat="1" ht="20.25" customHeight="1" spans="1:15">
      <c r="A51" s="15" t="s">
        <v>30</v>
      </c>
      <c r="B51" s="47" t="s">
        <v>163</v>
      </c>
      <c r="C51" s="48">
        <v>204113</v>
      </c>
      <c r="D51" s="49" t="s">
        <v>164</v>
      </c>
      <c r="E51" s="48">
        <v>1386</v>
      </c>
      <c r="F51" s="29">
        <v>231</v>
      </c>
      <c r="G51" s="50" t="s">
        <v>117</v>
      </c>
      <c r="H51" s="20">
        <v>45888</v>
      </c>
      <c r="I51" s="29" t="s">
        <v>165</v>
      </c>
      <c r="J51" s="2" t="str">
        <f>VLOOKUP(B51,[2]欠料HOLD貨!$C:$R,12,FALSE)</f>
        <v>PCB</v>
      </c>
      <c r="K51" s="2" t="str">
        <f>VLOOKUP(B51,[2]欠料HOLD貨!$C:$R,13,FALSE)</f>
        <v>樂拓</v>
      </c>
      <c r="L51" s="2">
        <f>VLOOKUP(B51,'[3]PSO 2025-深圳银图'!$A$1:$Q$65536,5,FALSE)</f>
        <v>1386</v>
      </c>
      <c r="M51" s="30">
        <v>28.531</v>
      </c>
      <c r="N51" s="2">
        <f t="shared" si="4"/>
        <v>0</v>
      </c>
      <c r="O51" s="31">
        <f t="shared" si="3"/>
        <v>39543.966</v>
      </c>
    </row>
    <row r="52" s="2" customFormat="1" ht="20.25" customHeight="1" spans="1:15">
      <c r="A52" s="15" t="s">
        <v>166</v>
      </c>
      <c r="B52" s="47" t="s">
        <v>167</v>
      </c>
      <c r="C52" s="48">
        <v>204108</v>
      </c>
      <c r="D52" s="49" t="s">
        <v>168</v>
      </c>
      <c r="E52" s="48">
        <f>6*F52</f>
        <v>720</v>
      </c>
      <c r="F52" s="29">
        <v>120</v>
      </c>
      <c r="G52" s="50" t="s">
        <v>117</v>
      </c>
      <c r="H52" s="20">
        <v>45888</v>
      </c>
      <c r="I52" s="29" t="s">
        <v>169</v>
      </c>
      <c r="J52" s="2" t="str">
        <f>VLOOKUP(B52,[2]欠料HOLD貨!$C:$R,12,FALSE)</f>
        <v>OK</v>
      </c>
      <c r="K52" s="2">
        <f>VLOOKUP(B52,[2]欠料HOLD貨!$C:$R,13,FALSE)</f>
        <v>0</v>
      </c>
      <c r="L52" s="2">
        <f>VLOOKUP(B52,'[3]PSO 2025-深圳银图'!$A$1:$Q$65536,5,FALSE)</f>
        <v>720</v>
      </c>
      <c r="M52" s="30">
        <v>15.417</v>
      </c>
      <c r="N52" s="2">
        <f t="shared" si="4"/>
        <v>0</v>
      </c>
      <c r="O52" s="31">
        <f t="shared" si="3"/>
        <v>11100.24</v>
      </c>
    </row>
    <row r="53" s="2" customFormat="1" ht="20.25" customHeight="1" spans="1:15">
      <c r="A53" s="15" t="s">
        <v>93</v>
      </c>
      <c r="B53" s="43" t="s">
        <v>170</v>
      </c>
      <c r="C53" s="44">
        <v>4500577484</v>
      </c>
      <c r="D53" s="45" t="s">
        <v>171</v>
      </c>
      <c r="E53" s="44">
        <v>3504</v>
      </c>
      <c r="F53" s="42">
        <v>292</v>
      </c>
      <c r="G53" s="46" t="s">
        <v>38</v>
      </c>
      <c r="H53" s="41">
        <v>45888</v>
      </c>
      <c r="I53" s="29" t="s">
        <v>172</v>
      </c>
      <c r="J53" s="2" t="str">
        <f>VLOOKUP(B53,[2]欠料HOLD貨!$C:$R,12,FALSE)</f>
        <v>紙袋</v>
      </c>
      <c r="K53" s="2" t="str">
        <f>VLOOKUP(B53,[2]欠料HOLD貨!$C:$R,13,FALSE)</f>
        <v>三彩（銀電）</v>
      </c>
      <c r="L53" s="2">
        <f>VLOOKUP(B53,'[3]RSO 2025  深圳银电'!$A$1:$Q$65536,5,FALSE)</f>
        <v>3504</v>
      </c>
      <c r="M53" s="30">
        <f>VLOOKUP(B53,'[3]RSO 2025  深圳银电'!$A$1:$Q$65536,13,FALSE)</f>
        <v>6.29</v>
      </c>
      <c r="N53" s="2">
        <f t="shared" si="4"/>
        <v>0</v>
      </c>
      <c r="O53" s="31">
        <f t="shared" si="3"/>
        <v>22040.16</v>
      </c>
    </row>
    <row r="54" s="2" customFormat="1" ht="20.25" customHeight="1" spans="1:15">
      <c r="A54" s="15" t="s">
        <v>173</v>
      </c>
      <c r="B54" s="43" t="s">
        <v>174</v>
      </c>
      <c r="C54" s="44">
        <v>4500576348</v>
      </c>
      <c r="D54" s="45" t="s">
        <v>175</v>
      </c>
      <c r="E54" s="44">
        <v>5004</v>
      </c>
      <c r="F54" s="42">
        <v>417</v>
      </c>
      <c r="G54" s="46" t="s">
        <v>38</v>
      </c>
      <c r="H54" s="41">
        <v>45888</v>
      </c>
      <c r="I54" s="29" t="s">
        <v>176</v>
      </c>
      <c r="J54" s="2" t="str">
        <f>VLOOKUP(B54,[2]欠料HOLD貨!$C:$R,12,FALSE)</f>
        <v>套管</v>
      </c>
      <c r="K54" s="2" t="str">
        <f>VLOOKUP(B54,[2]欠料HOLD貨!$C:$R,13,FALSE)</f>
        <v>威達</v>
      </c>
      <c r="L54" s="2">
        <f>VLOOKUP(B54,'[3]PSO 2025-深圳银图'!$A$1:$Q$65536,5,FALSE)</f>
        <v>5004</v>
      </c>
      <c r="M54" s="30">
        <f>VLOOKUP(B54,'[3]PSO 2025-深圳银图'!$A$1:$Q$65536,13,FALSE)</f>
        <v>13.757</v>
      </c>
      <c r="N54" s="2">
        <f t="shared" si="4"/>
        <v>0</v>
      </c>
      <c r="O54" s="31">
        <f t="shared" si="3"/>
        <v>68840.028</v>
      </c>
    </row>
    <row r="55" s="2" customFormat="1" ht="20.25" customHeight="1" spans="1:15">
      <c r="A55" s="15" t="s">
        <v>158</v>
      </c>
      <c r="B55" s="43" t="s">
        <v>177</v>
      </c>
      <c r="C55" s="44">
        <v>4500576348</v>
      </c>
      <c r="D55" s="45" t="s">
        <v>178</v>
      </c>
      <c r="E55" s="44">
        <v>5004</v>
      </c>
      <c r="F55" s="42">
        <v>417</v>
      </c>
      <c r="G55" s="46" t="s">
        <v>38</v>
      </c>
      <c r="H55" s="41">
        <v>45888</v>
      </c>
      <c r="I55" s="29" t="s">
        <v>179</v>
      </c>
      <c r="J55" s="2" t="str">
        <f>VLOOKUP(B55,[2]欠料HOLD貨!$C:$R,12,FALSE)</f>
        <v>OK</v>
      </c>
      <c r="K55" s="2">
        <f>VLOOKUP(B55,[2]欠料HOLD貨!$C:$R,13,FALSE)</f>
        <v>0</v>
      </c>
      <c r="L55" s="2">
        <f>VLOOKUP(B55,'[3]PSO 2025-深圳银图'!$A$1:$Q$65536,5,FALSE)</f>
        <v>5004</v>
      </c>
      <c r="M55" s="30">
        <f>VLOOKUP(B55,'[3]PSO 2025-深圳银图'!$A$1:$Q$65536,13,FALSE)</f>
        <v>8.354</v>
      </c>
      <c r="N55" s="2">
        <f t="shared" si="4"/>
        <v>0</v>
      </c>
      <c r="O55" s="31">
        <f t="shared" si="3"/>
        <v>41803.416</v>
      </c>
    </row>
    <row r="56" s="2" customFormat="1" ht="20.25" customHeight="1" spans="1:15">
      <c r="A56" s="15" t="s">
        <v>25</v>
      </c>
      <c r="B56" s="47" t="s">
        <v>180</v>
      </c>
      <c r="C56" s="48">
        <v>4500577484</v>
      </c>
      <c r="D56" s="49" t="s">
        <v>121</v>
      </c>
      <c r="E56" s="48">
        <f>6*F56</f>
        <v>5004</v>
      </c>
      <c r="F56" s="29">
        <v>834</v>
      </c>
      <c r="G56" s="50" t="s">
        <v>38</v>
      </c>
      <c r="H56" s="20">
        <v>45888</v>
      </c>
      <c r="I56" s="29" t="s">
        <v>122</v>
      </c>
      <c r="J56" s="2" t="str">
        <f>VLOOKUP(B56,[2]欠料HOLD貨!$C:$R,12,FALSE)</f>
        <v>欠膠件/包裝</v>
      </c>
      <c r="K56" s="2">
        <f>VLOOKUP(B56,[2]欠料HOLD貨!$C:$R,13,FALSE)</f>
        <v>0</v>
      </c>
      <c r="L56" s="2">
        <f>VLOOKUP(B56,'[3]MSO 2025江门银图'!$A$1:$Q$65536,5,FALSE)</f>
        <v>5004</v>
      </c>
      <c r="M56" s="30">
        <f>VLOOKUP(B56,'[3]MSO 2025江门银图'!$A$1:$Q$65536,13,FALSE)</f>
        <v>8.942</v>
      </c>
      <c r="N56" s="2">
        <f t="shared" si="4"/>
        <v>0</v>
      </c>
      <c r="O56" s="31">
        <f t="shared" si="3"/>
        <v>44745.768</v>
      </c>
    </row>
    <row r="57" s="2" customFormat="1" ht="20.25" customHeight="1" spans="1:15">
      <c r="A57" s="15" t="s">
        <v>103</v>
      </c>
      <c r="B57" s="47" t="s">
        <v>181</v>
      </c>
      <c r="C57" s="48">
        <v>4500576348</v>
      </c>
      <c r="D57" s="49" t="s">
        <v>182</v>
      </c>
      <c r="E57" s="48">
        <v>10044</v>
      </c>
      <c r="F57" s="29">
        <v>1674</v>
      </c>
      <c r="G57" s="50" t="s">
        <v>38</v>
      </c>
      <c r="H57" s="20">
        <v>45888</v>
      </c>
      <c r="I57" s="29" t="s">
        <v>183</v>
      </c>
      <c r="J57" s="2" t="str">
        <f>VLOOKUP(B57,[2]欠料HOLD貨!$C:$R,12,FALSE)</f>
        <v>塑膠，卡通</v>
      </c>
      <c r="K57" s="2" t="str">
        <f>VLOOKUP(B57,[2]欠料HOLD貨!$C:$R,13,FALSE)</f>
        <v>寶億鑫，毅帆</v>
      </c>
      <c r="L57" s="2">
        <f>VLOOKUP(B57,'[3]MSO 2025江门银图'!$A$1:$Q$65536,5,FALSE)</f>
        <v>20004</v>
      </c>
      <c r="M57" s="30">
        <f>VLOOKUP(B57,'[3]MSO 2025江门银图'!$A$1:$Q$65536,13,FALSE)</f>
        <v>10.004</v>
      </c>
      <c r="N57" s="2">
        <f t="shared" si="4"/>
        <v>9960</v>
      </c>
      <c r="O57" s="31">
        <f t="shared" si="3"/>
        <v>100480.176</v>
      </c>
    </row>
    <row r="58" s="2" customFormat="1" ht="20.25" customHeight="1" spans="1:15">
      <c r="A58" s="15" t="s">
        <v>166</v>
      </c>
      <c r="B58" s="47" t="s">
        <v>184</v>
      </c>
      <c r="C58" s="48">
        <v>4500576348</v>
      </c>
      <c r="D58" s="49" t="s">
        <v>185</v>
      </c>
      <c r="E58" s="48">
        <f>12*F58</f>
        <v>14004</v>
      </c>
      <c r="F58" s="29">
        <v>1167</v>
      </c>
      <c r="G58" s="50" t="s">
        <v>38</v>
      </c>
      <c r="H58" s="20">
        <v>45888</v>
      </c>
      <c r="I58" s="29" t="s">
        <v>186</v>
      </c>
      <c r="J58" s="2" t="str">
        <f>VLOOKUP(B58,[2]欠料HOLD貨!$C:$R,12,FALSE)</f>
        <v>欠鋁通/2K-8/25,轉尾</v>
      </c>
      <c r="K58" s="2" t="str">
        <f>VLOOKUP(B58,[2]欠料HOLD貨!$C:$R,13,FALSE)</f>
        <v>軒泉</v>
      </c>
      <c r="L58" s="2">
        <f>VLOOKUP(B58,'[3]PSO 2025-深圳银图'!$A$1:$Q$65536,5,FALSE)</f>
        <v>14004</v>
      </c>
      <c r="M58" s="30">
        <f>VLOOKUP(B58,'[3]PSO 2025-深圳银图'!$A$1:$Q$65536,13,FALSE)</f>
        <v>13.14</v>
      </c>
      <c r="N58" s="2">
        <f t="shared" si="4"/>
        <v>0</v>
      </c>
      <c r="O58" s="31">
        <f t="shared" si="3"/>
        <v>184012.56</v>
      </c>
    </row>
    <row r="59" s="2" customFormat="1" ht="20.25" customHeight="1" spans="1:15">
      <c r="A59" s="15" t="s">
        <v>158</v>
      </c>
      <c r="B59" s="47" t="s">
        <v>187</v>
      </c>
      <c r="C59" s="48">
        <v>4500569585</v>
      </c>
      <c r="D59" s="49" t="s">
        <v>188</v>
      </c>
      <c r="E59" s="48">
        <f>6*F59</f>
        <v>600</v>
      </c>
      <c r="F59" s="29">
        <v>100</v>
      </c>
      <c r="G59" s="50" t="s">
        <v>28</v>
      </c>
      <c r="H59" s="20">
        <v>45888</v>
      </c>
      <c r="I59" s="29" t="s">
        <v>189</v>
      </c>
      <c r="J59" s="2" t="str">
        <f>VLOOKUP(B59,[2]欠料HOLD貨!$C:$R,12,FALSE)</f>
        <v>OK</v>
      </c>
      <c r="K59" s="2">
        <f>VLOOKUP(B59,[2]欠料HOLD貨!$C:$R,13,FALSE)</f>
        <v>0</v>
      </c>
      <c r="L59" s="2" t="e">
        <f>VLOOKUP(B59,'[3]RSO 2025  深圳银电'!$A$1:$Q$65536,5,FALSE)</f>
        <v>#N/A</v>
      </c>
      <c r="M59" s="30">
        <v>7.3</v>
      </c>
      <c r="N59" s="2" t="e">
        <f t="shared" si="4"/>
        <v>#N/A</v>
      </c>
      <c r="O59" s="31">
        <f t="shared" si="3"/>
        <v>4380</v>
      </c>
    </row>
    <row r="60" s="2" customFormat="1" ht="20.25" customHeight="1" spans="1:15">
      <c r="A60" s="15" t="s">
        <v>30</v>
      </c>
      <c r="B60" s="43" t="s">
        <v>190</v>
      </c>
      <c r="C60" s="44">
        <v>46160</v>
      </c>
      <c r="D60" s="45" t="s">
        <v>32</v>
      </c>
      <c r="E60" s="44">
        <v>2880</v>
      </c>
      <c r="F60" s="42">
        <v>2880</v>
      </c>
      <c r="G60" s="46" t="s">
        <v>33</v>
      </c>
      <c r="H60" s="41">
        <v>45889</v>
      </c>
      <c r="I60" s="29" t="s">
        <v>34</v>
      </c>
      <c r="J60" s="2" t="str">
        <f>VLOOKUP(B60,[2]欠料HOLD貨!$C:$R,12,FALSE)</f>
        <v>OK</v>
      </c>
      <c r="K60" s="2">
        <f>VLOOKUP(B60,[2]欠料HOLD貨!$C:$R,13,FALSE)</f>
        <v>0</v>
      </c>
      <c r="L60" s="2">
        <f>VLOOKUP(B60,'[3]PSO 2025-深圳银图'!$A$1:$Q$65536,5,FALSE)</f>
        <v>2880</v>
      </c>
      <c r="M60" s="30">
        <f>VLOOKUP(B60,'[3]PSO 2025-深圳银图'!$A$1:$Q$65536,13,FALSE)</f>
        <v>11.92</v>
      </c>
      <c r="N60" s="2">
        <f t="shared" ref="N60:N68" si="5">L60-E60</f>
        <v>0</v>
      </c>
      <c r="O60" s="31">
        <f t="shared" si="3"/>
        <v>34329.6</v>
      </c>
    </row>
    <row r="61" s="2" customFormat="1" ht="20.25" customHeight="1" spans="1:15">
      <c r="A61" s="15" t="s">
        <v>30</v>
      </c>
      <c r="B61" s="47" t="s">
        <v>191</v>
      </c>
      <c r="C61" s="48">
        <v>46168</v>
      </c>
      <c r="D61" s="49" t="s">
        <v>32</v>
      </c>
      <c r="E61" s="48">
        <v>2880</v>
      </c>
      <c r="F61" s="29">
        <v>2880</v>
      </c>
      <c r="G61" s="50" t="s">
        <v>33</v>
      </c>
      <c r="H61" s="20">
        <v>45889</v>
      </c>
      <c r="I61" s="29" t="s">
        <v>34</v>
      </c>
      <c r="J61" s="2" t="str">
        <f>VLOOKUP(B61,[2]欠料HOLD貨!$C:$R,12,FALSE)</f>
        <v>發熱支架 </v>
      </c>
      <c r="K61" s="2" t="str">
        <f>VLOOKUP(B61,[2]欠料HOLD貨!$C:$R,13,FALSE)</f>
        <v>澤銘（現金）</v>
      </c>
      <c r="L61" s="2">
        <f>VLOOKUP(B61,'[3]PSO 2025-深圳银图'!$A$1:$Q$65536,5,FALSE)</f>
        <v>2880</v>
      </c>
      <c r="M61" s="30">
        <f>VLOOKUP(B61,'[3]PSO 2025-深圳银图'!$A$1:$Q$65536,13,FALSE)</f>
        <v>11.92</v>
      </c>
      <c r="N61" s="2">
        <f t="shared" si="5"/>
        <v>0</v>
      </c>
      <c r="O61" s="31">
        <f t="shared" si="3"/>
        <v>34329.6</v>
      </c>
    </row>
    <row r="62" s="2" customFormat="1" ht="20.25" customHeight="1" spans="1:15">
      <c r="A62" s="15"/>
      <c r="B62" s="47" t="s">
        <v>192</v>
      </c>
      <c r="C62" s="48">
        <v>4500576549</v>
      </c>
      <c r="D62" s="49" t="s">
        <v>193</v>
      </c>
      <c r="E62" s="48">
        <v>2502</v>
      </c>
      <c r="F62" s="29">
        <v>417</v>
      </c>
      <c r="G62" s="50" t="s">
        <v>42</v>
      </c>
      <c r="H62" s="20">
        <v>45889</v>
      </c>
      <c r="I62" s="29" t="s">
        <v>194</v>
      </c>
      <c r="J62" s="2" t="str">
        <f>VLOOKUP(B62,[2]欠料HOLD貨!$C:$R,12,FALSE)</f>
        <v>梳齒欠油漆 ，/鋒哲/大橋  付款后5D，園筒，轉尾，植毛</v>
      </c>
      <c r="K62" s="2" t="str">
        <f>VLOOKUP(B62,[2]欠料HOLD貨!$C:$R,13,FALSE)</f>
        <v>鋒哲，大橋 ，興勤 ，軒泉，冠日興</v>
      </c>
      <c r="L62" s="2">
        <f>VLOOKUP(B62,'[3]PSO 2025-深圳银图'!$A$1:$Q$65536,5,FALSE)</f>
        <v>2502</v>
      </c>
      <c r="M62" s="30">
        <f>VLOOKUP(B62,'[3]PSO 2025-深圳银图'!$A$1:$Q$65536,13,FALSE)</f>
        <v>15.946</v>
      </c>
      <c r="N62" s="2">
        <f t="shared" si="5"/>
        <v>0</v>
      </c>
      <c r="O62" s="31">
        <f t="shared" si="3"/>
        <v>39896.892</v>
      </c>
    </row>
    <row r="63" s="2" customFormat="1" ht="20.25" customHeight="1" spans="1:15">
      <c r="A63" s="15"/>
      <c r="B63" s="47" t="s">
        <v>195</v>
      </c>
      <c r="C63" s="48">
        <v>4500576547</v>
      </c>
      <c r="D63" s="49" t="s">
        <v>196</v>
      </c>
      <c r="E63" s="48">
        <v>1248</v>
      </c>
      <c r="F63" s="29">
        <v>208</v>
      </c>
      <c r="G63" s="50" t="s">
        <v>23</v>
      </c>
      <c r="H63" s="20">
        <v>45889</v>
      </c>
      <c r="I63" s="29" t="s">
        <v>197</v>
      </c>
      <c r="J63" s="2" t="str">
        <f>VLOOKUP(B63,[2]欠料HOLD貨!$C:$R,12,FALSE)</f>
        <v>銅頭/轉尾組合</v>
      </c>
      <c r="K63" s="2" t="str">
        <f>VLOOKUP(B63,[2]欠料HOLD貨!$C:$R,13,FALSE)</f>
        <v>大昆輪，軒泉</v>
      </c>
      <c r="L63" s="2">
        <f>VLOOKUP(B63,'[3]PSO 2025-深圳银图'!$A$1:$Q$65536,5,FALSE)</f>
        <v>1248</v>
      </c>
      <c r="M63" s="30">
        <f>VLOOKUP(B63,'[3]PSO 2025-深圳银图'!$A$1:$Q$65536,13,FALSE)</f>
        <v>16.928</v>
      </c>
      <c r="N63" s="2">
        <f t="shared" si="5"/>
        <v>0</v>
      </c>
      <c r="O63" s="31">
        <f t="shared" si="3"/>
        <v>21126.144</v>
      </c>
    </row>
    <row r="64" s="2" customFormat="1" ht="20.25" customHeight="1" spans="1:15">
      <c r="A64" s="15"/>
      <c r="B64" s="43" t="s">
        <v>198</v>
      </c>
      <c r="C64" s="44">
        <v>4500576980</v>
      </c>
      <c r="D64" s="45" t="s">
        <v>199</v>
      </c>
      <c r="E64" s="44">
        <v>13316</v>
      </c>
      <c r="F64" s="42">
        <v>3329</v>
      </c>
      <c r="G64" s="46" t="s">
        <v>50</v>
      </c>
      <c r="H64" s="41">
        <v>45889</v>
      </c>
      <c r="I64" s="29" t="s">
        <v>200</v>
      </c>
      <c r="J64" s="2" t="str">
        <f>VLOOKUP(B64,[2]欠料HOLD貨!$C:$R,12,FALSE)</f>
        <v>馬達8/25 10K</v>
      </c>
      <c r="K64" s="2" t="str">
        <f>VLOOKUP(B64,[2]欠料HOLD貨!$C:$R,13,FALSE)</f>
        <v>新德微</v>
      </c>
      <c r="L64" s="2">
        <f>VLOOKUP(B64,'[3]PSO 2025-深圳银图'!$A$1:$Q$65536,5,FALSE)</f>
        <v>13316</v>
      </c>
      <c r="M64" s="30">
        <f>VLOOKUP(B64,'[3]PSO 2025-深圳银图'!$A$1:$Q$65536,13,FALSE)</f>
        <v>5.35</v>
      </c>
      <c r="N64" s="2">
        <f t="shared" si="5"/>
        <v>0</v>
      </c>
      <c r="O64" s="31">
        <f t="shared" si="3"/>
        <v>71240.6</v>
      </c>
    </row>
    <row r="65" s="2" customFormat="1" ht="20.25" customHeight="1" spans="1:15">
      <c r="A65" s="15"/>
      <c r="B65" s="43" t="s">
        <v>201</v>
      </c>
      <c r="C65" s="44">
        <v>4500576980</v>
      </c>
      <c r="D65" s="45" t="s">
        <v>202</v>
      </c>
      <c r="E65" s="44">
        <v>19974</v>
      </c>
      <c r="F65" s="42">
        <v>3329</v>
      </c>
      <c r="G65" s="46" t="s">
        <v>50</v>
      </c>
      <c r="H65" s="41">
        <v>45889</v>
      </c>
      <c r="I65" s="29" t="s">
        <v>203</v>
      </c>
      <c r="J65" s="2" t="str">
        <f>VLOOKUP(B65,[2]欠料HOLD貨!$C:$R,12,FALSE)</f>
        <v>刀網 </v>
      </c>
      <c r="K65" s="2" t="str">
        <f>VLOOKUP(B65,[2]欠料HOLD貨!$C:$R,13,FALSE)</f>
        <v>精達（8月尾+9月）</v>
      </c>
      <c r="L65" s="2">
        <f>VLOOKUP(B65,'[3]PSO 2025-深圳银图'!$A$1:$Q$65536,5,FALSE)</f>
        <v>19974</v>
      </c>
      <c r="M65" s="30">
        <f>VLOOKUP(B65,'[3]PSO 2025-深圳银图'!$A$1:$Q$65536,13,FALSE)</f>
        <v>3.001</v>
      </c>
      <c r="N65" s="2">
        <f t="shared" si="5"/>
        <v>0</v>
      </c>
      <c r="O65" s="31">
        <f t="shared" si="3"/>
        <v>59941.974</v>
      </c>
    </row>
    <row r="66" s="2" customFormat="1" ht="20.25" customHeight="1" spans="1:15">
      <c r="A66" s="15"/>
      <c r="B66" s="47" t="s">
        <v>204</v>
      </c>
      <c r="C66" s="48" t="s">
        <v>205</v>
      </c>
      <c r="D66" s="49" t="s">
        <v>206</v>
      </c>
      <c r="E66" s="48">
        <v>2520</v>
      </c>
      <c r="F66" s="29">
        <v>35</v>
      </c>
      <c r="G66" s="50" t="s">
        <v>207</v>
      </c>
      <c r="H66" s="20">
        <v>45889</v>
      </c>
      <c r="I66" s="29" t="s">
        <v>208</v>
      </c>
      <c r="J66" s="2" t="str">
        <f>VLOOKUP(B66,[2]欠料HOLD貨!$C:$R,12,FALSE)</f>
        <v>橡皮筋</v>
      </c>
      <c r="K66" s="2" t="str">
        <f>VLOOKUP(B66,[2]欠料HOLD貨!$C:$R,13,FALSE)</f>
        <v>現金</v>
      </c>
      <c r="L66" s="2">
        <f>VLOOKUP(B66,'[3]PSO 2025-深圳银图'!$A$1:$Q$65536,5,FALSE)</f>
        <v>2520</v>
      </c>
      <c r="M66" s="30" t="str">
        <f>VLOOKUP(B66,'[3]PSO 2025-深圳银图'!$A$1:$Q$65536,13,FALSE)</f>
        <v>RMB8.79</v>
      </c>
      <c r="N66" s="2">
        <f t="shared" si="5"/>
        <v>0</v>
      </c>
      <c r="O66" s="31">
        <f>E66*8.79/7.3</f>
        <v>3034.35616438356</v>
      </c>
    </row>
    <row r="67" s="2" customFormat="1" ht="20.25" customHeight="1" spans="1:15">
      <c r="A67" s="15"/>
      <c r="B67" s="47" t="s">
        <v>209</v>
      </c>
      <c r="C67" s="48" t="s">
        <v>205</v>
      </c>
      <c r="D67" s="49" t="s">
        <v>210</v>
      </c>
      <c r="E67" s="48">
        <v>4824</v>
      </c>
      <c r="F67" s="29">
        <v>67</v>
      </c>
      <c r="G67" s="50" t="s">
        <v>207</v>
      </c>
      <c r="H67" s="20">
        <v>45889</v>
      </c>
      <c r="I67" s="29" t="s">
        <v>211</v>
      </c>
      <c r="J67" s="2" t="str">
        <f>VLOOKUP(B67,[2]欠料HOLD貨!$C:$R,12,FALSE)</f>
        <v>橡皮筋</v>
      </c>
      <c r="K67" s="2" t="str">
        <f>VLOOKUP(B67,[2]欠料HOLD貨!$C:$R,13,FALSE)</f>
        <v>現金</v>
      </c>
      <c r="L67" s="2">
        <f>VLOOKUP(B67,'[3]PSO 2025-深圳银图'!$A$1:$Q$65536,5,FALSE)</f>
        <v>4824</v>
      </c>
      <c r="M67" s="30" t="str">
        <f>VLOOKUP(B67,'[3]PSO 2025-深圳银图'!$A$1:$Q$65536,13,FALSE)</f>
        <v>RMB9.53</v>
      </c>
      <c r="N67" s="2">
        <f t="shared" si="5"/>
        <v>0</v>
      </c>
      <c r="O67" s="31">
        <f>E67*9.53/7.3</f>
        <v>6297.63287671233</v>
      </c>
    </row>
    <row r="68" s="2" customFormat="1" ht="20.25" customHeight="1" spans="1:15">
      <c r="A68" s="15"/>
      <c r="B68" s="47" t="s">
        <v>212</v>
      </c>
      <c r="C68" s="48" t="s">
        <v>205</v>
      </c>
      <c r="D68" s="49" t="s">
        <v>213</v>
      </c>
      <c r="E68" s="48">
        <v>4680</v>
      </c>
      <c r="F68" s="29">
        <f>4680/72</f>
        <v>65</v>
      </c>
      <c r="G68" s="50" t="s">
        <v>207</v>
      </c>
      <c r="H68" s="20">
        <v>45889</v>
      </c>
      <c r="I68" s="29" t="s">
        <v>214</v>
      </c>
      <c r="J68" s="2" t="str">
        <f>VLOOKUP(B68,[2]欠料HOLD貨!$C:$R,12,FALSE)</f>
        <v>橡皮筋</v>
      </c>
      <c r="K68" s="2" t="str">
        <f>VLOOKUP(B68,[2]欠料HOLD貨!$C:$R,13,FALSE)</f>
        <v>現金</v>
      </c>
      <c r="L68" s="2">
        <f>VLOOKUP(B68,'[3]PSO 2025-深圳银图'!$A$1:$Q$65536,5,FALSE)</f>
        <v>4680</v>
      </c>
      <c r="M68" s="30" t="str">
        <f>VLOOKUP(B68,'[3]PSO 2025-深圳银图'!$A$1:$Q$65536,13,FALSE)</f>
        <v>RMB60 </v>
      </c>
      <c r="N68" s="2">
        <f t="shared" si="5"/>
        <v>0</v>
      </c>
      <c r="O68" s="31">
        <f>E68*60/7.3</f>
        <v>38465.7534246575</v>
      </c>
    </row>
    <row r="69" s="2" customFormat="1" ht="20.25" customHeight="1" spans="1:15">
      <c r="A69" s="15"/>
      <c r="B69" s="47" t="s">
        <v>215</v>
      </c>
      <c r="C69" s="48">
        <v>4500576213</v>
      </c>
      <c r="D69" s="49" t="s">
        <v>216</v>
      </c>
      <c r="E69" s="48">
        <v>504</v>
      </c>
      <c r="F69" s="29">
        <v>126</v>
      </c>
      <c r="G69" s="50" t="s">
        <v>217</v>
      </c>
      <c r="H69" s="20">
        <v>45891</v>
      </c>
      <c r="I69" s="29" t="s">
        <v>218</v>
      </c>
      <c r="J69" s="2" t="str">
        <f>VLOOKUP(B69,[2]欠料HOLD貨!$C:$R,12,FALSE)</f>
        <v>馬達萬至達(朗特</v>
      </c>
      <c r="K69" s="2" t="str">
        <f>VLOOKUP(B69,[2]欠料HOLD貨!$C:$R,13,FALSE)</f>
        <v>萬至達(朗特)</v>
      </c>
      <c r="L69" s="2">
        <f>VLOOKUP(B69,'[3]PSO 2025-深圳银图'!$A$1:$Q$65536,5,FALSE)</f>
        <v>504</v>
      </c>
      <c r="M69" s="30">
        <f>VLOOKUP(B69,'[3]PSO 2025-深圳银图'!$A$1:$Q$65536,13,FALSE)</f>
        <v>25.828</v>
      </c>
      <c r="N69" s="2">
        <f t="shared" ref="N69:N106" si="6">L69-E69</f>
        <v>0</v>
      </c>
      <c r="O69" s="31">
        <f t="shared" ref="O67:O106" si="7">M69*E69</f>
        <v>13017.312</v>
      </c>
    </row>
    <row r="70" s="2" customFormat="1" ht="20.25" customHeight="1" spans="1:15">
      <c r="A70" s="15"/>
      <c r="B70" s="47" t="s">
        <v>219</v>
      </c>
      <c r="C70" s="48">
        <v>4500576213</v>
      </c>
      <c r="D70" s="49" t="s">
        <v>220</v>
      </c>
      <c r="E70" s="48">
        <v>504</v>
      </c>
      <c r="F70" s="29">
        <f>504/6</f>
        <v>84</v>
      </c>
      <c r="G70" s="50" t="s">
        <v>217</v>
      </c>
      <c r="H70" s="20">
        <v>45891</v>
      </c>
      <c r="I70" s="29" t="s">
        <v>221</v>
      </c>
      <c r="J70" s="2" t="str">
        <f>VLOOKUP(B70,[2]欠料HOLD貨!$C:$R,12,FALSE)</f>
        <v>OK</v>
      </c>
      <c r="K70" s="2">
        <f>VLOOKUP(B70,[2]欠料HOLD貨!$C:$R,13,FALSE)</f>
        <v>0</v>
      </c>
      <c r="L70" s="2">
        <f>VLOOKUP(B70,'[3]PSO 2025-深圳银图'!$A$1:$Q$65536,5,FALSE)</f>
        <v>504</v>
      </c>
      <c r="M70" s="30">
        <f>VLOOKUP(B70,'[3]PSO 2025-深圳银图'!$A$1:$Q$65536,13,FALSE)</f>
        <v>10.804</v>
      </c>
      <c r="N70" s="2">
        <f t="shared" si="6"/>
        <v>0</v>
      </c>
      <c r="O70" s="31">
        <f t="shared" si="7"/>
        <v>5445.216</v>
      </c>
    </row>
    <row r="71" s="2" customFormat="1" ht="20.25" customHeight="1" spans="1:15">
      <c r="A71" s="15"/>
      <c r="B71" s="47" t="s">
        <v>222</v>
      </c>
      <c r="C71" s="48">
        <v>4500577823</v>
      </c>
      <c r="D71" s="49" t="s">
        <v>223</v>
      </c>
      <c r="E71" s="48">
        <f>6*F71</f>
        <v>9360</v>
      </c>
      <c r="F71" s="29">
        <v>1560</v>
      </c>
      <c r="G71" s="50" t="s">
        <v>224</v>
      </c>
      <c r="H71" s="20">
        <v>45891</v>
      </c>
      <c r="I71" s="29" t="s">
        <v>225</v>
      </c>
      <c r="J71" s="2" t="e">
        <f>VLOOKUP(B71,[2]欠料HOLD貨!$C:$R,12,FALSE)</f>
        <v>#N/A</v>
      </c>
      <c r="K71" s="2" t="e">
        <f>VLOOKUP(B71,[2]欠料HOLD貨!$C:$R,13,FALSE)</f>
        <v>#N/A</v>
      </c>
      <c r="L71" s="2" t="e">
        <f>VLOOKUP(B71,'[3]PSO 2025-深圳银图'!$A$1:$Q$65536,5,FALSE)</f>
        <v>#N/A</v>
      </c>
      <c r="M71" s="30">
        <v>8.954</v>
      </c>
      <c r="N71" s="2" t="e">
        <f t="shared" si="6"/>
        <v>#N/A</v>
      </c>
      <c r="O71" s="31">
        <f t="shared" si="7"/>
        <v>83809.44</v>
      </c>
    </row>
    <row r="72" s="2" customFormat="1" ht="20.25" customHeight="1" spans="1:15">
      <c r="A72" s="15"/>
      <c r="B72" s="43" t="s">
        <v>226</v>
      </c>
      <c r="C72" s="44">
        <v>4500576480</v>
      </c>
      <c r="D72" s="45" t="s">
        <v>227</v>
      </c>
      <c r="E72" s="44">
        <f>3*F72</f>
        <v>585</v>
      </c>
      <c r="F72" s="42">
        <v>195</v>
      </c>
      <c r="G72" s="46" t="s">
        <v>50</v>
      </c>
      <c r="H72" s="41">
        <v>45892</v>
      </c>
      <c r="I72" s="29" t="s">
        <v>228</v>
      </c>
      <c r="J72" s="2" t="str">
        <f>VLOOKUP(B72,[2]欠料HOLD貨!$C:$R,12,FALSE)</f>
        <v>包裝/PCB/膠件/HOLD貨 萬至達齊1980，8/21交完(旭順)</v>
      </c>
      <c r="K72" s="2" t="str">
        <f>VLOOKUP(B72,[2]欠料HOLD貨!$C:$R,13,FALSE)</f>
        <v>萬至達</v>
      </c>
      <c r="L72" s="2">
        <f>VLOOKUP(B72,'[3]PSO 2025-深圳银图'!$A$1:$Q$65536,5,FALSE)</f>
        <v>2502</v>
      </c>
      <c r="M72" s="30">
        <f>VLOOKUP(B72,'[3]PSO 2025-深圳银图'!$A$1:$Q$65536,13,FALSE)</f>
        <v>25.629</v>
      </c>
      <c r="N72" s="2">
        <f t="shared" si="6"/>
        <v>1917</v>
      </c>
      <c r="O72" s="31">
        <f t="shared" si="7"/>
        <v>14992.965</v>
      </c>
    </row>
    <row r="73" s="2" customFormat="1" ht="20.25" customHeight="1" spans="1:15">
      <c r="A73" s="15"/>
      <c r="B73" s="47" t="s">
        <v>229</v>
      </c>
      <c r="C73" s="48">
        <v>835587</v>
      </c>
      <c r="D73" s="49" t="s">
        <v>49</v>
      </c>
      <c r="E73" s="48">
        <v>5184</v>
      </c>
      <c r="F73" s="29">
        <v>48</v>
      </c>
      <c r="G73" s="50" t="s">
        <v>50</v>
      </c>
      <c r="H73" s="20">
        <v>45893</v>
      </c>
      <c r="I73" s="29" t="s">
        <v>51</v>
      </c>
      <c r="J73" s="2" t="e">
        <f>VLOOKUP(B73,[2]欠料HOLD貨!$C:$R,12,FALSE)</f>
        <v>#N/A</v>
      </c>
      <c r="K73" s="2" t="e">
        <f>VLOOKUP(B73,[2]欠料HOLD貨!$C:$R,13,FALSE)</f>
        <v>#N/A</v>
      </c>
      <c r="L73" s="2">
        <f>VLOOKUP(B73,'[3]PSO 2025-深圳银图'!$A$1:$Q$65536,5,FALSE)</f>
        <v>5184</v>
      </c>
      <c r="M73" s="30">
        <f>VLOOKUP(B73,'[3]PSO 2025-深圳银图'!$A$1:$Q$65536,13,FALSE)</f>
        <v>14.266</v>
      </c>
      <c r="N73" s="2">
        <f t="shared" si="6"/>
        <v>0</v>
      </c>
      <c r="O73" s="31">
        <f t="shared" si="7"/>
        <v>73954.944</v>
      </c>
    </row>
    <row r="74" s="2" customFormat="1" ht="20.25" customHeight="1" spans="1:15">
      <c r="A74" s="15" t="s">
        <v>230</v>
      </c>
      <c r="B74" s="47" t="s">
        <v>231</v>
      </c>
      <c r="C74" s="48">
        <v>4500577735</v>
      </c>
      <c r="D74" s="49" t="s">
        <v>232</v>
      </c>
      <c r="E74" s="48">
        <f>3*F74</f>
        <v>20004</v>
      </c>
      <c r="F74" s="29">
        <v>6668</v>
      </c>
      <c r="G74" s="50" t="s">
        <v>117</v>
      </c>
      <c r="H74" s="20">
        <v>45894</v>
      </c>
      <c r="I74" s="29" t="s">
        <v>233</v>
      </c>
      <c r="J74" s="2" t="str">
        <f>VLOOKUP(B74,[2]欠料HOLD貨!$C:$R,12,FALSE)</f>
        <v>轉尾組合/銅杯士</v>
      </c>
      <c r="K74" s="2" t="str">
        <f>VLOOKUP(B74,[2]欠料HOLD貨!$C:$R,13,FALSE)</f>
        <v>永建鋒/軒泉</v>
      </c>
      <c r="L74" s="2">
        <f>VLOOKUP(B74,'[3]PSO 2025-深圳银图'!$A$1:$Q$65536,5,FALSE)</f>
        <v>20004</v>
      </c>
      <c r="M74" s="30">
        <f>VLOOKUP(B74,'[3]PSO 2025-深圳银图'!$A$1:$Q$65536,13,FALSE)</f>
        <v>6.899</v>
      </c>
      <c r="N74" s="2">
        <f t="shared" si="6"/>
        <v>0</v>
      </c>
      <c r="O74" s="31">
        <f t="shared" si="7"/>
        <v>138007.596</v>
      </c>
    </row>
    <row r="75" s="2" customFormat="1" ht="20.25" customHeight="1" spans="1:15">
      <c r="A75" s="15" t="s">
        <v>30</v>
      </c>
      <c r="B75" s="43" t="s">
        <v>234</v>
      </c>
      <c r="C75" s="44">
        <v>4500568509</v>
      </c>
      <c r="D75" s="45" t="s">
        <v>235</v>
      </c>
      <c r="E75" s="44">
        <f>12*F75</f>
        <v>840</v>
      </c>
      <c r="F75" s="42">
        <v>70</v>
      </c>
      <c r="G75" s="46" t="s">
        <v>38</v>
      </c>
      <c r="H75" s="41">
        <v>45894</v>
      </c>
      <c r="I75" s="29" t="s">
        <v>236</v>
      </c>
      <c r="J75" s="2" t="str">
        <f>VLOOKUP(B75,[2]欠料HOLD貨!$C:$R,12,FALSE)</f>
        <v>油漆</v>
      </c>
      <c r="K75" s="2" t="str">
        <f>VLOOKUP(B75,[2]欠料HOLD貨!$C:$R,13,FALSE)</f>
        <v>三星</v>
      </c>
      <c r="L75" s="2" t="e">
        <f>VLOOKUP(B75,'[3]RSO 2025  深圳银电'!$A$1:$Q$65536,5,FALSE)</f>
        <v>#N/A</v>
      </c>
      <c r="M75" s="30">
        <v>21.27</v>
      </c>
      <c r="N75" s="2" t="e">
        <f t="shared" si="6"/>
        <v>#N/A</v>
      </c>
      <c r="O75" s="31">
        <f t="shared" si="7"/>
        <v>17866.8</v>
      </c>
    </row>
    <row r="76" s="2" customFormat="1" ht="20.25" customHeight="1" spans="1:15">
      <c r="A76" s="15" t="s">
        <v>30</v>
      </c>
      <c r="B76" s="43" t="s">
        <v>237</v>
      </c>
      <c r="C76" s="44">
        <v>4500572046</v>
      </c>
      <c r="D76" s="45" t="s">
        <v>238</v>
      </c>
      <c r="E76" s="44">
        <f>2*F76</f>
        <v>2056</v>
      </c>
      <c r="F76" s="42">
        <v>1028</v>
      </c>
      <c r="G76" s="46" t="s">
        <v>38</v>
      </c>
      <c r="H76" s="41">
        <v>45894</v>
      </c>
      <c r="I76" s="29" t="s">
        <v>239</v>
      </c>
      <c r="J76" s="2" t="str">
        <f>VLOOKUP(B76,[2]欠料HOLD貨!$C:$R,12,FALSE)</f>
        <v>油漆</v>
      </c>
      <c r="K76" s="2" t="str">
        <f>VLOOKUP(B76,[2]欠料HOLD貨!$C:$R,13,FALSE)</f>
        <v>興利</v>
      </c>
      <c r="L76" s="2">
        <f>VLOOKUP(B76,'[3]PSO 2025-深圳银图'!$A$1:$Q$65536,5,FALSE)</f>
        <v>2496</v>
      </c>
      <c r="M76" s="30">
        <f>VLOOKUP(B76,'[3]PSO 2025-深圳银图'!$A$1:$Q$65536,13,FALSE)</f>
        <v>36.29</v>
      </c>
      <c r="N76" s="2">
        <f t="shared" si="6"/>
        <v>440</v>
      </c>
      <c r="O76" s="31">
        <f t="shared" si="7"/>
        <v>74612.24</v>
      </c>
    </row>
    <row r="77" s="2" customFormat="1" ht="20.25" customHeight="1" spans="1:15">
      <c r="A77" s="15" t="s">
        <v>30</v>
      </c>
      <c r="B77" s="43" t="s">
        <v>237</v>
      </c>
      <c r="C77" s="44">
        <v>4500572046</v>
      </c>
      <c r="D77" s="45" t="s">
        <v>238</v>
      </c>
      <c r="E77" s="44">
        <f>2*F77</f>
        <v>440</v>
      </c>
      <c r="F77" s="42">
        <v>220</v>
      </c>
      <c r="G77" s="46" t="s">
        <v>38</v>
      </c>
      <c r="H77" s="41">
        <v>45894</v>
      </c>
      <c r="I77" s="29" t="s">
        <v>239</v>
      </c>
      <c r="J77" s="2" t="str">
        <f>VLOOKUP(B77,[2]欠料HOLD貨!$C:$R,12,FALSE)</f>
        <v>油漆</v>
      </c>
      <c r="K77" s="2" t="str">
        <f>VLOOKUP(B77,[2]欠料HOLD貨!$C:$R,13,FALSE)</f>
        <v>興利</v>
      </c>
      <c r="L77" s="2">
        <f>VLOOKUP(B77,'[3]PSO 2025-深圳银图'!$A$1:$Q$65536,5,FALSE)</f>
        <v>2496</v>
      </c>
      <c r="M77" s="30">
        <f>VLOOKUP(B77,'[3]PSO 2025-深圳银图'!$A$1:$Q$65536,13,FALSE)</f>
        <v>36.29</v>
      </c>
      <c r="N77" s="2">
        <f t="shared" si="6"/>
        <v>2056</v>
      </c>
      <c r="O77" s="31">
        <f t="shared" si="7"/>
        <v>15967.6</v>
      </c>
    </row>
    <row r="78" s="2" customFormat="1" ht="20.25" customHeight="1" spans="1:15">
      <c r="A78" s="15" t="s">
        <v>166</v>
      </c>
      <c r="B78" s="43" t="s">
        <v>234</v>
      </c>
      <c r="C78" s="44">
        <v>4500568509</v>
      </c>
      <c r="D78" s="45" t="s">
        <v>235</v>
      </c>
      <c r="E78" s="44">
        <f>12*F78</f>
        <v>804</v>
      </c>
      <c r="F78" s="42">
        <v>67</v>
      </c>
      <c r="G78" s="46" t="s">
        <v>38</v>
      </c>
      <c r="H78" s="41">
        <v>45894</v>
      </c>
      <c r="I78" s="29" t="s">
        <v>236</v>
      </c>
      <c r="J78" s="2" t="str">
        <f>VLOOKUP(B78,[2]欠料HOLD貨!$C:$R,12,FALSE)</f>
        <v>油漆</v>
      </c>
      <c r="K78" s="2" t="str">
        <f>VLOOKUP(B78,[2]欠料HOLD貨!$C:$R,13,FALSE)</f>
        <v>三星</v>
      </c>
      <c r="L78" s="2" t="e">
        <f>VLOOKUP(B78,'[3]RSO 2025  深圳银电'!$A$1:$Q$65536,5,FALSE)</f>
        <v>#N/A</v>
      </c>
      <c r="M78" s="30">
        <v>21.27</v>
      </c>
      <c r="N78" s="2" t="e">
        <f t="shared" si="6"/>
        <v>#N/A</v>
      </c>
      <c r="O78" s="31">
        <f t="shared" si="7"/>
        <v>17101.08</v>
      </c>
    </row>
    <row r="79" s="2" customFormat="1" ht="20.25" customHeight="1" spans="1:15">
      <c r="A79" s="15" t="s">
        <v>30</v>
      </c>
      <c r="B79" s="47" t="s">
        <v>240</v>
      </c>
      <c r="C79" s="48">
        <v>4500576145</v>
      </c>
      <c r="D79" s="49" t="s">
        <v>241</v>
      </c>
      <c r="E79" s="48">
        <f>6*F79</f>
        <v>6000</v>
      </c>
      <c r="F79" s="29">
        <v>1000</v>
      </c>
      <c r="G79" s="50" t="s">
        <v>28</v>
      </c>
      <c r="H79" s="20">
        <v>45894</v>
      </c>
      <c r="I79" s="29" t="s">
        <v>242</v>
      </c>
      <c r="J79" s="2" t="str">
        <f>VLOOKUP(B79,[2]欠料HOLD貨!$C:$R,12,FALSE)</f>
        <v> 螺絲</v>
      </c>
      <c r="K79" s="2" t="str">
        <f>VLOOKUP(B79,[2]欠料HOLD貨!$C:$R,13,FALSE)</f>
        <v>宇盛達（1月）</v>
      </c>
      <c r="L79" s="2">
        <f>VLOOKUP(B79,'[3]PSO 2025-深圳银图'!$A$1:$Q$65536,5,FALSE)</f>
        <v>10002</v>
      </c>
      <c r="M79" s="30">
        <f>VLOOKUP(B79,'[3]PSO 2025-深圳银图'!$A$1:$Q$65536,13,FALSE)</f>
        <v>8.211</v>
      </c>
      <c r="N79" s="2">
        <f t="shared" si="6"/>
        <v>4002</v>
      </c>
      <c r="O79" s="31">
        <f t="shared" si="7"/>
        <v>49266</v>
      </c>
    </row>
    <row r="80" s="2" customFormat="1" ht="20.25" customHeight="1" spans="1:15">
      <c r="A80" s="15" t="s">
        <v>166</v>
      </c>
      <c r="B80" s="47" t="s">
        <v>243</v>
      </c>
      <c r="C80" s="48">
        <v>4500575957</v>
      </c>
      <c r="D80" s="49" t="s">
        <v>244</v>
      </c>
      <c r="E80" s="48">
        <f>6*F80</f>
        <v>6198</v>
      </c>
      <c r="F80" s="29">
        <v>1033</v>
      </c>
      <c r="G80" s="50" t="s">
        <v>28</v>
      </c>
      <c r="H80" s="20">
        <v>45894</v>
      </c>
      <c r="I80" s="29" t="s">
        <v>245</v>
      </c>
      <c r="J80" s="2" t="str">
        <f>VLOOKUP(B80,[2]欠料HOLD貨!$C:$R,12,FALSE)</f>
        <v>煲黑，油漆，雲母片，原料</v>
      </c>
      <c r="K80" s="2" t="str">
        <f>VLOOKUP(B80,[2]欠料HOLD貨!$C:$R,13,FALSE)</f>
        <v>健置好，興利，威達，友興邦</v>
      </c>
      <c r="L80" s="2">
        <f>VLOOKUP(B80,'[3]PSO 2025-深圳银图'!$A$1:$Q$65536,5,FALSE)</f>
        <v>8004</v>
      </c>
      <c r="M80" s="30">
        <f>VLOOKUP(B80,'[3]PSO 2025-深圳银图'!$A$1:$Q$65536,13,FALSE)</f>
        <v>25.208</v>
      </c>
      <c r="N80" s="2">
        <f t="shared" si="6"/>
        <v>1806</v>
      </c>
      <c r="O80" s="31">
        <f t="shared" si="7"/>
        <v>156239.184</v>
      </c>
    </row>
    <row r="81" s="2" customFormat="1" ht="20.25" customHeight="1" spans="1:15">
      <c r="A81" s="15" t="s">
        <v>166</v>
      </c>
      <c r="B81" s="47" t="s">
        <v>243</v>
      </c>
      <c r="C81" s="48">
        <v>4500575957</v>
      </c>
      <c r="D81" s="49" t="s">
        <v>244</v>
      </c>
      <c r="E81" s="48">
        <f>6*F81</f>
        <v>1002</v>
      </c>
      <c r="F81" s="29">
        <v>167</v>
      </c>
      <c r="G81" s="50" t="s">
        <v>28</v>
      </c>
      <c r="H81" s="20">
        <v>45894</v>
      </c>
      <c r="I81" s="29" t="s">
        <v>245</v>
      </c>
      <c r="J81" s="2" t="str">
        <f>VLOOKUP(B81,[2]欠料HOLD貨!$C:$R,12,FALSE)</f>
        <v>煲黑，油漆，雲母片，原料</v>
      </c>
      <c r="K81" s="2" t="str">
        <f>VLOOKUP(B81,[2]欠料HOLD貨!$C:$R,13,FALSE)</f>
        <v>健置好，興利，威達，友興邦</v>
      </c>
      <c r="L81" s="2">
        <f>VLOOKUP(B81,'[3]PSO 2025-深圳银图'!$A$1:$Q$65536,5,FALSE)</f>
        <v>8004</v>
      </c>
      <c r="M81" s="30">
        <f>VLOOKUP(B81,'[3]PSO 2025-深圳银图'!$A$1:$Q$65536,13,FALSE)</f>
        <v>25.208</v>
      </c>
      <c r="N81" s="2">
        <f t="shared" si="6"/>
        <v>7002</v>
      </c>
      <c r="O81" s="31">
        <f t="shared" si="7"/>
        <v>25258.416</v>
      </c>
    </row>
    <row r="82" s="2" customFormat="1" ht="20.25" customHeight="1" spans="1:15">
      <c r="A82" s="15" t="s">
        <v>107</v>
      </c>
      <c r="B82" s="47" t="s">
        <v>246</v>
      </c>
      <c r="C82" s="48">
        <v>4500575957</v>
      </c>
      <c r="D82" s="49" t="s">
        <v>247</v>
      </c>
      <c r="E82" s="48">
        <f>6*F82</f>
        <v>11196</v>
      </c>
      <c r="F82" s="29">
        <v>1866</v>
      </c>
      <c r="G82" s="50" t="s">
        <v>28</v>
      </c>
      <c r="H82" s="20">
        <v>45894</v>
      </c>
      <c r="I82" s="29" t="s">
        <v>248</v>
      </c>
      <c r="J82" s="2" t="str">
        <f>VLOOKUP(B82,[2]欠料HOLD貨!$C:$R,12,FALSE)</f>
        <v>鋁通</v>
      </c>
      <c r="K82" s="2" t="str">
        <f>VLOOKUP(B82,[2]欠料HOLD貨!$C:$R,13,FALSE)</f>
        <v>隆寅</v>
      </c>
      <c r="L82" s="2">
        <f>VLOOKUP(B82,'[3]PSO 2025-深圳银图'!$A$1:$Q$65536,5,FALSE)</f>
        <v>12000</v>
      </c>
      <c r="M82" s="30">
        <f>VLOOKUP(B82,'[3]PSO 2025-深圳银图'!$A$1:$Q$65536,13,FALSE)</f>
        <v>16.03</v>
      </c>
      <c r="N82" s="2">
        <f t="shared" si="6"/>
        <v>804</v>
      </c>
      <c r="O82" s="31">
        <f t="shared" si="7"/>
        <v>179471.88</v>
      </c>
    </row>
    <row r="83" s="2" customFormat="1" ht="20.25" customHeight="1" spans="1:15">
      <c r="A83" s="15" t="s">
        <v>249</v>
      </c>
      <c r="B83" s="47" t="s">
        <v>250</v>
      </c>
      <c r="C83" s="48">
        <v>4500575059</v>
      </c>
      <c r="D83" s="49" t="s">
        <v>251</v>
      </c>
      <c r="E83" s="48">
        <v>3696</v>
      </c>
      <c r="F83" s="29">
        <f>3696/6</f>
        <v>616</v>
      </c>
      <c r="G83" s="50" t="s">
        <v>28</v>
      </c>
      <c r="H83" s="20">
        <v>45894</v>
      </c>
      <c r="I83" s="29" t="s">
        <v>110</v>
      </c>
      <c r="J83" s="2" t="str">
        <f>VLOOKUP(B83,[2]欠料HOLD貨!$C:$R,12,FALSE)</f>
        <v>毅帆</v>
      </c>
      <c r="K83" s="2" t="str">
        <f>VLOOKUP(B83,[2]欠料HOLD貨!$C:$R,13,FALSE)</f>
        <v>卡通</v>
      </c>
      <c r="L83" s="2">
        <f>VLOOKUP(B83,'[3]PSO 2025-深圳银图'!$A$1:$Q$65536,5,FALSE)</f>
        <v>3696</v>
      </c>
      <c r="M83" s="30">
        <f>VLOOKUP(B83,'[3]PSO 2025-深圳银图'!$A$1:$Q$65536,13,FALSE)</f>
        <v>18.575</v>
      </c>
      <c r="N83" s="2">
        <f t="shared" si="6"/>
        <v>0</v>
      </c>
      <c r="O83" s="31">
        <f t="shared" si="7"/>
        <v>68653.2</v>
      </c>
    </row>
    <row r="84" s="2" customFormat="1" ht="20.25" customHeight="1" spans="1:15">
      <c r="A84" s="15" t="s">
        <v>25</v>
      </c>
      <c r="B84" s="47" t="s">
        <v>252</v>
      </c>
      <c r="C84" s="48">
        <v>4500571238</v>
      </c>
      <c r="D84" s="49" t="s">
        <v>253</v>
      </c>
      <c r="E84" s="48">
        <v>2814</v>
      </c>
      <c r="F84" s="29">
        <v>1407</v>
      </c>
      <c r="G84" s="50" t="s">
        <v>28</v>
      </c>
      <c r="H84" s="20">
        <v>45894</v>
      </c>
      <c r="I84" s="29" t="s">
        <v>254</v>
      </c>
      <c r="J84" s="2" t="str">
        <f>VLOOKUP(B84,[2]欠料HOLD貨!$C:$R,12,FALSE)</f>
        <v>8029-PCB萬至達截止8/19來7300（旭順） 余下物料</v>
      </c>
      <c r="K84" s="2" t="str">
        <f>VLOOKUP(B84,[2]欠料HOLD貨!$C:$R,13,FALSE)</f>
        <v>大橋，興利，村哲，友興邦，萬至達</v>
      </c>
      <c r="L84" s="2">
        <f>VLOOKUP(B84,'[3]PSO 2025-深圳银图'!$A$1:$Q$65536,5,FALSE)</f>
        <v>930</v>
      </c>
      <c r="M84" s="30">
        <f>VLOOKUP(B84,'[3]PSO 2025-深圳银图'!$A$1:$Q$65536,13,FALSE)</f>
        <v>35.97</v>
      </c>
      <c r="N84" s="2">
        <f t="shared" si="6"/>
        <v>-1884</v>
      </c>
      <c r="O84" s="31">
        <f t="shared" si="7"/>
        <v>101219.58</v>
      </c>
    </row>
    <row r="85" s="2" customFormat="1" ht="20.25" customHeight="1" spans="1:15">
      <c r="A85" s="15" t="s">
        <v>255</v>
      </c>
      <c r="B85" s="47" t="s">
        <v>256</v>
      </c>
      <c r="C85" s="48">
        <v>4500575059</v>
      </c>
      <c r="D85" s="49" t="s">
        <v>257</v>
      </c>
      <c r="E85" s="48">
        <f>6*F85</f>
        <v>11196</v>
      </c>
      <c r="F85" s="29">
        <v>1866</v>
      </c>
      <c r="G85" s="50" t="s">
        <v>28</v>
      </c>
      <c r="H85" s="20">
        <v>45894</v>
      </c>
      <c r="I85" s="29" t="s">
        <v>258</v>
      </c>
      <c r="J85" s="2" t="str">
        <f>VLOOKUP(B85,[2]欠料HOLD貨!$C:$R,12,FALSE)</f>
        <v>OK</v>
      </c>
      <c r="K85" s="2">
        <f>VLOOKUP(B85,[2]欠料HOLD貨!$C:$R,13,FALSE)</f>
        <v>0</v>
      </c>
      <c r="L85" s="2">
        <f>VLOOKUP(B85,'[3]PSO 2025-深圳银图'!$A$1:$Q$65536,5,FALSE)</f>
        <v>11196</v>
      </c>
      <c r="M85" s="30">
        <f>VLOOKUP(B85,'[3]PSO 2025-深圳银图'!$A$1:$Q$65536,13,FALSE)</f>
        <v>10.739</v>
      </c>
      <c r="N85" s="2">
        <f t="shared" si="6"/>
        <v>0</v>
      </c>
      <c r="O85" s="31">
        <f t="shared" si="7"/>
        <v>120233.844</v>
      </c>
    </row>
    <row r="86" s="2" customFormat="1" ht="20.25" customHeight="1" spans="1:15">
      <c r="A86" s="15" t="s">
        <v>255</v>
      </c>
      <c r="B86" s="47" t="s">
        <v>259</v>
      </c>
      <c r="C86" s="48">
        <v>4500575940</v>
      </c>
      <c r="D86" s="49" t="s">
        <v>260</v>
      </c>
      <c r="E86" s="48">
        <v>3000</v>
      </c>
      <c r="F86" s="29">
        <v>500</v>
      </c>
      <c r="G86" s="50" t="s">
        <v>28</v>
      </c>
      <c r="H86" s="20">
        <v>45894</v>
      </c>
      <c r="I86" s="29" t="s">
        <v>261</v>
      </c>
      <c r="J86" s="2" t="str">
        <f>VLOOKUP(B86,[2]欠料HOLD貨!$C:$R,12,FALSE)</f>
        <v>卡通</v>
      </c>
      <c r="K86" s="2" t="str">
        <f>VLOOKUP(B86,[2]欠料HOLD貨!$C:$R,13,FALSE)</f>
        <v>錦昌</v>
      </c>
      <c r="L86" s="2">
        <f>VLOOKUP(B86,'[3]PSO 2025-深圳银图'!$A$1:$Q$65536,5,FALSE)</f>
        <v>3000</v>
      </c>
      <c r="M86" s="30">
        <f>VLOOKUP(B86,'[3]PSO 2025-深圳银图'!$A$1:$Q$65536,13,FALSE)</f>
        <v>6.75</v>
      </c>
      <c r="N86" s="2">
        <f t="shared" si="6"/>
        <v>0</v>
      </c>
      <c r="O86" s="31">
        <f t="shared" si="7"/>
        <v>20250</v>
      </c>
    </row>
    <row r="87" s="2" customFormat="1" ht="20.25" customHeight="1" spans="1:15">
      <c r="A87" s="15" t="s">
        <v>166</v>
      </c>
      <c r="B87" s="47" t="s">
        <v>262</v>
      </c>
      <c r="C87" s="48">
        <v>4500570430</v>
      </c>
      <c r="D87" s="49" t="s">
        <v>263</v>
      </c>
      <c r="E87" s="48">
        <f>4*F87</f>
        <v>1500</v>
      </c>
      <c r="F87" s="29">
        <v>375</v>
      </c>
      <c r="G87" s="50" t="s">
        <v>28</v>
      </c>
      <c r="H87" s="20">
        <v>45894</v>
      </c>
      <c r="I87" s="29" t="s">
        <v>264</v>
      </c>
      <c r="J87" s="2" t="str">
        <f>VLOOKUP(B87,[2]欠料HOLD貨!$C:$R,12,FALSE)</f>
        <v>PCB欠 15500，</v>
      </c>
      <c r="K87" s="2" t="str">
        <f>VLOOKUP(B87,[2]欠料HOLD貨!$C:$R,13,FALSE)</f>
        <v>萬至達</v>
      </c>
      <c r="L87" s="2">
        <f>VLOOKUP(B87,'[3]PSO 2025-深圳银图'!$A$1:$Q$65536,5,FALSE)</f>
        <v>7804</v>
      </c>
      <c r="M87" s="30">
        <f>VLOOKUP(B87,'[3]PSO 2025-深圳银图'!$A$1:$Q$65536,13,FALSE)</f>
        <v>31.109</v>
      </c>
      <c r="N87" s="2">
        <f t="shared" si="6"/>
        <v>6304</v>
      </c>
      <c r="O87" s="31">
        <f t="shared" si="7"/>
        <v>46663.5</v>
      </c>
    </row>
    <row r="88" s="2" customFormat="1" ht="20.25" customHeight="1" spans="1:15">
      <c r="A88" s="15" t="s">
        <v>89</v>
      </c>
      <c r="B88" s="47" t="s">
        <v>265</v>
      </c>
      <c r="C88" s="48">
        <v>4500575957</v>
      </c>
      <c r="D88" s="49" t="s">
        <v>251</v>
      </c>
      <c r="E88" s="48">
        <v>5700</v>
      </c>
      <c r="F88" s="29">
        <v>950</v>
      </c>
      <c r="G88" s="50" t="s">
        <v>28</v>
      </c>
      <c r="H88" s="20">
        <v>45894</v>
      </c>
      <c r="I88" s="29" t="s">
        <v>110</v>
      </c>
      <c r="J88" s="2" t="str">
        <f>VLOOKUP(B88,[2]欠料HOLD貨!$C:$R,12,FALSE)</f>
        <v>鋁通</v>
      </c>
      <c r="K88" s="2" t="str">
        <f>VLOOKUP(B88,[2]欠料HOLD貨!$C:$R,13,FALSE)</f>
        <v>隆寅</v>
      </c>
      <c r="L88" s="2">
        <f>VLOOKUP(B88,'[3]PSO 2025-深圳银图'!$A$1:$Q$65536,5,FALSE)</f>
        <v>5700</v>
      </c>
      <c r="M88" s="30">
        <f>VLOOKUP(B88,'[3]PSO 2025-深圳银图'!$A$1:$Q$65536,13,FALSE)</f>
        <v>18.575</v>
      </c>
      <c r="N88" s="2">
        <f t="shared" si="6"/>
        <v>0</v>
      </c>
      <c r="O88" s="31">
        <f t="shared" si="7"/>
        <v>105877.5</v>
      </c>
    </row>
    <row r="89" s="2" customFormat="1" ht="20.25" customHeight="1" spans="1:15">
      <c r="A89" s="15" t="s">
        <v>30</v>
      </c>
      <c r="B89" s="43" t="s">
        <v>266</v>
      </c>
      <c r="C89" s="44">
        <v>46486</v>
      </c>
      <c r="D89" s="45" t="s">
        <v>267</v>
      </c>
      <c r="E89" s="44">
        <v>2500</v>
      </c>
      <c r="F89" s="42">
        <v>1250</v>
      </c>
      <c r="G89" s="46" t="s">
        <v>33</v>
      </c>
      <c r="H89" s="41">
        <v>45894</v>
      </c>
      <c r="I89" s="29" t="s">
        <v>268</v>
      </c>
      <c r="J89" s="2" t="str">
        <f>VLOOKUP(B89,[2]欠料HOLD貨!$C:$R,12,FALSE)</f>
        <v>錫線HOLD貨,油漆，</v>
      </c>
      <c r="K89" s="2" t="str">
        <f>VLOOKUP(B89,[2]欠料HOLD貨!$C:$R,13,FALSE)</f>
        <v>永佳潤，興利，</v>
      </c>
      <c r="L89" s="2">
        <f>VLOOKUP(B89,'[3]PSO 2025-深圳银图'!$A$1:$Q$65536,5,FALSE)</f>
        <v>2500</v>
      </c>
      <c r="M89" s="30">
        <v>11.218</v>
      </c>
      <c r="N89" s="2">
        <f t="shared" si="6"/>
        <v>0</v>
      </c>
      <c r="O89" s="31">
        <f t="shared" si="7"/>
        <v>28045</v>
      </c>
    </row>
    <row r="90" s="2" customFormat="1" ht="20.25" customHeight="1" spans="1:15">
      <c r="A90" s="15" t="s">
        <v>93</v>
      </c>
      <c r="B90" s="43" t="s">
        <v>269</v>
      </c>
      <c r="C90" s="44">
        <v>46486</v>
      </c>
      <c r="D90" s="45" t="s">
        <v>270</v>
      </c>
      <c r="E90" s="44">
        <v>2500</v>
      </c>
      <c r="F90" s="42">
        <v>1250</v>
      </c>
      <c r="G90" s="46" t="s">
        <v>33</v>
      </c>
      <c r="H90" s="41">
        <v>45894</v>
      </c>
      <c r="I90" s="29" t="s">
        <v>271</v>
      </c>
      <c r="J90" s="2" t="str">
        <f>VLOOKUP(B90,[2]欠料HOLD貨!$C:$R,12,FALSE)</f>
        <v>錫線HOLD貨永佳潤/欠二級管,油漆</v>
      </c>
      <c r="K90" s="2" t="str">
        <f>VLOOKUP(B90,[2]欠料HOLD貨!$C:$R,13,FALSE)</f>
        <v>永佳潤，興利，松距</v>
      </c>
      <c r="L90" s="2">
        <f>VLOOKUP(B90,'[3]PSO 2025-深圳银图'!$A$1:$Q$65536,5,FALSE)</f>
        <v>2500</v>
      </c>
      <c r="M90" s="30">
        <v>11.218</v>
      </c>
      <c r="N90" s="2">
        <f t="shared" si="6"/>
        <v>0</v>
      </c>
      <c r="O90" s="31">
        <f t="shared" si="7"/>
        <v>28045</v>
      </c>
    </row>
    <row r="91" s="2" customFormat="1" ht="20.25" customHeight="1" spans="1:15">
      <c r="A91" s="15" t="s">
        <v>25</v>
      </c>
      <c r="B91" s="43" t="s">
        <v>272</v>
      </c>
      <c r="C91" s="44">
        <v>46516</v>
      </c>
      <c r="D91" s="45" t="s">
        <v>273</v>
      </c>
      <c r="E91" s="44">
        <v>2500</v>
      </c>
      <c r="F91" s="42">
        <v>1250</v>
      </c>
      <c r="G91" s="46" t="s">
        <v>33</v>
      </c>
      <c r="H91" s="41">
        <v>45894</v>
      </c>
      <c r="I91" s="29" t="s">
        <v>274</v>
      </c>
      <c r="J91" s="2" t="str">
        <f>VLOOKUP(B91,[2]欠料HOLD貨!$C:$R,12,FALSE)</f>
        <v>OK</v>
      </c>
      <c r="K91" s="2">
        <f>VLOOKUP(B91,[2]欠料HOLD貨!$C:$R,13,FALSE)</f>
        <v>0</v>
      </c>
      <c r="L91" s="2">
        <f>VLOOKUP(B91,'[3]PSO 2025-深圳银图'!$A$1:$Q$65536,5,FALSE)</f>
        <v>2500</v>
      </c>
      <c r="M91" s="30">
        <f>VLOOKUP(B91,'[3]PSO 2025-深圳银图'!$A$1:$Q$65536,13,FALSE)</f>
        <v>8.954</v>
      </c>
      <c r="N91" s="2">
        <f t="shared" si="6"/>
        <v>0</v>
      </c>
      <c r="O91" s="31">
        <f t="shared" si="7"/>
        <v>22385</v>
      </c>
    </row>
    <row r="92" s="2" customFormat="1" ht="20.25" customHeight="1" spans="1:15">
      <c r="A92" s="15" t="s">
        <v>166</v>
      </c>
      <c r="B92" s="47" t="s">
        <v>275</v>
      </c>
      <c r="C92" s="48">
        <v>46516</v>
      </c>
      <c r="D92" s="49" t="s">
        <v>276</v>
      </c>
      <c r="E92" s="48">
        <v>2500</v>
      </c>
      <c r="F92" s="29">
        <v>1250</v>
      </c>
      <c r="G92" s="50" t="s">
        <v>33</v>
      </c>
      <c r="H92" s="20">
        <v>45894</v>
      </c>
      <c r="I92" s="29" t="s">
        <v>277</v>
      </c>
      <c r="J92" s="2" t="str">
        <f>VLOOKUP(B92,[2]欠料HOLD貨!$C:$R,12,FALSE)</f>
        <v>銅杯士 HOLD付后10D/膠件欠原料  </v>
      </c>
      <c r="K92" s="2" t="str">
        <f>VLOOKUP(B92,[2]欠料HOLD貨!$C:$R,13,FALSE)</f>
        <v>永建峰，友興邦</v>
      </c>
      <c r="L92" s="2">
        <f>VLOOKUP(B92,'[3]PSO 2025-深圳银图'!$A$1:$Q$65536,5,FALSE)</f>
        <v>2500</v>
      </c>
      <c r="M92" s="30">
        <f>VLOOKUP(B92,'[3]PSO 2025-深圳银图'!$A$1:$Q$65536,13,FALSE)</f>
        <v>12.963</v>
      </c>
      <c r="N92" s="2">
        <f t="shared" si="6"/>
        <v>0</v>
      </c>
      <c r="O92" s="31">
        <f t="shared" si="7"/>
        <v>32407.5</v>
      </c>
    </row>
    <row r="93" s="2" customFormat="1" ht="20.25" customHeight="1" spans="1:15">
      <c r="A93" s="15"/>
      <c r="B93" s="43" t="s">
        <v>278</v>
      </c>
      <c r="C93" s="44">
        <v>4500578172</v>
      </c>
      <c r="D93" s="45" t="s">
        <v>279</v>
      </c>
      <c r="E93" s="44">
        <v>2502</v>
      </c>
      <c r="F93" s="42">
        <v>417</v>
      </c>
      <c r="G93" s="46" t="s">
        <v>42</v>
      </c>
      <c r="H93" s="41">
        <v>45894</v>
      </c>
      <c r="I93" s="29" t="s">
        <v>280</v>
      </c>
      <c r="J93" s="2" t="str">
        <f>VLOOKUP(B93,[2]欠料HOLD貨!$C:$R,12,FALSE)</f>
        <v>毅帆</v>
      </c>
      <c r="K93" s="2" t="str">
        <f>VLOOKUP(B93,[2]欠料HOLD貨!$C:$R,13,FALSE)</f>
        <v>卡通</v>
      </c>
      <c r="L93" s="2">
        <f>VLOOKUP(B93,'[3]PSO 2025-深圳银图'!$A$1:$Q$65536,5,FALSE)</f>
        <v>2502</v>
      </c>
      <c r="M93" s="30">
        <f>VLOOKUP(B93,'[3]PSO 2025-深圳银图'!$A$1:$Q$65536,13,FALSE)</f>
        <v>9.695</v>
      </c>
      <c r="N93" s="2">
        <f t="shared" si="6"/>
        <v>0</v>
      </c>
      <c r="O93" s="31">
        <f t="shared" si="7"/>
        <v>24256.89</v>
      </c>
    </row>
    <row r="94" s="2" customFormat="1" ht="20.25" customHeight="1" spans="1:15">
      <c r="A94" s="15"/>
      <c r="B94" s="43" t="s">
        <v>281</v>
      </c>
      <c r="C94" s="44">
        <v>4500578172</v>
      </c>
      <c r="D94" s="45" t="s">
        <v>282</v>
      </c>
      <c r="E94" s="44">
        <v>3000</v>
      </c>
      <c r="F94" s="42">
        <v>500</v>
      </c>
      <c r="G94" s="46" t="s">
        <v>42</v>
      </c>
      <c r="H94" s="41">
        <v>45894</v>
      </c>
      <c r="I94" s="29" t="s">
        <v>283</v>
      </c>
      <c r="J94" s="2" t="str">
        <f>VLOOKUP(B94,[2]欠料HOLD貨!$C:$R,12,FALSE)</f>
        <v>鋁通/鐵線刷/電鍍，轉尾，</v>
      </c>
      <c r="K94" s="2" t="str">
        <f>VLOOKUP(B94,[2]欠料HOLD貨!$C:$R,13,FALSE)</f>
        <v>隆寅，軒泉，</v>
      </c>
      <c r="L94" s="2">
        <f>VLOOKUP(B94,'[3]PSO 2025-深圳银图'!$A$1:$Q$65536,5,FALSE)</f>
        <v>3000</v>
      </c>
      <c r="M94" s="30">
        <f>VLOOKUP(B94,'[3]PSO 2025-深圳银图'!$A$1:$Q$65536,13,FALSE)</f>
        <v>13.21</v>
      </c>
      <c r="N94" s="2">
        <f t="shared" si="6"/>
        <v>0</v>
      </c>
      <c r="O94" s="31">
        <f t="shared" si="7"/>
        <v>39630</v>
      </c>
    </row>
    <row r="95" s="2" customFormat="1" ht="20.25" customHeight="1" spans="1:15">
      <c r="A95" s="15"/>
      <c r="B95" s="43" t="s">
        <v>284</v>
      </c>
      <c r="C95" s="44">
        <v>4500577935</v>
      </c>
      <c r="D95" s="45" t="s">
        <v>267</v>
      </c>
      <c r="E95" s="44">
        <v>800</v>
      </c>
      <c r="F95" s="42">
        <v>400</v>
      </c>
      <c r="G95" s="46" t="s">
        <v>50</v>
      </c>
      <c r="H95" s="41">
        <v>45894</v>
      </c>
      <c r="I95" s="29" t="s">
        <v>268</v>
      </c>
      <c r="J95" s="2" t="str">
        <f>VLOOKUP(B95,[2]欠料HOLD貨!$C:$R,12,FALSE)</f>
        <v>錫線</v>
      </c>
      <c r="K95" s="2" t="str">
        <f>VLOOKUP(B95,[2]欠料HOLD貨!$C:$R,13,FALSE)</f>
        <v>永佳潤銀圖3月</v>
      </c>
      <c r="L95" s="2">
        <f>VLOOKUP(B95,'[3]PSO 2025-深圳银图'!$A$1:$Q$65536,5,FALSE)</f>
        <v>800</v>
      </c>
      <c r="M95" s="30">
        <f>VLOOKUP(B95,'[3]PSO 2025-深圳银图'!$A$1:$Q$65536,13,FALSE)</f>
        <v>11.218</v>
      </c>
      <c r="N95" s="2">
        <f t="shared" si="6"/>
        <v>0</v>
      </c>
      <c r="O95" s="31">
        <f t="shared" si="7"/>
        <v>8974.4</v>
      </c>
    </row>
    <row r="96" s="2" customFormat="1" ht="20.25" customHeight="1" spans="1:15">
      <c r="A96" s="15"/>
      <c r="B96" s="43" t="s">
        <v>285</v>
      </c>
      <c r="C96" s="44">
        <v>4500577935</v>
      </c>
      <c r="D96" s="45" t="s">
        <v>270</v>
      </c>
      <c r="E96" s="44">
        <v>800</v>
      </c>
      <c r="F96" s="42">
        <v>400</v>
      </c>
      <c r="G96" s="46" t="s">
        <v>50</v>
      </c>
      <c r="H96" s="41">
        <v>45894</v>
      </c>
      <c r="I96" s="29" t="s">
        <v>271</v>
      </c>
      <c r="J96" s="2" t="str">
        <f>VLOOKUP(B96,[2]欠料HOLD貨!$C:$R,12,FALSE)</f>
        <v>錫線HOLD貨永佳潤/欠二級管,油漆</v>
      </c>
      <c r="K96" s="2" t="str">
        <f>VLOOKUP(B96,[2]欠料HOLD貨!$C:$R,13,FALSE)</f>
        <v>永佳潤，興利，松距</v>
      </c>
      <c r="L96" s="2">
        <f>VLOOKUP(B96,'[3]PSO 2025-深圳银图'!$A$1:$Q$65536,5,FALSE)</f>
        <v>800</v>
      </c>
      <c r="M96" s="30">
        <f>VLOOKUP(B96,'[3]PSO 2025-深圳银图'!$A$1:$Q$65536,13,FALSE)</f>
        <v>11.228</v>
      </c>
      <c r="N96" s="2">
        <f t="shared" si="6"/>
        <v>0</v>
      </c>
      <c r="O96" s="31">
        <f t="shared" si="7"/>
        <v>8982.4</v>
      </c>
    </row>
    <row r="97" s="2" customFormat="1" ht="20.25" customHeight="1" spans="1:15">
      <c r="A97" s="15"/>
      <c r="B97" s="47" t="s">
        <v>286</v>
      </c>
      <c r="C97" s="48">
        <v>4500575970</v>
      </c>
      <c r="D97" s="49" t="s">
        <v>287</v>
      </c>
      <c r="E97" s="48">
        <v>2504</v>
      </c>
      <c r="F97" s="29">
        <v>626</v>
      </c>
      <c r="G97" s="50" t="s">
        <v>288</v>
      </c>
      <c r="H97" s="20">
        <v>45894</v>
      </c>
      <c r="I97" s="29" t="s">
        <v>289</v>
      </c>
      <c r="J97" s="2" t="str">
        <f>VLOOKUP(B97,[2]欠料HOLD貨!$C:$R,12,FALSE)</f>
        <v>PCB及其它整套/HOLD貨/ 萬至達(旭順)</v>
      </c>
      <c r="K97" s="2">
        <f>VLOOKUP(B97,[2]欠料HOLD貨!$C:$R,13,FALSE)</f>
        <v>0</v>
      </c>
      <c r="L97" s="2">
        <f>VLOOKUP(B97,'[3]PSO 2025-深圳银图'!$A$1:$Q$65536,5,FALSE)</f>
        <v>2504</v>
      </c>
      <c r="M97" s="30">
        <f>VLOOKUP(B97,'[3]PSO 2025-深圳银图'!$A$1:$Q$65536,13,FALSE)</f>
        <v>25.198</v>
      </c>
      <c r="N97" s="2">
        <f t="shared" si="6"/>
        <v>0</v>
      </c>
      <c r="O97" s="31">
        <f t="shared" si="7"/>
        <v>63095.792</v>
      </c>
    </row>
    <row r="98" s="2" customFormat="1" ht="20.25" customHeight="1" spans="1:15">
      <c r="A98" s="15"/>
      <c r="B98" s="47" t="s">
        <v>290</v>
      </c>
      <c r="C98" s="48">
        <v>4500575970</v>
      </c>
      <c r="D98" s="49" t="s">
        <v>291</v>
      </c>
      <c r="E98" s="48">
        <v>2502</v>
      </c>
      <c r="F98" s="29">
        <v>417</v>
      </c>
      <c r="G98" s="50" t="s">
        <v>288</v>
      </c>
      <c r="H98" s="20">
        <v>45894</v>
      </c>
      <c r="I98" s="29" t="s">
        <v>292</v>
      </c>
      <c r="J98" s="2" t="str">
        <f>VLOOKUP(B98,[2]欠料HOLD貨!$C:$R,12,FALSE)</f>
        <v>OK</v>
      </c>
      <c r="K98" s="2">
        <f>VLOOKUP(B98,[2]欠料HOLD貨!$C:$R,13,FALSE)</f>
        <v>0</v>
      </c>
      <c r="L98" s="2">
        <f>VLOOKUP(B98,'[3]PSO 2025-深圳银图'!$A$1:$Q$65536,5,FALSE)</f>
        <v>2502</v>
      </c>
      <c r="M98" s="30">
        <f>VLOOKUP(B98,'[3]PSO 2025-深圳银图'!$A$1:$Q$65536,13,FALSE)</f>
        <v>9.712</v>
      </c>
      <c r="N98" s="2">
        <f t="shared" si="6"/>
        <v>0</v>
      </c>
      <c r="O98" s="31">
        <f t="shared" si="7"/>
        <v>24299.424</v>
      </c>
    </row>
    <row r="99" s="2" customFormat="1" ht="20.25" customHeight="1" spans="1:15">
      <c r="A99" s="15" t="s">
        <v>166</v>
      </c>
      <c r="B99" s="47" t="s">
        <v>293</v>
      </c>
      <c r="C99" s="48">
        <v>4500577484</v>
      </c>
      <c r="D99" s="49" t="s">
        <v>294</v>
      </c>
      <c r="E99" s="48">
        <v>4600</v>
      </c>
      <c r="F99" s="29">
        <v>1150</v>
      </c>
      <c r="G99" s="50" t="s">
        <v>38</v>
      </c>
      <c r="H99" s="20">
        <v>45895</v>
      </c>
      <c r="I99" s="29" t="s">
        <v>295</v>
      </c>
      <c r="J99" s="2" t="str">
        <f>VLOOKUP(B99,[2]欠料HOLD貨!$C:$R,12,FALSE)</f>
        <v>油漆，電容，套管，轉尾，卡通，紙托，</v>
      </c>
      <c r="K99" s="2" t="str">
        <f>VLOOKUP(B99,[2]欠料HOLD貨!$C:$R,13,FALSE)</f>
        <v>大橋，鋒哲，威達，軒泉，毅帆，澤興，</v>
      </c>
      <c r="L99" s="2">
        <f>VLOOKUP(B99,'[3]PSO 2025-深圳银图'!$A$1:$Q$65536,5,FALSE)</f>
        <v>4600</v>
      </c>
      <c r="M99" s="30">
        <f>VLOOKUP(B99,'[3]PSO 2025-深圳银图'!$A$1:$Q$65536,13,FALSE)</f>
        <v>24.028</v>
      </c>
      <c r="N99" s="2">
        <f t="shared" si="6"/>
        <v>0</v>
      </c>
      <c r="O99" s="31">
        <f t="shared" si="7"/>
        <v>110528.8</v>
      </c>
    </row>
    <row r="100" s="2" customFormat="1" ht="20.25" customHeight="1" spans="1:15">
      <c r="A100" s="15" t="s">
        <v>93</v>
      </c>
      <c r="B100" s="43" t="s">
        <v>296</v>
      </c>
      <c r="C100" s="44">
        <v>46453</v>
      </c>
      <c r="D100" s="45" t="s">
        <v>297</v>
      </c>
      <c r="E100" s="44">
        <f>2*F100</f>
        <v>2000</v>
      </c>
      <c r="F100" s="42">
        <v>1000</v>
      </c>
      <c r="G100" s="46" t="s">
        <v>33</v>
      </c>
      <c r="H100" s="41">
        <v>45898</v>
      </c>
      <c r="I100" s="29" t="s">
        <v>298</v>
      </c>
      <c r="J100" s="2" t="str">
        <f>VLOOKUP(B100,[2]欠料HOLD貨!$C:$R,12,FALSE)</f>
        <v>OK</v>
      </c>
      <c r="K100" s="2">
        <f>VLOOKUP(B100,[2]欠料HOLD貨!$C:$R,13,FALSE)</f>
        <v>0</v>
      </c>
      <c r="L100" s="2">
        <f>VLOOKUP(B100,'[3]PSO 2025-深圳银图'!$A$1:$Q$65536,5,FALSE)</f>
        <v>5000</v>
      </c>
      <c r="M100" s="30">
        <f>VLOOKUP(B100,'[3]PSO 2025-深圳银图'!$A$1:$Q$65536,13,FALSE)</f>
        <v>9.504</v>
      </c>
      <c r="N100" s="2">
        <f t="shared" si="6"/>
        <v>3000</v>
      </c>
      <c r="O100" s="31">
        <f t="shared" si="7"/>
        <v>19008</v>
      </c>
    </row>
    <row r="101" s="2" customFormat="1" ht="20.25" customHeight="1" spans="1:15">
      <c r="A101" s="15" t="s">
        <v>30</v>
      </c>
      <c r="B101" s="47" t="s">
        <v>299</v>
      </c>
      <c r="C101" s="48">
        <v>4500578349</v>
      </c>
      <c r="D101" s="49" t="s">
        <v>300</v>
      </c>
      <c r="E101" s="48">
        <f>1*F101</f>
        <v>420</v>
      </c>
      <c r="F101" s="29">
        <v>420</v>
      </c>
      <c r="G101" s="50" t="s">
        <v>301</v>
      </c>
      <c r="H101" s="20">
        <v>45899</v>
      </c>
      <c r="I101" s="29" t="s">
        <v>302</v>
      </c>
      <c r="J101" s="2" t="str">
        <f>VLOOKUP(B101,[2]欠料HOLD貨!$C:$R,12,FALSE)</f>
        <v>高溫扎線帶/錫線/紙托雄天/永佳潤/澤興，</v>
      </c>
      <c r="K101" s="2" t="str">
        <f>VLOOKUP(B101,[2]欠料HOLD貨!$C:$R,13,FALSE)</f>
        <v>雄天/永佳潤</v>
      </c>
      <c r="L101" s="2">
        <f>VLOOKUP(B101,'[3]PSO 2025-深圳银图'!$A$1:$Q$65536,5,FALSE)</f>
        <v>700</v>
      </c>
      <c r="M101" s="30">
        <f>VLOOKUP(B101,'[3]PSO 2025-深圳银图'!$A$1:$Q$65536,13,FALSE)</f>
        <v>45.64</v>
      </c>
      <c r="N101" s="2">
        <f t="shared" si="6"/>
        <v>280</v>
      </c>
      <c r="O101" s="31">
        <f t="shared" si="7"/>
        <v>19168.8</v>
      </c>
    </row>
    <row r="102" s="2" customFormat="1" ht="20.25" customHeight="1" spans="1:15">
      <c r="A102" s="15" t="s">
        <v>93</v>
      </c>
      <c r="B102" s="47" t="s">
        <v>299</v>
      </c>
      <c r="C102" s="48">
        <v>4500578349</v>
      </c>
      <c r="D102" s="49" t="s">
        <v>300</v>
      </c>
      <c r="E102" s="48">
        <f>1*F102</f>
        <v>280</v>
      </c>
      <c r="F102" s="29">
        <v>280</v>
      </c>
      <c r="G102" s="50" t="s">
        <v>117</v>
      </c>
      <c r="H102" s="20">
        <v>45899</v>
      </c>
      <c r="I102" s="29" t="s">
        <v>302</v>
      </c>
      <c r="J102" s="2" t="str">
        <f>VLOOKUP(B102,[2]欠料HOLD貨!$C:$R,12,FALSE)</f>
        <v>高溫扎線帶/錫線/紙托雄天/永佳潤/澤興，</v>
      </c>
      <c r="K102" s="2" t="str">
        <f>VLOOKUP(B102,[2]欠料HOLD貨!$C:$R,13,FALSE)</f>
        <v>雄天/永佳潤</v>
      </c>
      <c r="L102" s="2">
        <f>VLOOKUP(B102,'[3]PSO 2025-深圳银图'!$A$1:$Q$65536,5,FALSE)</f>
        <v>700</v>
      </c>
      <c r="M102" s="30">
        <f>VLOOKUP(B102,'[3]PSO 2025-深圳银图'!$A$1:$Q$65536,13,FALSE)</f>
        <v>45.64</v>
      </c>
      <c r="N102" s="2">
        <f t="shared" si="6"/>
        <v>420</v>
      </c>
      <c r="O102" s="31">
        <f t="shared" si="7"/>
        <v>12779.2</v>
      </c>
    </row>
    <row r="103" s="2" customFormat="1" ht="20.25" customHeight="1" spans="1:15">
      <c r="A103" s="15"/>
      <c r="B103" s="47" t="s">
        <v>303</v>
      </c>
      <c r="C103" s="48">
        <v>4500575965</v>
      </c>
      <c r="D103" s="49" t="s">
        <v>304</v>
      </c>
      <c r="E103" s="48">
        <v>504</v>
      </c>
      <c r="F103" s="29">
        <f>504/12</f>
        <v>42</v>
      </c>
      <c r="G103" s="50" t="s">
        <v>16</v>
      </c>
      <c r="H103" s="20">
        <v>45899</v>
      </c>
      <c r="I103" s="29" t="s">
        <v>305</v>
      </c>
      <c r="J103" s="2" t="e">
        <f>VLOOKUP(B103,[2]欠料HOLD貨!$C:$R,12,FALSE)</f>
        <v>#N/A</v>
      </c>
      <c r="K103" s="2" t="e">
        <f>VLOOKUP(B103,[2]欠料HOLD貨!$C:$R,13,FALSE)</f>
        <v>#N/A</v>
      </c>
      <c r="L103" s="2">
        <f>VLOOKUP(B103,'[3]PSO 2025-深圳银图'!$A$1:$Q$65536,5,FALSE)</f>
        <v>2500</v>
      </c>
      <c r="M103" s="30">
        <f>VLOOKUP(B103,'[3]PSO 2025-深圳银图'!$A$1:$Q$65536,13,FALSE)</f>
        <v>14.549</v>
      </c>
      <c r="N103" s="2">
        <f t="shared" si="6"/>
        <v>1996</v>
      </c>
      <c r="O103" s="31">
        <f t="shared" si="7"/>
        <v>7332.696</v>
      </c>
    </row>
    <row r="104" s="2" customFormat="1" ht="20.25" customHeight="1" spans="1:15">
      <c r="A104" s="15"/>
      <c r="B104" s="47" t="s">
        <v>306</v>
      </c>
      <c r="C104" s="48">
        <v>4500575965</v>
      </c>
      <c r="D104" s="49" t="s">
        <v>307</v>
      </c>
      <c r="E104" s="48">
        <v>500</v>
      </c>
      <c r="F104" s="29">
        <v>250</v>
      </c>
      <c r="G104" s="50" t="s">
        <v>16</v>
      </c>
      <c r="H104" s="20">
        <v>45899</v>
      </c>
      <c r="I104" s="29" t="s">
        <v>308</v>
      </c>
      <c r="J104" s="2" t="e">
        <f>VLOOKUP(B104,[2]欠料HOLD貨!$C:$R,12,FALSE)</f>
        <v>#N/A</v>
      </c>
      <c r="K104" s="2" t="e">
        <f>VLOOKUP(B104,[2]欠料HOLD貨!$C:$R,13,FALSE)</f>
        <v>#N/A</v>
      </c>
      <c r="L104" s="2">
        <f>VLOOKUP(B104,'[3]PSO 2025-深圳银图'!$A$1:$Q$65536,5,FALSE)</f>
        <v>2500</v>
      </c>
      <c r="M104" s="30">
        <f>VLOOKUP(B104,'[3]PSO 2025-深圳银图'!$A$1:$Q$65536,13,FALSE)</f>
        <v>27.647</v>
      </c>
      <c r="N104" s="2">
        <f t="shared" si="6"/>
        <v>2000</v>
      </c>
      <c r="O104" s="31">
        <f t="shared" si="7"/>
        <v>13823.5</v>
      </c>
    </row>
    <row r="105" s="2" customFormat="1" ht="20.25" customHeight="1" spans="1:15">
      <c r="A105" s="15"/>
      <c r="B105" s="47" t="s">
        <v>309</v>
      </c>
      <c r="C105" s="48">
        <v>701365</v>
      </c>
      <c r="D105" s="49" t="s">
        <v>310</v>
      </c>
      <c r="E105" s="48">
        <v>11004</v>
      </c>
      <c r="F105" s="29">
        <v>1834</v>
      </c>
      <c r="G105" s="50" t="s">
        <v>16</v>
      </c>
      <c r="H105" s="20">
        <v>45899</v>
      </c>
      <c r="I105" s="29" t="s">
        <v>311</v>
      </c>
      <c r="J105" s="2" t="str">
        <f>VLOOKUP(B105,[2]欠料HOLD貨!$C:$R,12,FALSE)</f>
        <v>LED</v>
      </c>
      <c r="K105" s="2" t="str">
        <f>VLOOKUP(B105,[2]欠料HOLD貨!$C:$R,13,FALSE)</f>
        <v>炫燦</v>
      </c>
      <c r="L105" s="2">
        <f>VLOOKUP(B105,'[3]PSO 2025-深圳银图'!$A$1:$Q$65536,5,FALSE)</f>
        <v>11004</v>
      </c>
      <c r="M105" s="30">
        <v>10.151</v>
      </c>
      <c r="N105" s="2">
        <f t="shared" si="6"/>
        <v>0</v>
      </c>
      <c r="O105" s="31">
        <f t="shared" si="7"/>
        <v>111701.604</v>
      </c>
    </row>
    <row r="106" s="2" customFormat="1" ht="20.25" customHeight="1" spans="1:15">
      <c r="A106" s="15" t="s">
        <v>30</v>
      </c>
      <c r="B106" s="47" t="s">
        <v>312</v>
      </c>
      <c r="C106" s="48">
        <v>4500578989</v>
      </c>
      <c r="D106" s="49" t="s">
        <v>313</v>
      </c>
      <c r="E106" s="48">
        <v>5000</v>
      </c>
      <c r="F106" s="29">
        <v>1250</v>
      </c>
      <c r="G106" s="50" t="s">
        <v>117</v>
      </c>
      <c r="H106" s="20">
        <v>45900</v>
      </c>
      <c r="I106" s="29" t="s">
        <v>314</v>
      </c>
      <c r="J106" s="2" t="str">
        <f>VLOOKUP(B106,[2]欠料HOLD貨!$C:$R,12,FALSE)</f>
        <v>吸塑/卡通/紙板/錫線/膠件欠油漆</v>
      </c>
      <c r="K106" s="2" t="str">
        <f>VLOOKUP(B106,[2]欠料HOLD貨!$C:$R,13,FALSE)</f>
        <v>永佳潤，寶發，興利，華利</v>
      </c>
      <c r="L106" s="2">
        <f>VLOOKUP(B106,'[3]PSO 2025-深圳银图'!$A$1:$Q$65536,5,FALSE)</f>
        <v>5000</v>
      </c>
      <c r="M106" s="30">
        <f>VLOOKUP(B106,'[3]PSO 2025-深圳银图'!$A$1:$Q$65536,13,FALSE)</f>
        <v>11.18</v>
      </c>
      <c r="N106" s="2">
        <f t="shared" si="6"/>
        <v>0</v>
      </c>
      <c r="O106" s="31">
        <f t="shared" si="7"/>
        <v>55900</v>
      </c>
    </row>
    <row r="107" ht="18" customHeight="1" spans="2:9">
      <c r="B107" s="10"/>
      <c r="E107" s="55">
        <f>SUM(E2:E106)</f>
        <v>372721</v>
      </c>
      <c r="F107" s="10"/>
      <c r="G107" s="10"/>
      <c r="H107" s="56"/>
      <c r="I107" s="10"/>
    </row>
    <row r="108" ht="18" customHeight="1" spans="2:15">
      <c r="B108" s="10"/>
      <c r="E108" s="10"/>
      <c r="F108" s="10"/>
      <c r="G108" s="10"/>
      <c r="H108" s="56"/>
      <c r="I108" s="10"/>
      <c r="M108" s="58" t="s">
        <v>315</v>
      </c>
      <c r="N108" s="58"/>
      <c r="O108" s="59">
        <f>SUM(O2:O106)</f>
        <v>4363780.78746575</v>
      </c>
    </row>
    <row r="109" ht="18" customHeight="1" spans="2:15">
      <c r="B109" s="10"/>
      <c r="E109" s="55">
        <f>E107+'[1]8月 -柬'!$E$41</f>
        <v>539303</v>
      </c>
      <c r="F109" s="10"/>
      <c r="G109" s="10"/>
      <c r="H109" s="56"/>
      <c r="I109" s="10"/>
      <c r="M109" s="58" t="s">
        <v>316</v>
      </c>
      <c r="N109" s="58"/>
      <c r="O109" s="59">
        <f>O108*7.3</f>
        <v>31855599.7485</v>
      </c>
    </row>
    <row r="110" ht="18" customHeight="1" spans="2:15">
      <c r="B110" s="10"/>
      <c r="E110" s="10"/>
      <c r="F110" s="10"/>
      <c r="G110" s="10"/>
      <c r="H110" s="56"/>
      <c r="I110" s="10"/>
      <c r="M110" s="58" t="s">
        <v>317</v>
      </c>
      <c r="N110" s="58"/>
      <c r="O110" s="59">
        <f>O109+'[1]9月 -柬'!$M$35</f>
        <v>45299966.5617</v>
      </c>
    </row>
    <row r="111" ht="18" customHeight="1" spans="2:9">
      <c r="B111" s="10"/>
      <c r="E111" s="10"/>
      <c r="F111" s="10"/>
      <c r="G111" s="10"/>
      <c r="H111" s="56"/>
      <c r="I111" s="10"/>
    </row>
    <row r="112" ht="18" customHeight="1" spans="2:9">
      <c r="B112" s="10"/>
      <c r="E112" s="10"/>
      <c r="F112" s="10"/>
      <c r="G112" s="10"/>
      <c r="H112" s="56"/>
      <c r="I112" s="10"/>
    </row>
    <row r="113" ht="18" customHeight="1" spans="2:9">
      <c r="B113" s="10"/>
      <c r="E113" s="10"/>
      <c r="F113" s="10"/>
      <c r="G113" s="10"/>
      <c r="H113" s="56"/>
      <c r="I113" s="10"/>
    </row>
    <row r="114" ht="18" customHeight="1" spans="2:9">
      <c r="B114" s="10"/>
      <c r="E114" s="10"/>
      <c r="F114" s="10"/>
      <c r="G114" s="10"/>
      <c r="H114" s="56"/>
      <c r="I114" s="10"/>
    </row>
    <row r="115" ht="18" customHeight="1" spans="2:9">
      <c r="B115" s="10"/>
      <c r="E115" s="10"/>
      <c r="F115" s="10"/>
      <c r="G115" s="10"/>
      <c r="H115" s="56"/>
      <c r="I115" s="10"/>
    </row>
    <row r="116" ht="18" customHeight="1" spans="2:9">
      <c r="B116" s="10"/>
      <c r="E116" s="10"/>
      <c r="F116" s="10"/>
      <c r="G116" s="10"/>
      <c r="H116" s="56"/>
      <c r="I116" s="10"/>
    </row>
    <row r="117" ht="18" customHeight="1" spans="2:9">
      <c r="B117" s="10"/>
      <c r="E117" s="10"/>
      <c r="F117" s="10"/>
      <c r="G117" s="10"/>
      <c r="H117" s="56"/>
      <c r="I117" s="10"/>
    </row>
    <row r="118" ht="18" customHeight="1" spans="2:9">
      <c r="B118" s="10"/>
      <c r="E118" s="10"/>
      <c r="F118" s="10"/>
      <c r="G118" s="10"/>
      <c r="H118" s="56"/>
      <c r="I118" s="10"/>
    </row>
    <row r="119" ht="18" customHeight="1" spans="2:9">
      <c r="B119" s="10"/>
      <c r="E119" s="10"/>
      <c r="F119" s="10"/>
      <c r="G119" s="10"/>
      <c r="H119" s="56"/>
      <c r="I119" s="10"/>
    </row>
    <row r="120" ht="18" customHeight="1" spans="2:9">
      <c r="B120" s="10"/>
      <c r="E120" s="10"/>
      <c r="F120" s="10"/>
      <c r="G120" s="10"/>
      <c r="H120" s="56"/>
      <c r="I120" s="10"/>
    </row>
    <row r="121" ht="18" customHeight="1" spans="2:9">
      <c r="B121" s="10"/>
      <c r="E121" s="10"/>
      <c r="F121" s="10"/>
      <c r="G121" s="10"/>
      <c r="H121" s="56"/>
      <c r="I121" s="10"/>
    </row>
    <row r="122" ht="18" customHeight="1" spans="2:9">
      <c r="B122" s="10"/>
      <c r="E122" s="10"/>
      <c r="F122" s="10"/>
      <c r="G122" s="10"/>
      <c r="H122" s="56"/>
      <c r="I122" s="10"/>
    </row>
    <row r="123" ht="18" customHeight="1" spans="2:9">
      <c r="B123" s="10"/>
      <c r="E123" s="10"/>
      <c r="F123" s="10"/>
      <c r="G123" s="10"/>
      <c r="H123" s="56"/>
      <c r="I123" s="10"/>
    </row>
    <row r="124" ht="18" customHeight="1" spans="2:9">
      <c r="B124" s="10"/>
      <c r="E124" s="10"/>
      <c r="F124" s="10"/>
      <c r="G124" s="10"/>
      <c r="H124" s="56"/>
      <c r="I124" s="10"/>
    </row>
    <row r="125" ht="18" customHeight="1" spans="2:9">
      <c r="B125" s="10"/>
      <c r="E125" s="10"/>
      <c r="F125" s="10"/>
      <c r="G125" s="10"/>
      <c r="H125" s="56"/>
      <c r="I125" s="10"/>
    </row>
    <row r="126" ht="18" customHeight="1" spans="2:9">
      <c r="B126" s="10"/>
      <c r="E126" s="10"/>
      <c r="F126" s="10"/>
      <c r="G126" s="10"/>
      <c r="H126" s="56"/>
      <c r="I126" s="10"/>
    </row>
    <row r="127" ht="18" customHeight="1" spans="2:9">
      <c r="B127" s="10"/>
      <c r="E127" s="10"/>
      <c r="F127" s="10"/>
      <c r="G127" s="10"/>
      <c r="H127" s="56"/>
      <c r="I127" s="10"/>
    </row>
    <row r="128" ht="18" customHeight="1" spans="2:9">
      <c r="B128" s="10"/>
      <c r="E128" s="10"/>
      <c r="F128" s="10"/>
      <c r="G128" s="10"/>
      <c r="H128" s="56"/>
      <c r="I128" s="10"/>
    </row>
    <row r="129" ht="18" customHeight="1" spans="2:9">
      <c r="B129" s="10"/>
      <c r="E129" s="10"/>
      <c r="F129" s="10"/>
      <c r="G129" s="10"/>
      <c r="H129" s="56"/>
      <c r="I129" s="10"/>
    </row>
    <row r="130" ht="18" customHeight="1" spans="2:9">
      <c r="B130" s="10"/>
      <c r="E130" s="10"/>
      <c r="F130" s="10"/>
      <c r="G130" s="10"/>
      <c r="H130" s="56"/>
      <c r="I130" s="10"/>
    </row>
    <row r="131" ht="18" customHeight="1" spans="2:9">
      <c r="B131" s="10"/>
      <c r="E131" s="10"/>
      <c r="F131" s="10"/>
      <c r="G131" s="10"/>
      <c r="H131" s="56"/>
      <c r="I131" s="10"/>
    </row>
    <row r="132" ht="18" customHeight="1" spans="2:9">
      <c r="B132" s="10"/>
      <c r="E132" s="10"/>
      <c r="F132" s="10"/>
      <c r="G132" s="10"/>
      <c r="H132" s="56"/>
      <c r="I132" s="10"/>
    </row>
    <row r="133" ht="18" customHeight="1" spans="2:9">
      <c r="B133" s="10"/>
      <c r="E133" s="10"/>
      <c r="F133" s="10"/>
      <c r="G133" s="10"/>
      <c r="H133" s="56"/>
      <c r="I133" s="10"/>
    </row>
    <row r="134" ht="18" customHeight="1" spans="2:9">
      <c r="B134" s="10"/>
      <c r="E134" s="10"/>
      <c r="F134" s="10"/>
      <c r="G134" s="10"/>
      <c r="H134" s="56"/>
      <c r="I134" s="10"/>
    </row>
    <row r="135" ht="18" customHeight="1" spans="2:9">
      <c r="B135" s="10"/>
      <c r="E135" s="10"/>
      <c r="F135" s="10"/>
      <c r="G135" s="10"/>
      <c r="H135" s="56"/>
      <c r="I135" s="10"/>
    </row>
    <row r="136" ht="18" customHeight="1" spans="2:9">
      <c r="B136" s="10"/>
      <c r="E136" s="10"/>
      <c r="F136" s="10"/>
      <c r="G136" s="10"/>
      <c r="H136" s="56"/>
      <c r="I136" s="10"/>
    </row>
    <row r="137" ht="18" customHeight="1" spans="2:9">
      <c r="B137" s="10"/>
      <c r="E137" s="10"/>
      <c r="F137" s="10"/>
      <c r="G137" s="10"/>
      <c r="H137" s="56"/>
      <c r="I137" s="10"/>
    </row>
    <row r="138" ht="18" customHeight="1" spans="2:9">
      <c r="B138" s="10"/>
      <c r="E138" s="10"/>
      <c r="F138" s="10"/>
      <c r="G138" s="10"/>
      <c r="H138" s="56"/>
      <c r="I138" s="10"/>
    </row>
    <row r="139" ht="18" customHeight="1" spans="2:9">
      <c r="B139" s="10"/>
      <c r="E139" s="10"/>
      <c r="F139" s="10"/>
      <c r="G139" s="10"/>
      <c r="H139" s="56"/>
      <c r="I139" s="10"/>
    </row>
    <row r="140" ht="18" customHeight="1" spans="2:9">
      <c r="B140" s="10"/>
      <c r="E140" s="10"/>
      <c r="F140" s="10"/>
      <c r="G140" s="10"/>
      <c r="H140" s="56"/>
      <c r="I140" s="10"/>
    </row>
    <row r="141" ht="18" customHeight="1" spans="2:9">
      <c r="B141" s="10"/>
      <c r="E141" s="10"/>
      <c r="F141" s="10"/>
      <c r="G141" s="10"/>
      <c r="H141" s="56"/>
      <c r="I141" s="10"/>
    </row>
    <row r="142" ht="18" customHeight="1" spans="2:9">
      <c r="B142" s="10"/>
      <c r="E142" s="10"/>
      <c r="F142" s="10"/>
      <c r="G142" s="10"/>
      <c r="H142" s="56"/>
      <c r="I142" s="10"/>
    </row>
    <row r="143" ht="18" customHeight="1" spans="2:9">
      <c r="B143" s="10"/>
      <c r="E143" s="10"/>
      <c r="F143" s="10"/>
      <c r="G143" s="10"/>
      <c r="H143" s="56"/>
      <c r="I143" s="10"/>
    </row>
    <row r="144" ht="18" customHeight="1" spans="2:9">
      <c r="B144" s="10"/>
      <c r="E144" s="10"/>
      <c r="F144" s="10"/>
      <c r="G144" s="10"/>
      <c r="H144" s="56"/>
      <c r="I144" s="10"/>
    </row>
    <row r="145" ht="18" customHeight="1" spans="2:9">
      <c r="B145" s="10"/>
      <c r="E145" s="10"/>
      <c r="F145" s="10"/>
      <c r="G145" s="10"/>
      <c r="H145" s="56"/>
      <c r="I145" s="10"/>
    </row>
    <row r="146" ht="18" customHeight="1" spans="2:9">
      <c r="B146" s="10"/>
      <c r="E146" s="10"/>
      <c r="F146" s="10"/>
      <c r="G146" s="10"/>
      <c r="H146" s="56"/>
      <c r="I146" s="10"/>
    </row>
    <row r="147" ht="18" customHeight="1" spans="2:9">
      <c r="B147" s="10"/>
      <c r="E147" s="10"/>
      <c r="F147" s="10"/>
      <c r="G147" s="10"/>
      <c r="H147" s="56"/>
      <c r="I147" s="10"/>
    </row>
    <row r="148" ht="18" customHeight="1" spans="2:9">
      <c r="B148" s="10"/>
      <c r="E148" s="10"/>
      <c r="F148" s="10"/>
      <c r="G148" s="10"/>
      <c r="H148" s="56"/>
      <c r="I148" s="10"/>
    </row>
    <row r="149" ht="18" customHeight="1" spans="2:9">
      <c r="B149" s="10"/>
      <c r="E149" s="10"/>
      <c r="F149" s="10"/>
      <c r="G149" s="10"/>
      <c r="H149" s="56"/>
      <c r="I149" s="10"/>
    </row>
    <row r="150" ht="18" customHeight="1" spans="2:9">
      <c r="B150" s="10"/>
      <c r="E150" s="10"/>
      <c r="F150" s="10"/>
      <c r="G150" s="10"/>
      <c r="H150" s="56"/>
      <c r="I150" s="10"/>
    </row>
    <row r="151" ht="18" customHeight="1" spans="2:9">
      <c r="B151" s="10"/>
      <c r="E151" s="10"/>
      <c r="F151" s="10"/>
      <c r="G151" s="10"/>
      <c r="H151" s="56"/>
      <c r="I151" s="10"/>
    </row>
    <row r="152" ht="18" customHeight="1" spans="2:9">
      <c r="B152" s="10"/>
      <c r="E152" s="10"/>
      <c r="F152" s="10"/>
      <c r="G152" s="10"/>
      <c r="H152" s="56"/>
      <c r="I152" s="10"/>
    </row>
    <row r="153" ht="18" customHeight="1" spans="2:9">
      <c r="B153" s="10"/>
      <c r="E153" s="10"/>
      <c r="F153" s="10"/>
      <c r="G153" s="10"/>
      <c r="H153" s="56"/>
      <c r="I153" s="10"/>
    </row>
    <row r="154" ht="18" customHeight="1" spans="2:9">
      <c r="B154" s="10"/>
      <c r="E154" s="10"/>
      <c r="F154" s="10"/>
      <c r="G154" s="10"/>
      <c r="H154" s="56"/>
      <c r="I154" s="10"/>
    </row>
    <row r="155" ht="18" customHeight="1" spans="2:9">
      <c r="B155" s="10"/>
      <c r="E155" s="10"/>
      <c r="F155" s="10"/>
      <c r="G155" s="10"/>
      <c r="H155" s="56"/>
      <c r="I155" s="10"/>
    </row>
    <row r="156" ht="18" customHeight="1" spans="2:9">
      <c r="B156" s="10"/>
      <c r="E156" s="10"/>
      <c r="F156" s="10"/>
      <c r="G156" s="10"/>
      <c r="H156" s="56"/>
      <c r="I156" s="10"/>
    </row>
    <row r="157" ht="18" customHeight="1" spans="2:9">
      <c r="B157" s="10"/>
      <c r="E157" s="10"/>
      <c r="F157" s="10"/>
      <c r="G157" s="10"/>
      <c r="H157" s="56"/>
      <c r="I157" s="10"/>
    </row>
    <row r="158" ht="18" customHeight="1" spans="2:9">
      <c r="B158" s="10"/>
      <c r="E158" s="10"/>
      <c r="F158" s="10"/>
      <c r="G158" s="10"/>
      <c r="H158" s="56"/>
      <c r="I158" s="10"/>
    </row>
    <row r="159" ht="18" customHeight="1" spans="2:9">
      <c r="B159" s="10"/>
      <c r="E159" s="10"/>
      <c r="F159" s="10"/>
      <c r="G159" s="10"/>
      <c r="H159" s="56"/>
      <c r="I159" s="10"/>
    </row>
    <row r="160" ht="18" customHeight="1" spans="2:9">
      <c r="B160" s="10"/>
      <c r="E160" s="10"/>
      <c r="F160" s="10"/>
      <c r="G160" s="10"/>
      <c r="H160" s="56"/>
      <c r="I160" s="10"/>
    </row>
    <row r="161" ht="18" customHeight="1" spans="2:9">
      <c r="B161" s="10"/>
      <c r="E161" s="10"/>
      <c r="F161" s="10"/>
      <c r="G161" s="10"/>
      <c r="H161" s="56"/>
      <c r="I161" s="10"/>
    </row>
    <row r="162" ht="18" customHeight="1" spans="2:9">
      <c r="B162" s="10"/>
      <c r="E162" s="10"/>
      <c r="F162" s="10"/>
      <c r="G162" s="10"/>
      <c r="H162" s="56"/>
      <c r="I162" s="10"/>
    </row>
    <row r="163" ht="18" customHeight="1" spans="2:9">
      <c r="B163" s="10"/>
      <c r="E163" s="10"/>
      <c r="F163" s="10"/>
      <c r="G163" s="10"/>
      <c r="H163" s="56"/>
      <c r="I163" s="10"/>
    </row>
    <row r="164" ht="18" customHeight="1" spans="2:9">
      <c r="B164" s="10"/>
      <c r="E164" s="10"/>
      <c r="F164" s="10"/>
      <c r="G164" s="10"/>
      <c r="H164" s="56"/>
      <c r="I164" s="10"/>
    </row>
    <row r="165" ht="18" customHeight="1" spans="2:9">
      <c r="B165" s="10"/>
      <c r="E165" s="10"/>
      <c r="F165" s="10"/>
      <c r="G165" s="10"/>
      <c r="H165" s="56"/>
      <c r="I165" s="10"/>
    </row>
    <row r="166" ht="18" customHeight="1" spans="2:9">
      <c r="B166" s="10"/>
      <c r="E166" s="10"/>
      <c r="F166" s="10"/>
      <c r="G166" s="10"/>
      <c r="H166" s="56"/>
      <c r="I166" s="10"/>
    </row>
    <row r="167" ht="18" customHeight="1" spans="2:9">
      <c r="B167" s="10"/>
      <c r="E167" s="10"/>
      <c r="F167" s="10"/>
      <c r="G167" s="10"/>
      <c r="H167" s="56"/>
      <c r="I167" s="10"/>
    </row>
    <row r="168" ht="18" customHeight="1" spans="2:9">
      <c r="B168" s="10"/>
      <c r="E168" s="10"/>
      <c r="F168" s="10"/>
      <c r="G168" s="10"/>
      <c r="H168" s="56"/>
      <c r="I168" s="10"/>
    </row>
    <row r="169" ht="18" customHeight="1" spans="2:9">
      <c r="B169" s="10"/>
      <c r="E169" s="10"/>
      <c r="F169" s="10"/>
      <c r="G169" s="10"/>
      <c r="H169" s="56"/>
      <c r="I169" s="10"/>
    </row>
    <row r="170" ht="18" customHeight="1" spans="2:9">
      <c r="B170" s="10"/>
      <c r="E170" s="10"/>
      <c r="F170" s="10"/>
      <c r="G170" s="10"/>
      <c r="H170" s="56"/>
      <c r="I170" s="10"/>
    </row>
    <row r="171" ht="18" customHeight="1" spans="2:9">
      <c r="B171" s="10"/>
      <c r="E171" s="10"/>
      <c r="F171" s="10"/>
      <c r="G171" s="10"/>
      <c r="H171" s="56"/>
      <c r="I171" s="10"/>
    </row>
    <row r="172" ht="18" customHeight="1" spans="2:9">
      <c r="B172" s="10"/>
      <c r="E172" s="10"/>
      <c r="F172" s="10"/>
      <c r="G172" s="10"/>
      <c r="H172" s="56"/>
      <c r="I172" s="10"/>
    </row>
    <row r="173" ht="18" customHeight="1" spans="2:9">
      <c r="B173" s="10"/>
      <c r="E173" s="10"/>
      <c r="F173" s="10"/>
      <c r="G173" s="10"/>
      <c r="H173" s="56"/>
      <c r="I173" s="10"/>
    </row>
    <row r="174" ht="18" customHeight="1" spans="2:9">
      <c r="B174" s="10"/>
      <c r="E174" s="10"/>
      <c r="F174" s="10"/>
      <c r="G174" s="10"/>
      <c r="H174" s="56"/>
      <c r="I174" s="10"/>
    </row>
    <row r="175" ht="18" customHeight="1" spans="2:9">
      <c r="B175" s="10"/>
      <c r="E175" s="10"/>
      <c r="F175" s="10"/>
      <c r="G175" s="10"/>
      <c r="H175" s="56"/>
      <c r="I175" s="10"/>
    </row>
    <row r="176" ht="18" customHeight="1" spans="2:9">
      <c r="B176" s="10"/>
      <c r="E176" s="10"/>
      <c r="F176" s="10"/>
      <c r="G176" s="10"/>
      <c r="H176" s="56"/>
      <c r="I176" s="10"/>
    </row>
    <row r="177" ht="18" customHeight="1" spans="2:9">
      <c r="B177" s="10"/>
      <c r="E177" s="10"/>
      <c r="F177" s="10"/>
      <c r="G177" s="10"/>
      <c r="H177" s="56"/>
      <c r="I177" s="10"/>
    </row>
    <row r="178" ht="18" customHeight="1" spans="2:9">
      <c r="B178" s="10"/>
      <c r="E178" s="10"/>
      <c r="F178" s="10"/>
      <c r="G178" s="10"/>
      <c r="H178" s="56"/>
      <c r="I178" s="10"/>
    </row>
    <row r="179" ht="18" customHeight="1" spans="2:9">
      <c r="B179" s="10"/>
      <c r="E179" s="10"/>
      <c r="F179" s="10"/>
      <c r="G179" s="10"/>
      <c r="H179" s="56"/>
      <c r="I179" s="10"/>
    </row>
    <row r="180" ht="18" customHeight="1" spans="2:9">
      <c r="B180" s="10"/>
      <c r="E180" s="10"/>
      <c r="F180" s="10"/>
      <c r="G180" s="10"/>
      <c r="H180" s="56"/>
      <c r="I180" s="10"/>
    </row>
    <row r="181" ht="18" customHeight="1" spans="2:9">
      <c r="B181" s="10"/>
      <c r="E181" s="10"/>
      <c r="F181" s="10"/>
      <c r="G181" s="10"/>
      <c r="H181" s="56"/>
      <c r="I181" s="10"/>
    </row>
    <row r="182" ht="18" customHeight="1" spans="2:9">
      <c r="B182" s="10"/>
      <c r="E182" s="10"/>
      <c r="F182" s="10"/>
      <c r="G182" s="10"/>
      <c r="H182" s="56"/>
      <c r="I182" s="10"/>
    </row>
    <row r="183" ht="18" customHeight="1" spans="2:9">
      <c r="B183" s="10"/>
      <c r="E183" s="10"/>
      <c r="F183" s="10"/>
      <c r="G183" s="10"/>
      <c r="H183" s="56"/>
      <c r="I183" s="10"/>
    </row>
    <row r="184" ht="18" customHeight="1" spans="2:9">
      <c r="B184" s="10"/>
      <c r="E184" s="10"/>
      <c r="F184" s="10"/>
      <c r="G184" s="10"/>
      <c r="H184" s="56"/>
      <c r="I184" s="10"/>
    </row>
    <row r="185" ht="18" customHeight="1" spans="2:9">
      <c r="B185" s="10"/>
      <c r="E185" s="10"/>
      <c r="F185" s="10"/>
      <c r="G185" s="10"/>
      <c r="H185" s="56"/>
      <c r="I185" s="10"/>
    </row>
    <row r="186" ht="18" customHeight="1" spans="2:9">
      <c r="B186" s="10"/>
      <c r="E186" s="10"/>
      <c r="F186" s="10"/>
      <c r="G186" s="10"/>
      <c r="H186" s="56"/>
      <c r="I186" s="10"/>
    </row>
    <row r="187" ht="18" customHeight="1" spans="2:9">
      <c r="B187" s="10"/>
      <c r="E187" s="10"/>
      <c r="F187" s="10"/>
      <c r="G187" s="10"/>
      <c r="H187" s="56"/>
      <c r="I187" s="10"/>
    </row>
    <row r="188" ht="18" customHeight="1" spans="2:9">
      <c r="B188" s="10"/>
      <c r="E188" s="10"/>
      <c r="F188" s="10"/>
      <c r="G188" s="10"/>
      <c r="H188" s="56"/>
      <c r="I188" s="10"/>
    </row>
    <row r="189" ht="18" customHeight="1" spans="2:9">
      <c r="B189" s="10"/>
      <c r="E189" s="10"/>
      <c r="F189" s="10"/>
      <c r="G189" s="10"/>
      <c r="H189" s="56"/>
      <c r="I189" s="10"/>
    </row>
    <row r="190" ht="18" customHeight="1" spans="2:9">
      <c r="B190" s="10"/>
      <c r="E190" s="10"/>
      <c r="F190" s="10"/>
      <c r="G190" s="10"/>
      <c r="H190" s="56"/>
      <c r="I190" s="10"/>
    </row>
    <row r="191" ht="18" customHeight="1" spans="2:9">
      <c r="B191" s="10"/>
      <c r="E191" s="10"/>
      <c r="F191" s="10"/>
      <c r="G191" s="10"/>
      <c r="H191" s="56"/>
      <c r="I191" s="10"/>
    </row>
    <row r="192" ht="18" customHeight="1" spans="2:9">
      <c r="B192" s="10"/>
      <c r="E192" s="10"/>
      <c r="F192" s="10"/>
      <c r="G192" s="10"/>
      <c r="H192" s="56"/>
      <c r="I192" s="10"/>
    </row>
    <row r="193" ht="18" customHeight="1" spans="2:9">
      <c r="B193" s="10"/>
      <c r="E193" s="10"/>
      <c r="F193" s="10"/>
      <c r="G193" s="10"/>
      <c r="H193" s="56"/>
      <c r="I193" s="10"/>
    </row>
    <row r="194" ht="18" customHeight="1" spans="2:9">
      <c r="B194" s="10"/>
      <c r="E194" s="10"/>
      <c r="F194" s="10"/>
      <c r="G194" s="10"/>
      <c r="H194" s="56"/>
      <c r="I194" s="10"/>
    </row>
    <row r="195" ht="18" customHeight="1" spans="2:9">
      <c r="B195" s="10"/>
      <c r="E195" s="10"/>
      <c r="F195" s="10"/>
      <c r="G195" s="10"/>
      <c r="H195" s="56"/>
      <c r="I195" s="10"/>
    </row>
    <row r="196" ht="18" customHeight="1" spans="2:9">
      <c r="B196" s="10"/>
      <c r="E196" s="10"/>
      <c r="F196" s="10"/>
      <c r="G196" s="10"/>
      <c r="H196" s="56"/>
      <c r="I196" s="10"/>
    </row>
    <row r="197" ht="18" customHeight="1" spans="2:9">
      <c r="B197" s="10"/>
      <c r="E197" s="10"/>
      <c r="F197" s="10"/>
      <c r="G197" s="10"/>
      <c r="H197" s="56"/>
      <c r="I197" s="10"/>
    </row>
    <row r="198" ht="18" customHeight="1" spans="2:9">
      <c r="B198" s="10"/>
      <c r="E198" s="10"/>
      <c r="F198" s="10"/>
      <c r="G198" s="10"/>
      <c r="H198" s="56"/>
      <c r="I198" s="10"/>
    </row>
    <row r="199" ht="18" customHeight="1" spans="2:9">
      <c r="B199" s="10"/>
      <c r="E199" s="10"/>
      <c r="F199" s="10"/>
      <c r="G199" s="10"/>
      <c r="H199" s="56"/>
      <c r="I199" s="10"/>
    </row>
    <row r="200" ht="18" customHeight="1" spans="2:9">
      <c r="B200" s="10"/>
      <c r="E200" s="10"/>
      <c r="F200" s="10"/>
      <c r="G200" s="10"/>
      <c r="H200" s="56"/>
      <c r="I200" s="10"/>
    </row>
    <row r="201" ht="18" customHeight="1" spans="2:9">
      <c r="B201" s="10"/>
      <c r="E201" s="10"/>
      <c r="F201" s="10"/>
      <c r="G201" s="10"/>
      <c r="H201" s="56"/>
      <c r="I201" s="10"/>
    </row>
    <row r="202" ht="18" customHeight="1" spans="2:9">
      <c r="B202" s="10"/>
      <c r="E202" s="10"/>
      <c r="F202" s="10"/>
      <c r="G202" s="10"/>
      <c r="H202" s="56"/>
      <c r="I202" s="10"/>
    </row>
    <row r="203" ht="18" customHeight="1" spans="2:9">
      <c r="B203" s="10"/>
      <c r="E203" s="10"/>
      <c r="F203" s="10"/>
      <c r="G203" s="10"/>
      <c r="H203" s="56"/>
      <c r="I203" s="10"/>
    </row>
    <row r="204" ht="18" customHeight="1" spans="2:9">
      <c r="B204" s="10"/>
      <c r="E204" s="10"/>
      <c r="F204" s="10"/>
      <c r="G204" s="10"/>
      <c r="H204" s="56"/>
      <c r="I204" s="10"/>
    </row>
    <row r="205" ht="18" customHeight="1" spans="2:9">
      <c r="B205" s="10"/>
      <c r="E205" s="10"/>
      <c r="F205" s="10"/>
      <c r="G205" s="10"/>
      <c r="H205" s="56"/>
      <c r="I205" s="10"/>
    </row>
    <row r="206" ht="18" customHeight="1" spans="2:9">
      <c r="B206" s="10"/>
      <c r="E206" s="10"/>
      <c r="F206" s="10"/>
      <c r="G206" s="10"/>
      <c r="H206" s="56"/>
      <c r="I206" s="10"/>
    </row>
    <row r="207" ht="18" customHeight="1" spans="2:9">
      <c r="B207" s="10"/>
      <c r="E207" s="10"/>
      <c r="F207" s="10"/>
      <c r="G207" s="10"/>
      <c r="H207" s="56"/>
      <c r="I207" s="10"/>
    </row>
    <row r="208" ht="18" customHeight="1" spans="2:9">
      <c r="B208" s="10"/>
      <c r="E208" s="10"/>
      <c r="F208" s="10"/>
      <c r="G208" s="10"/>
      <c r="H208" s="56"/>
      <c r="I208" s="10"/>
    </row>
    <row r="209" ht="18" customHeight="1" spans="2:9">
      <c r="B209" s="10"/>
      <c r="E209" s="10"/>
      <c r="F209" s="10"/>
      <c r="G209" s="10"/>
      <c r="H209" s="56"/>
      <c r="I209" s="10"/>
    </row>
    <row r="210" ht="18" customHeight="1" spans="2:9">
      <c r="B210" s="10"/>
      <c r="E210" s="10"/>
      <c r="F210" s="10"/>
      <c r="G210" s="10"/>
      <c r="H210" s="56"/>
      <c r="I210" s="10"/>
    </row>
    <row r="211" ht="18" customHeight="1" spans="2:9">
      <c r="B211" s="10"/>
      <c r="E211" s="10"/>
      <c r="F211" s="10"/>
      <c r="G211" s="10"/>
      <c r="H211" s="56"/>
      <c r="I211" s="10"/>
    </row>
    <row r="212" ht="18" customHeight="1" spans="2:9">
      <c r="B212" s="10"/>
      <c r="E212" s="10"/>
      <c r="F212" s="10"/>
      <c r="G212" s="10"/>
      <c r="H212" s="56"/>
      <c r="I212" s="10"/>
    </row>
    <row r="213" ht="18" customHeight="1" spans="2:9">
      <c r="B213" s="10"/>
      <c r="E213" s="10"/>
      <c r="F213" s="10"/>
      <c r="G213" s="10"/>
      <c r="H213" s="56"/>
      <c r="I213" s="10"/>
    </row>
    <row r="214" ht="18" customHeight="1" spans="2:9">
      <c r="B214" s="10"/>
      <c r="E214" s="10"/>
      <c r="F214" s="10"/>
      <c r="G214" s="10"/>
      <c r="H214" s="56"/>
      <c r="I214" s="10"/>
    </row>
    <row r="215" ht="18" customHeight="1" spans="2:9">
      <c r="B215" s="10"/>
      <c r="E215" s="10"/>
      <c r="F215" s="10"/>
      <c r="G215" s="10"/>
      <c r="H215" s="56"/>
      <c r="I215" s="10"/>
    </row>
    <row r="216" ht="18" customHeight="1" spans="2:9">
      <c r="B216" s="10"/>
      <c r="E216" s="10"/>
      <c r="F216" s="10"/>
      <c r="G216" s="10"/>
      <c r="H216" s="56"/>
      <c r="I216" s="10"/>
    </row>
    <row r="217" ht="18" customHeight="1" spans="2:9">
      <c r="B217" s="10"/>
      <c r="E217" s="10"/>
      <c r="F217" s="10"/>
      <c r="G217" s="10"/>
      <c r="H217" s="56"/>
      <c r="I217" s="10"/>
    </row>
    <row r="218" ht="18" customHeight="1" spans="2:9">
      <c r="B218" s="10"/>
      <c r="E218" s="10"/>
      <c r="F218" s="10"/>
      <c r="G218" s="10"/>
      <c r="H218" s="56"/>
      <c r="I218" s="10"/>
    </row>
    <row r="219" ht="18" customHeight="1" spans="2:9">
      <c r="B219" s="10"/>
      <c r="E219" s="10"/>
      <c r="F219" s="10"/>
      <c r="G219" s="10"/>
      <c r="H219" s="56"/>
      <c r="I219" s="10"/>
    </row>
    <row r="220" ht="18" customHeight="1" spans="2:9">
      <c r="B220" s="10"/>
      <c r="E220" s="10"/>
      <c r="F220" s="10"/>
      <c r="G220" s="10"/>
      <c r="H220" s="56"/>
      <c r="I220" s="10"/>
    </row>
    <row r="221" ht="18" customHeight="1" spans="2:9">
      <c r="B221" s="10"/>
      <c r="E221" s="10"/>
      <c r="F221" s="10"/>
      <c r="G221" s="10"/>
      <c r="H221" s="56"/>
      <c r="I221" s="10"/>
    </row>
    <row r="222" ht="18" customHeight="1" spans="2:9">
      <c r="B222" s="10"/>
      <c r="E222" s="10"/>
      <c r="F222" s="10"/>
      <c r="G222" s="10"/>
      <c r="H222" s="56"/>
      <c r="I222" s="10"/>
    </row>
    <row r="223" ht="18" customHeight="1" spans="2:9">
      <c r="B223" s="10"/>
      <c r="E223" s="10"/>
      <c r="F223" s="10"/>
      <c r="G223" s="10"/>
      <c r="H223" s="56"/>
      <c r="I223" s="10"/>
    </row>
    <row r="224" ht="18" customHeight="1" spans="2:9">
      <c r="B224" s="10"/>
      <c r="E224" s="10"/>
      <c r="F224" s="10"/>
      <c r="G224" s="10"/>
      <c r="H224" s="56"/>
      <c r="I224" s="10"/>
    </row>
    <row r="225" ht="18" customHeight="1" spans="2:9">
      <c r="B225" s="10"/>
      <c r="E225" s="10"/>
      <c r="F225" s="10"/>
      <c r="G225" s="10"/>
      <c r="H225" s="56"/>
      <c r="I225" s="10"/>
    </row>
    <row r="226" ht="18" customHeight="1" spans="2:9">
      <c r="B226" s="10"/>
      <c r="E226" s="10"/>
      <c r="F226" s="10"/>
      <c r="G226" s="10"/>
      <c r="H226" s="56"/>
      <c r="I226" s="10"/>
    </row>
    <row r="227" ht="18" customHeight="1" spans="2:9">
      <c r="B227" s="10"/>
      <c r="E227" s="10"/>
      <c r="F227" s="10"/>
      <c r="G227" s="10"/>
      <c r="H227" s="56"/>
      <c r="I227" s="10"/>
    </row>
    <row r="228" ht="18" customHeight="1" spans="2:9">
      <c r="B228" s="10"/>
      <c r="E228" s="10"/>
      <c r="F228" s="10"/>
      <c r="G228" s="10"/>
      <c r="H228" s="56"/>
      <c r="I228" s="10"/>
    </row>
    <row r="229" ht="18" customHeight="1" spans="2:9">
      <c r="B229" s="10"/>
      <c r="E229" s="10"/>
      <c r="F229" s="10"/>
      <c r="G229" s="10"/>
      <c r="H229" s="56"/>
      <c r="I229" s="10"/>
    </row>
    <row r="230" ht="18" customHeight="1" spans="2:9">
      <c r="B230" s="10"/>
      <c r="E230" s="10"/>
      <c r="F230" s="10"/>
      <c r="G230" s="10"/>
      <c r="H230" s="56"/>
      <c r="I230" s="10"/>
    </row>
    <row r="231" ht="18" customHeight="1" spans="2:9">
      <c r="B231" s="10"/>
      <c r="E231" s="10"/>
      <c r="F231" s="10"/>
      <c r="G231" s="10"/>
      <c r="H231" s="56"/>
      <c r="I231" s="10"/>
    </row>
    <row r="232" ht="18" customHeight="1" spans="2:9">
      <c r="B232" s="10"/>
      <c r="E232" s="10"/>
      <c r="F232" s="10"/>
      <c r="G232" s="10"/>
      <c r="H232" s="56"/>
      <c r="I232" s="10"/>
    </row>
    <row r="233" ht="18" customHeight="1" spans="2:9">
      <c r="B233" s="10"/>
      <c r="E233" s="10"/>
      <c r="F233" s="10"/>
      <c r="G233" s="10"/>
      <c r="H233" s="56"/>
      <c r="I233" s="10"/>
    </row>
    <row r="234" ht="18" customHeight="1" spans="2:9">
      <c r="B234" s="10"/>
      <c r="E234" s="10"/>
      <c r="F234" s="10"/>
      <c r="G234" s="10"/>
      <c r="H234" s="56"/>
      <c r="I234" s="10"/>
    </row>
    <row r="235" ht="18" customHeight="1" spans="2:9">
      <c r="B235" s="10"/>
      <c r="E235" s="10"/>
      <c r="F235" s="10"/>
      <c r="G235" s="10"/>
      <c r="H235" s="56"/>
      <c r="I235" s="10"/>
    </row>
    <row r="236" ht="18" customHeight="1" spans="2:9">
      <c r="B236" s="10"/>
      <c r="E236" s="10"/>
      <c r="F236" s="10"/>
      <c r="G236" s="10"/>
      <c r="H236" s="56"/>
      <c r="I236" s="10"/>
    </row>
    <row r="237" ht="18" customHeight="1" spans="2:9">
      <c r="B237" s="10"/>
      <c r="E237" s="10"/>
      <c r="F237" s="10"/>
      <c r="G237" s="10"/>
      <c r="H237" s="56"/>
      <c r="I237" s="10"/>
    </row>
    <row r="238" ht="18" customHeight="1" spans="2:9">
      <c r="B238" s="10"/>
      <c r="E238" s="10"/>
      <c r="F238" s="10"/>
      <c r="G238" s="10"/>
      <c r="H238" s="56"/>
      <c r="I238" s="10"/>
    </row>
    <row r="239" ht="18" customHeight="1" spans="2:9">
      <c r="B239" s="10"/>
      <c r="E239" s="10"/>
      <c r="F239" s="10"/>
      <c r="G239" s="10"/>
      <c r="H239" s="56"/>
      <c r="I239" s="10"/>
    </row>
    <row r="240" ht="18" customHeight="1" spans="2:9">
      <c r="B240" s="10"/>
      <c r="E240" s="10"/>
      <c r="F240" s="10"/>
      <c r="G240" s="10"/>
      <c r="H240" s="56"/>
      <c r="I240" s="10"/>
    </row>
    <row r="241" ht="18" customHeight="1" spans="2:9">
      <c r="B241" s="10"/>
      <c r="E241" s="10"/>
      <c r="F241" s="10"/>
      <c r="G241" s="10"/>
      <c r="H241" s="56"/>
      <c r="I241" s="10"/>
    </row>
    <row r="242" ht="18" customHeight="1" spans="2:9">
      <c r="B242" s="10"/>
      <c r="E242" s="10"/>
      <c r="F242" s="10"/>
      <c r="G242" s="10"/>
      <c r="H242" s="56"/>
      <c r="I242" s="10"/>
    </row>
    <row r="243" ht="18" customHeight="1" spans="2:9">
      <c r="B243" s="10"/>
      <c r="E243" s="10"/>
      <c r="F243" s="10"/>
      <c r="G243" s="10"/>
      <c r="H243" s="56"/>
      <c r="I243" s="10"/>
    </row>
    <row r="244" ht="18" customHeight="1" spans="2:9">
      <c r="B244" s="10"/>
      <c r="E244" s="10"/>
      <c r="F244" s="10"/>
      <c r="G244" s="10"/>
      <c r="H244" s="56"/>
      <c r="I244" s="10"/>
    </row>
    <row r="245" ht="18" customHeight="1" spans="2:9">
      <c r="B245" s="10"/>
      <c r="E245" s="10"/>
      <c r="F245" s="10"/>
      <c r="G245" s="10"/>
      <c r="H245" s="56"/>
      <c r="I245" s="10"/>
    </row>
    <row r="246" ht="18" customHeight="1" spans="2:9">
      <c r="B246" s="10"/>
      <c r="E246" s="10"/>
      <c r="F246" s="10"/>
      <c r="G246" s="10"/>
      <c r="H246" s="56"/>
      <c r="I246" s="10"/>
    </row>
    <row r="247" ht="18" customHeight="1" spans="2:9">
      <c r="B247" s="10"/>
      <c r="E247" s="10"/>
      <c r="F247" s="10"/>
      <c r="G247" s="10"/>
      <c r="H247" s="56"/>
      <c r="I247" s="10"/>
    </row>
    <row r="248" ht="18" customHeight="1" spans="2:9">
      <c r="B248" s="10"/>
      <c r="E248" s="10"/>
      <c r="F248" s="10"/>
      <c r="G248" s="10"/>
      <c r="H248" s="56"/>
      <c r="I248" s="10"/>
    </row>
    <row r="249" ht="18" customHeight="1" spans="2:9">
      <c r="B249" s="10"/>
      <c r="E249" s="10"/>
      <c r="F249" s="10"/>
      <c r="G249" s="10"/>
      <c r="H249" s="56"/>
      <c r="I249" s="10"/>
    </row>
    <row r="250" ht="18" customHeight="1" spans="2:9">
      <c r="B250" s="10"/>
      <c r="E250" s="10"/>
      <c r="F250" s="10"/>
      <c r="G250" s="10"/>
      <c r="H250" s="56"/>
      <c r="I250" s="10"/>
    </row>
    <row r="251" ht="18" customHeight="1" spans="2:9">
      <c r="B251" s="10"/>
      <c r="E251" s="10"/>
      <c r="F251" s="10"/>
      <c r="G251" s="10"/>
      <c r="H251" s="56"/>
      <c r="I251" s="10"/>
    </row>
    <row r="252" ht="18" customHeight="1" spans="2:9">
      <c r="B252" s="10"/>
      <c r="E252" s="10"/>
      <c r="F252" s="10"/>
      <c r="G252" s="10"/>
      <c r="H252" s="56"/>
      <c r="I252" s="10"/>
    </row>
    <row r="253" ht="18" customHeight="1" spans="2:9">
      <c r="B253" s="10"/>
      <c r="E253" s="10"/>
      <c r="F253" s="10"/>
      <c r="G253" s="10"/>
      <c r="H253" s="56"/>
      <c r="I253" s="10"/>
    </row>
    <row r="254" ht="18" customHeight="1" spans="2:9">
      <c r="B254" s="10"/>
      <c r="E254" s="10"/>
      <c r="F254" s="10"/>
      <c r="G254" s="10"/>
      <c r="H254" s="56"/>
      <c r="I254" s="10"/>
    </row>
    <row r="255" ht="18" customHeight="1" spans="2:9">
      <c r="B255" s="10"/>
      <c r="E255" s="10"/>
      <c r="F255" s="10"/>
      <c r="G255" s="10"/>
      <c r="H255" s="56"/>
      <c r="I255" s="10"/>
    </row>
    <row r="256" ht="18" customHeight="1" spans="2:9">
      <c r="B256" s="10"/>
      <c r="E256" s="10"/>
      <c r="F256" s="10"/>
      <c r="G256" s="10"/>
      <c r="H256" s="56"/>
      <c r="I256" s="10"/>
    </row>
    <row r="257" ht="18" customHeight="1" spans="2:9">
      <c r="B257" s="10"/>
      <c r="E257" s="10"/>
      <c r="F257" s="10"/>
      <c r="G257" s="10"/>
      <c r="H257" s="56"/>
      <c r="I257" s="10"/>
    </row>
    <row r="258" ht="18" customHeight="1" spans="2:9">
      <c r="B258" s="10"/>
      <c r="E258" s="10"/>
      <c r="F258" s="10"/>
      <c r="G258" s="10"/>
      <c r="H258" s="56"/>
      <c r="I258" s="10"/>
    </row>
    <row r="259" ht="18" customHeight="1" spans="2:9">
      <c r="B259" s="10"/>
      <c r="E259" s="10"/>
      <c r="F259" s="10"/>
      <c r="G259" s="10"/>
      <c r="H259" s="56"/>
      <c r="I259" s="10"/>
    </row>
    <row r="260" ht="18" customHeight="1" spans="2:9">
      <c r="B260" s="10"/>
      <c r="E260" s="10"/>
      <c r="F260" s="10"/>
      <c r="G260" s="10"/>
      <c r="H260" s="56"/>
      <c r="I260" s="10"/>
    </row>
    <row r="261" ht="18" customHeight="1" spans="2:9">
      <c r="B261" s="10"/>
      <c r="E261" s="10"/>
      <c r="F261" s="10"/>
      <c r="G261" s="10"/>
      <c r="H261" s="56"/>
      <c r="I261" s="10"/>
    </row>
    <row r="262" ht="18" customHeight="1" spans="2:9">
      <c r="B262" s="10"/>
      <c r="E262" s="10"/>
      <c r="F262" s="10"/>
      <c r="G262" s="10"/>
      <c r="H262" s="56"/>
      <c r="I262" s="10"/>
    </row>
    <row r="263" ht="18" customHeight="1" spans="2:9">
      <c r="B263" s="10"/>
      <c r="E263" s="10"/>
      <c r="F263" s="10"/>
      <c r="G263" s="10"/>
      <c r="H263" s="56"/>
      <c r="I263" s="10"/>
    </row>
    <row r="264" ht="18" customHeight="1" spans="2:9">
      <c r="B264" s="10"/>
      <c r="E264" s="10"/>
      <c r="F264" s="10"/>
      <c r="G264" s="10"/>
      <c r="H264" s="56"/>
      <c r="I264" s="10"/>
    </row>
    <row r="265" ht="18" customHeight="1" spans="2:9">
      <c r="B265" s="10"/>
      <c r="E265" s="10"/>
      <c r="F265" s="10"/>
      <c r="G265" s="10"/>
      <c r="H265" s="56"/>
      <c r="I265" s="10"/>
    </row>
    <row r="266" ht="18" customHeight="1" spans="2:9">
      <c r="B266" s="10"/>
      <c r="E266" s="10"/>
      <c r="F266" s="10"/>
      <c r="G266" s="10"/>
      <c r="H266" s="56"/>
      <c r="I266" s="10"/>
    </row>
    <row r="267" ht="18" customHeight="1" spans="2:9">
      <c r="B267" s="10"/>
      <c r="E267" s="10"/>
      <c r="F267" s="10"/>
      <c r="G267" s="10"/>
      <c r="H267" s="56"/>
      <c r="I267" s="10"/>
    </row>
    <row r="268" ht="18" customHeight="1" spans="2:9">
      <c r="B268" s="10"/>
      <c r="E268" s="10"/>
      <c r="F268" s="10"/>
      <c r="G268" s="10"/>
      <c r="H268" s="56"/>
      <c r="I268" s="10"/>
    </row>
    <row r="269" ht="18" customHeight="1" spans="2:9">
      <c r="B269" s="10"/>
      <c r="E269" s="10"/>
      <c r="F269" s="10"/>
      <c r="G269" s="10"/>
      <c r="H269" s="56"/>
      <c r="I269" s="10"/>
    </row>
    <row r="270" ht="18" customHeight="1" spans="2:9">
      <c r="B270" s="10"/>
      <c r="E270" s="10"/>
      <c r="F270" s="10"/>
      <c r="G270" s="10"/>
      <c r="H270" s="56"/>
      <c r="I270" s="10"/>
    </row>
    <row r="271" ht="18" customHeight="1" spans="2:9">
      <c r="B271" s="10"/>
      <c r="E271" s="10"/>
      <c r="F271" s="10"/>
      <c r="G271" s="10"/>
      <c r="H271" s="56"/>
      <c r="I271" s="10"/>
    </row>
    <row r="272" ht="18" customHeight="1" spans="2:9">
      <c r="B272" s="10"/>
      <c r="E272" s="10"/>
      <c r="F272" s="10"/>
      <c r="G272" s="10"/>
      <c r="H272" s="56"/>
      <c r="I272" s="10"/>
    </row>
    <row r="273" ht="18" customHeight="1" spans="2:9">
      <c r="B273" s="10"/>
      <c r="E273" s="10"/>
      <c r="F273" s="10"/>
      <c r="G273" s="10"/>
      <c r="H273" s="56"/>
      <c r="I273" s="10"/>
    </row>
    <row r="274" ht="18" customHeight="1" spans="2:9">
      <c r="B274" s="10"/>
      <c r="E274" s="10"/>
      <c r="F274" s="10"/>
      <c r="G274" s="10"/>
      <c r="H274" s="56"/>
      <c r="I274" s="10"/>
    </row>
    <row r="275" ht="18" customHeight="1" spans="2:9">
      <c r="B275" s="10"/>
      <c r="E275" s="10"/>
      <c r="F275" s="10"/>
      <c r="G275" s="10"/>
      <c r="H275" s="56"/>
      <c r="I275" s="10"/>
    </row>
    <row r="276" ht="18" customHeight="1" spans="2:9">
      <c r="B276" s="10"/>
      <c r="E276" s="10"/>
      <c r="F276" s="10"/>
      <c r="G276" s="10"/>
      <c r="H276" s="56"/>
      <c r="I276" s="10"/>
    </row>
    <row r="277" ht="18" customHeight="1" spans="2:9">
      <c r="B277" s="10"/>
      <c r="E277" s="10"/>
      <c r="F277" s="10"/>
      <c r="G277" s="10"/>
      <c r="H277" s="56"/>
      <c r="I277" s="10"/>
    </row>
    <row r="278" ht="18" customHeight="1" spans="2:9">
      <c r="B278" s="10"/>
      <c r="E278" s="10"/>
      <c r="F278" s="10"/>
      <c r="G278" s="10"/>
      <c r="H278" s="56"/>
      <c r="I278" s="10"/>
    </row>
    <row r="279" ht="18" customHeight="1" spans="2:9">
      <c r="B279" s="10"/>
      <c r="E279" s="10"/>
      <c r="F279" s="10"/>
      <c r="G279" s="10"/>
      <c r="H279" s="56"/>
      <c r="I279" s="10"/>
    </row>
    <row r="280" ht="18" customHeight="1" spans="2:9">
      <c r="B280" s="10"/>
      <c r="E280" s="10"/>
      <c r="F280" s="10"/>
      <c r="G280" s="10"/>
      <c r="H280" s="56"/>
      <c r="I280" s="10"/>
    </row>
    <row r="281" ht="18" customHeight="1" spans="2:9">
      <c r="B281" s="10"/>
      <c r="E281" s="10"/>
      <c r="F281" s="10"/>
      <c r="G281" s="10"/>
      <c r="H281" s="56"/>
      <c r="I281" s="10"/>
    </row>
    <row r="282" ht="18" customHeight="1" spans="2:9">
      <c r="B282" s="10"/>
      <c r="E282" s="10"/>
      <c r="F282" s="10"/>
      <c r="G282" s="10"/>
      <c r="H282" s="56"/>
      <c r="I282" s="10"/>
    </row>
    <row r="283" ht="18" customHeight="1" spans="2:9">
      <c r="B283" s="10"/>
      <c r="E283" s="10"/>
      <c r="F283" s="10"/>
      <c r="G283" s="10"/>
      <c r="H283" s="56"/>
      <c r="I283" s="10"/>
    </row>
    <row r="284" ht="18" customHeight="1" spans="2:9">
      <c r="B284" s="10"/>
      <c r="E284" s="10"/>
      <c r="F284" s="10"/>
      <c r="G284" s="10"/>
      <c r="H284" s="56"/>
      <c r="I284" s="10"/>
    </row>
    <row r="285" ht="18" customHeight="1" spans="2:9">
      <c r="B285" s="10"/>
      <c r="E285" s="10"/>
      <c r="F285" s="10"/>
      <c r="G285" s="10"/>
      <c r="H285" s="56"/>
      <c r="I285" s="10"/>
    </row>
    <row r="286" ht="18" customHeight="1" spans="2:9">
      <c r="B286" s="10"/>
      <c r="E286" s="10"/>
      <c r="F286" s="10"/>
      <c r="G286" s="10"/>
      <c r="H286" s="56"/>
      <c r="I286" s="10"/>
    </row>
    <row r="287" ht="18" customHeight="1" spans="2:9">
      <c r="B287" s="10"/>
      <c r="E287" s="10"/>
      <c r="F287" s="10"/>
      <c r="G287" s="10"/>
      <c r="H287" s="56"/>
      <c r="I287" s="10"/>
    </row>
    <row r="288" ht="18" customHeight="1" spans="2:9">
      <c r="B288" s="10"/>
      <c r="E288" s="10"/>
      <c r="F288" s="10"/>
      <c r="G288" s="10"/>
      <c r="H288" s="56"/>
      <c r="I288" s="10"/>
    </row>
    <row r="289" ht="18" customHeight="1" spans="2:9">
      <c r="B289" s="10"/>
      <c r="E289" s="10"/>
      <c r="F289" s="10"/>
      <c r="G289" s="10"/>
      <c r="H289" s="56"/>
      <c r="I289" s="10"/>
    </row>
    <row r="290" ht="18" customHeight="1" spans="2:9">
      <c r="B290" s="10"/>
      <c r="E290" s="10"/>
      <c r="F290" s="10"/>
      <c r="G290" s="10"/>
      <c r="H290" s="56"/>
      <c r="I290" s="10"/>
    </row>
    <row r="291" ht="18" customHeight="1" spans="2:9">
      <c r="B291" s="10"/>
      <c r="E291" s="10"/>
      <c r="F291" s="10"/>
      <c r="G291" s="10"/>
      <c r="H291" s="56"/>
      <c r="I291" s="10"/>
    </row>
    <row r="292" ht="18" customHeight="1" spans="2:9">
      <c r="B292" s="10"/>
      <c r="E292" s="10"/>
      <c r="F292" s="10"/>
      <c r="G292" s="10"/>
      <c r="H292" s="56"/>
      <c r="I292" s="10"/>
    </row>
    <row r="293" ht="18" customHeight="1" spans="2:9">
      <c r="B293" s="10"/>
      <c r="E293" s="10"/>
      <c r="F293" s="10"/>
      <c r="G293" s="10"/>
      <c r="H293" s="56"/>
      <c r="I293" s="10"/>
    </row>
    <row r="294" ht="18" customHeight="1" spans="2:9">
      <c r="B294" s="10"/>
      <c r="E294" s="10"/>
      <c r="F294" s="10"/>
      <c r="G294" s="10"/>
      <c r="H294" s="56"/>
      <c r="I294" s="10"/>
    </row>
    <row r="295" ht="18" customHeight="1" spans="2:9">
      <c r="B295" s="10"/>
      <c r="E295" s="10"/>
      <c r="F295" s="10"/>
      <c r="G295" s="10"/>
      <c r="H295" s="56"/>
      <c r="I295" s="10"/>
    </row>
    <row r="296" ht="18" customHeight="1" spans="2:9">
      <c r="B296" s="10"/>
      <c r="E296" s="10"/>
      <c r="F296" s="10"/>
      <c r="G296" s="10"/>
      <c r="H296" s="56"/>
      <c r="I296" s="10"/>
    </row>
    <row r="297" ht="18" customHeight="1" spans="2:9">
      <c r="B297" s="10"/>
      <c r="E297" s="10"/>
      <c r="F297" s="10"/>
      <c r="G297" s="10"/>
      <c r="H297" s="56"/>
      <c r="I297" s="10"/>
    </row>
    <row r="298" ht="18" customHeight="1" spans="2:9">
      <c r="B298" s="10"/>
      <c r="E298" s="10"/>
      <c r="F298" s="10"/>
      <c r="G298" s="10"/>
      <c r="H298" s="56"/>
      <c r="I298" s="10"/>
    </row>
    <row r="299" ht="18" customHeight="1" spans="2:9">
      <c r="B299" s="10"/>
      <c r="E299" s="10"/>
      <c r="F299" s="10"/>
      <c r="G299" s="10"/>
      <c r="H299" s="56"/>
      <c r="I299" s="10"/>
    </row>
    <row r="300" ht="18" customHeight="1" spans="2:9">
      <c r="B300" s="10"/>
      <c r="E300" s="10"/>
      <c r="F300" s="10"/>
      <c r="G300" s="10"/>
      <c r="H300" s="56"/>
      <c r="I300" s="10"/>
    </row>
    <row r="301" ht="18" customHeight="1" spans="2:9">
      <c r="B301" s="10"/>
      <c r="E301" s="10"/>
      <c r="F301" s="10"/>
      <c r="G301" s="10"/>
      <c r="H301" s="56"/>
      <c r="I301" s="10"/>
    </row>
    <row r="302" ht="18" customHeight="1" spans="2:9">
      <c r="B302" s="10"/>
      <c r="E302" s="10"/>
      <c r="F302" s="10"/>
      <c r="G302" s="10"/>
      <c r="H302" s="56"/>
      <c r="I302" s="10"/>
    </row>
    <row r="303" ht="18" customHeight="1" spans="2:9">
      <c r="B303" s="10"/>
      <c r="E303" s="10"/>
      <c r="F303" s="10"/>
      <c r="G303" s="10"/>
      <c r="H303" s="56"/>
      <c r="I303" s="10"/>
    </row>
    <row r="304" ht="18" customHeight="1" spans="2:9">
      <c r="B304" s="10"/>
      <c r="E304" s="10"/>
      <c r="F304" s="10"/>
      <c r="G304" s="10"/>
      <c r="H304" s="56"/>
      <c r="I304" s="10"/>
    </row>
    <row r="305" ht="18" customHeight="1" spans="2:9">
      <c r="B305" s="10"/>
      <c r="E305" s="10"/>
      <c r="F305" s="10"/>
      <c r="G305" s="10"/>
      <c r="H305" s="56"/>
      <c r="I305" s="10"/>
    </row>
    <row r="306" ht="18" customHeight="1" spans="2:9">
      <c r="B306" s="10"/>
      <c r="E306" s="10"/>
      <c r="F306" s="10"/>
      <c r="G306" s="10"/>
      <c r="H306" s="56"/>
      <c r="I306" s="10"/>
    </row>
    <row r="307" ht="18" customHeight="1" spans="2:9">
      <c r="B307" s="10"/>
      <c r="E307" s="10"/>
      <c r="F307" s="10"/>
      <c r="G307" s="10"/>
      <c r="H307" s="56"/>
      <c r="I307" s="10"/>
    </row>
    <row r="308" ht="18" customHeight="1" spans="2:9">
      <c r="B308" s="10"/>
      <c r="E308" s="10"/>
      <c r="F308" s="10"/>
      <c r="G308" s="10"/>
      <c r="H308" s="56"/>
      <c r="I308" s="10"/>
    </row>
    <row r="309" ht="18" customHeight="1" spans="2:9">
      <c r="B309" s="10"/>
      <c r="E309" s="10"/>
      <c r="F309" s="10"/>
      <c r="G309" s="10"/>
      <c r="H309" s="56"/>
      <c r="I309" s="10"/>
    </row>
    <row r="310" ht="18" customHeight="1" spans="2:9">
      <c r="B310" s="10"/>
      <c r="E310" s="10"/>
      <c r="F310" s="10"/>
      <c r="G310" s="10"/>
      <c r="H310" s="56"/>
      <c r="I310" s="10"/>
    </row>
    <row r="311" ht="18" customHeight="1" spans="2:9">
      <c r="B311" s="10"/>
      <c r="E311" s="10"/>
      <c r="F311" s="10"/>
      <c r="G311" s="10"/>
      <c r="H311" s="56"/>
      <c r="I311" s="10"/>
    </row>
    <row r="312" ht="18" customHeight="1" spans="2:9">
      <c r="B312" s="10"/>
      <c r="E312" s="10"/>
      <c r="F312" s="10"/>
      <c r="G312" s="10"/>
      <c r="H312" s="56"/>
      <c r="I312" s="10"/>
    </row>
    <row r="313" ht="18" customHeight="1" spans="2:9">
      <c r="B313" s="10"/>
      <c r="E313" s="10"/>
      <c r="F313" s="10"/>
      <c r="G313" s="10"/>
      <c r="H313" s="56"/>
      <c r="I313" s="10"/>
    </row>
    <row r="314" ht="18" customHeight="1" spans="2:9">
      <c r="B314" s="10"/>
      <c r="E314" s="10"/>
      <c r="F314" s="10"/>
      <c r="G314" s="10"/>
      <c r="H314" s="56"/>
      <c r="I314" s="10"/>
    </row>
    <row r="315" ht="18" customHeight="1" spans="2:9">
      <c r="B315" s="10"/>
      <c r="E315" s="10"/>
      <c r="F315" s="10"/>
      <c r="G315" s="10"/>
      <c r="H315" s="56"/>
      <c r="I315" s="10"/>
    </row>
    <row r="316" ht="18" customHeight="1" spans="2:9">
      <c r="B316" s="10"/>
      <c r="E316" s="10"/>
      <c r="F316" s="10"/>
      <c r="G316" s="10"/>
      <c r="H316" s="56"/>
      <c r="I316" s="10"/>
    </row>
    <row r="317" ht="18" customHeight="1" spans="2:9">
      <c r="B317" s="10"/>
      <c r="E317" s="10"/>
      <c r="F317" s="10"/>
      <c r="G317" s="10"/>
      <c r="H317" s="56"/>
      <c r="I317" s="10"/>
    </row>
    <row r="318" ht="18" customHeight="1" spans="2:9">
      <c r="B318" s="10"/>
      <c r="E318" s="10"/>
      <c r="F318" s="10"/>
      <c r="G318" s="10"/>
      <c r="H318" s="56"/>
      <c r="I318" s="10"/>
    </row>
    <row r="319" ht="18" customHeight="1" spans="2:9">
      <c r="B319" s="10"/>
      <c r="E319" s="10"/>
      <c r="F319" s="10"/>
      <c r="G319" s="10"/>
      <c r="H319" s="56"/>
      <c r="I319" s="10"/>
    </row>
    <row r="320" ht="18" customHeight="1" spans="2:9">
      <c r="B320" s="10"/>
      <c r="E320" s="10"/>
      <c r="F320" s="10"/>
      <c r="G320" s="10"/>
      <c r="H320" s="56"/>
      <c r="I320" s="10"/>
    </row>
    <row r="321" ht="18" customHeight="1" spans="2:9">
      <c r="B321" s="10"/>
      <c r="E321" s="10"/>
      <c r="F321" s="10"/>
      <c r="G321" s="10"/>
      <c r="H321" s="56"/>
      <c r="I321" s="10"/>
    </row>
    <row r="322" ht="18" customHeight="1" spans="2:9">
      <c r="B322" s="10"/>
      <c r="E322" s="10"/>
      <c r="F322" s="10"/>
      <c r="G322" s="10"/>
      <c r="H322" s="56"/>
      <c r="I322" s="10"/>
    </row>
    <row r="323" ht="18" customHeight="1" spans="2:9">
      <c r="B323" s="10"/>
      <c r="E323" s="10"/>
      <c r="F323" s="10"/>
      <c r="G323" s="10"/>
      <c r="H323" s="56"/>
      <c r="I323" s="10"/>
    </row>
    <row r="324" ht="18" customHeight="1" spans="2:9">
      <c r="B324" s="10"/>
      <c r="E324" s="10"/>
      <c r="F324" s="10"/>
      <c r="G324" s="10"/>
      <c r="H324" s="56"/>
      <c r="I324" s="10"/>
    </row>
    <row r="325" ht="18" customHeight="1" spans="2:9">
      <c r="B325" s="10"/>
      <c r="E325" s="10"/>
      <c r="F325" s="10"/>
      <c r="G325" s="10"/>
      <c r="H325" s="56"/>
      <c r="I325" s="10"/>
    </row>
    <row r="326" ht="18" customHeight="1" spans="2:9">
      <c r="B326" s="10"/>
      <c r="E326" s="10"/>
      <c r="F326" s="10"/>
      <c r="G326" s="10"/>
      <c r="H326" s="56"/>
      <c r="I326" s="10"/>
    </row>
    <row r="327" ht="18" customHeight="1" spans="2:9">
      <c r="B327" s="10"/>
      <c r="E327" s="10"/>
      <c r="F327" s="10"/>
      <c r="G327" s="10"/>
      <c r="H327" s="56"/>
      <c r="I327" s="10"/>
    </row>
    <row r="328" ht="18" customHeight="1" spans="2:9">
      <c r="B328" s="10"/>
      <c r="E328" s="10"/>
      <c r="F328" s="10"/>
      <c r="G328" s="10"/>
      <c r="H328" s="56"/>
      <c r="I328" s="10"/>
    </row>
    <row r="329" ht="18" customHeight="1" spans="2:9">
      <c r="B329" s="10"/>
      <c r="E329" s="10"/>
      <c r="F329" s="10"/>
      <c r="G329" s="10"/>
      <c r="H329" s="56"/>
      <c r="I329" s="10"/>
    </row>
    <row r="330" ht="18" customHeight="1" spans="2:9">
      <c r="B330" s="10"/>
      <c r="E330" s="10"/>
      <c r="F330" s="10"/>
      <c r="G330" s="10"/>
      <c r="H330" s="56"/>
      <c r="I330" s="10"/>
    </row>
    <row r="331" ht="18" customHeight="1" spans="2:9">
      <c r="B331" s="10"/>
      <c r="E331" s="10"/>
      <c r="F331" s="10"/>
      <c r="G331" s="10"/>
      <c r="H331" s="56"/>
      <c r="I331" s="10"/>
    </row>
    <row r="332" ht="18" customHeight="1" spans="2:9">
      <c r="B332" s="10"/>
      <c r="E332" s="10"/>
      <c r="F332" s="10"/>
      <c r="G332" s="10"/>
      <c r="H332" s="56"/>
      <c r="I332" s="10"/>
    </row>
    <row r="333" ht="18" customHeight="1" spans="2:9">
      <c r="B333" s="10"/>
      <c r="E333" s="10"/>
      <c r="F333" s="10"/>
      <c r="G333" s="10"/>
      <c r="H333" s="56"/>
      <c r="I333" s="10"/>
    </row>
    <row r="334" ht="18" customHeight="1" spans="2:9">
      <c r="B334" s="10"/>
      <c r="E334" s="10"/>
      <c r="F334" s="10"/>
      <c r="G334" s="10"/>
      <c r="H334" s="56"/>
      <c r="I334" s="10"/>
    </row>
    <row r="335" ht="18" customHeight="1" spans="2:9">
      <c r="B335" s="10"/>
      <c r="E335" s="10"/>
      <c r="F335" s="10"/>
      <c r="G335" s="10"/>
      <c r="H335" s="56"/>
      <c r="I335" s="10"/>
    </row>
    <row r="336" ht="18" customHeight="1" spans="2:9">
      <c r="B336" s="10"/>
      <c r="E336" s="10"/>
      <c r="F336" s="10"/>
      <c r="G336" s="10"/>
      <c r="H336" s="56"/>
      <c r="I336" s="10"/>
    </row>
    <row r="337" ht="18" customHeight="1" spans="2:9">
      <c r="B337" s="10"/>
      <c r="E337" s="10"/>
      <c r="F337" s="10"/>
      <c r="G337" s="10"/>
      <c r="H337" s="56"/>
      <c r="I337" s="10"/>
    </row>
    <row r="338" ht="18" customHeight="1" spans="2:9">
      <c r="B338" s="10"/>
      <c r="E338" s="10"/>
      <c r="F338" s="10"/>
      <c r="G338" s="10"/>
      <c r="H338" s="56"/>
      <c r="I338" s="10"/>
    </row>
    <row r="339" ht="18" customHeight="1" spans="2:9">
      <c r="B339" s="10"/>
      <c r="E339" s="10"/>
      <c r="F339" s="10"/>
      <c r="G339" s="10"/>
      <c r="H339" s="56"/>
      <c r="I339" s="10"/>
    </row>
    <row r="340" ht="18" customHeight="1" spans="2:9">
      <c r="B340" s="10"/>
      <c r="E340" s="10"/>
      <c r="F340" s="10"/>
      <c r="G340" s="10"/>
      <c r="H340" s="56"/>
      <c r="I340" s="10"/>
    </row>
    <row r="341" ht="18" customHeight="1" spans="2:9">
      <c r="B341" s="10"/>
      <c r="E341" s="10"/>
      <c r="F341" s="10"/>
      <c r="G341" s="10"/>
      <c r="H341" s="56"/>
      <c r="I341" s="10"/>
    </row>
    <row r="342" ht="18" customHeight="1" spans="2:9">
      <c r="B342" s="10"/>
      <c r="E342" s="10"/>
      <c r="F342" s="10"/>
      <c r="G342" s="10"/>
      <c r="H342" s="56"/>
      <c r="I342" s="10"/>
    </row>
    <row r="343" ht="18" customHeight="1" spans="2:9">
      <c r="B343" s="10"/>
      <c r="E343" s="10"/>
      <c r="F343" s="10"/>
      <c r="G343" s="10"/>
      <c r="H343" s="56"/>
      <c r="I343" s="10"/>
    </row>
    <row r="344" ht="18" customHeight="1" spans="2:9">
      <c r="B344" s="10"/>
      <c r="E344" s="10"/>
      <c r="F344" s="10"/>
      <c r="G344" s="10"/>
      <c r="H344" s="56"/>
      <c r="I344" s="10"/>
    </row>
    <row r="345" ht="18" customHeight="1" spans="2:9">
      <c r="B345" s="10"/>
      <c r="E345" s="10"/>
      <c r="F345" s="10"/>
      <c r="G345" s="10"/>
      <c r="H345" s="56"/>
      <c r="I345" s="10"/>
    </row>
    <row r="346" ht="18" customHeight="1" spans="2:9">
      <c r="B346" s="10"/>
      <c r="E346" s="10"/>
      <c r="F346" s="10"/>
      <c r="G346" s="10"/>
      <c r="H346" s="56"/>
      <c r="I346" s="10"/>
    </row>
    <row r="347" ht="18" customHeight="1" spans="2:9">
      <c r="B347" s="10"/>
      <c r="E347" s="10"/>
      <c r="F347" s="10"/>
      <c r="G347" s="10"/>
      <c r="H347" s="56"/>
      <c r="I347" s="10"/>
    </row>
    <row r="348" ht="18" customHeight="1" spans="2:9">
      <c r="B348" s="10"/>
      <c r="E348" s="10"/>
      <c r="F348" s="10"/>
      <c r="G348" s="10"/>
      <c r="H348" s="56"/>
      <c r="I348" s="10"/>
    </row>
    <row r="349" ht="18" customHeight="1" spans="2:9">
      <c r="B349" s="10"/>
      <c r="E349" s="10"/>
      <c r="F349" s="10"/>
      <c r="G349" s="10"/>
      <c r="H349" s="56"/>
      <c r="I349" s="10"/>
    </row>
    <row r="350" ht="18" customHeight="1" spans="2:9">
      <c r="B350" s="10"/>
      <c r="E350" s="10"/>
      <c r="F350" s="10"/>
      <c r="G350" s="10"/>
      <c r="H350" s="56"/>
      <c r="I350" s="10"/>
    </row>
    <row r="351" ht="18" customHeight="1" spans="2:9">
      <c r="B351" s="10"/>
      <c r="E351" s="10"/>
      <c r="F351" s="10"/>
      <c r="G351" s="10"/>
      <c r="H351" s="56"/>
      <c r="I351" s="10"/>
    </row>
    <row r="352" ht="18" customHeight="1" spans="2:9">
      <c r="B352" s="10"/>
      <c r="E352" s="10"/>
      <c r="F352" s="10"/>
      <c r="G352" s="10"/>
      <c r="H352" s="56"/>
      <c r="I352" s="10"/>
    </row>
    <row r="353" ht="18" customHeight="1" spans="2:9">
      <c r="B353" s="10"/>
      <c r="E353" s="10"/>
      <c r="F353" s="10"/>
      <c r="G353" s="10"/>
      <c r="H353" s="56"/>
      <c r="I353" s="10"/>
    </row>
    <row r="354" ht="18" customHeight="1" spans="2:9">
      <c r="B354" s="10"/>
      <c r="E354" s="10"/>
      <c r="F354" s="10"/>
      <c r="G354" s="10"/>
      <c r="H354" s="56"/>
      <c r="I354" s="10"/>
    </row>
    <row r="355" ht="18" customHeight="1" spans="2:9">
      <c r="B355" s="10"/>
      <c r="E355" s="10"/>
      <c r="F355" s="10"/>
      <c r="G355" s="10"/>
      <c r="H355" s="56"/>
      <c r="I355" s="10"/>
    </row>
    <row r="356" ht="18" customHeight="1" spans="2:9">
      <c r="B356" s="10"/>
      <c r="E356" s="10"/>
      <c r="F356" s="10"/>
      <c r="G356" s="10"/>
      <c r="H356" s="56"/>
      <c r="I356" s="10"/>
    </row>
    <row r="357" ht="18" customHeight="1" spans="2:9">
      <c r="B357" s="10"/>
      <c r="E357" s="10"/>
      <c r="F357" s="10"/>
      <c r="G357" s="10"/>
      <c r="H357" s="56"/>
      <c r="I357" s="10"/>
    </row>
    <row r="358" ht="18" customHeight="1" spans="2:9">
      <c r="B358" s="10"/>
      <c r="E358" s="10"/>
      <c r="F358" s="10"/>
      <c r="G358" s="10"/>
      <c r="H358" s="56"/>
      <c r="I358" s="10"/>
    </row>
    <row r="359" ht="18" customHeight="1" spans="2:9">
      <c r="B359" s="10"/>
      <c r="E359" s="10"/>
      <c r="F359" s="10"/>
      <c r="G359" s="10"/>
      <c r="H359" s="56"/>
      <c r="I359" s="10"/>
    </row>
    <row r="360" ht="18" customHeight="1" spans="2:9">
      <c r="B360" s="10"/>
      <c r="E360" s="10"/>
      <c r="F360" s="10"/>
      <c r="G360" s="10"/>
      <c r="H360" s="56"/>
      <c r="I360" s="10"/>
    </row>
    <row r="361" ht="18" customHeight="1" spans="2:9">
      <c r="B361" s="10"/>
      <c r="E361" s="10"/>
      <c r="F361" s="10"/>
      <c r="G361" s="10"/>
      <c r="H361" s="56"/>
      <c r="I361" s="10"/>
    </row>
    <row r="362" ht="18" customHeight="1" spans="2:9">
      <c r="B362" s="10"/>
      <c r="E362" s="10"/>
      <c r="F362" s="10"/>
      <c r="G362" s="10"/>
      <c r="H362" s="56"/>
      <c r="I362" s="10"/>
    </row>
    <row r="363" ht="19.5" customHeight="1" spans="2:9">
      <c r="B363" s="10"/>
      <c r="E363" s="10"/>
      <c r="F363" s="10"/>
      <c r="G363" s="10"/>
      <c r="H363" s="56"/>
      <c r="I363" s="10"/>
    </row>
    <row r="364" ht="19.5" customHeight="1" spans="2:9">
      <c r="B364" s="10"/>
      <c r="E364" s="10"/>
      <c r="F364" s="10"/>
      <c r="G364" s="10"/>
      <c r="H364" s="56"/>
      <c r="I364" s="10"/>
    </row>
    <row r="365" ht="19.5" customHeight="1" spans="2:9">
      <c r="B365" s="10"/>
      <c r="E365" s="10"/>
      <c r="F365" s="10"/>
      <c r="G365" s="10"/>
      <c r="H365" s="56"/>
      <c r="I365" s="10"/>
    </row>
    <row r="366" ht="19.5" customHeight="1" spans="2:9">
      <c r="B366" s="10"/>
      <c r="E366" s="10"/>
      <c r="F366" s="10"/>
      <c r="G366" s="10"/>
      <c r="H366" s="56"/>
      <c r="I366" s="10"/>
    </row>
    <row r="367" ht="19.5" customHeight="1" spans="2:9">
      <c r="B367" s="10"/>
      <c r="E367" s="10"/>
      <c r="F367" s="10"/>
      <c r="G367" s="10"/>
      <c r="H367" s="56"/>
      <c r="I367" s="10"/>
    </row>
    <row r="368" ht="19.5" customHeight="1" spans="2:9">
      <c r="B368" s="10"/>
      <c r="E368" s="10"/>
      <c r="F368" s="10"/>
      <c r="G368" s="10"/>
      <c r="H368" s="56"/>
      <c r="I368" s="10"/>
    </row>
    <row r="369" ht="19.5" customHeight="1" spans="2:9">
      <c r="B369" s="10"/>
      <c r="E369" s="10"/>
      <c r="F369" s="10"/>
      <c r="G369" s="10"/>
      <c r="H369" s="56"/>
      <c r="I369" s="10"/>
    </row>
    <row r="370" ht="19.5" customHeight="1" spans="2:9">
      <c r="B370" s="10"/>
      <c r="E370" s="10"/>
      <c r="F370" s="10"/>
      <c r="G370" s="10"/>
      <c r="H370" s="56"/>
      <c r="I370" s="10"/>
    </row>
    <row r="371" ht="19.5" customHeight="1" spans="2:9">
      <c r="B371" s="10"/>
      <c r="E371" s="10"/>
      <c r="F371" s="10"/>
      <c r="G371" s="10"/>
      <c r="H371" s="56"/>
      <c r="I371" s="10"/>
    </row>
    <row r="372" ht="19.5" customHeight="1" spans="2:9">
      <c r="B372" s="10"/>
      <c r="E372" s="10"/>
      <c r="F372" s="10"/>
      <c r="G372" s="10"/>
      <c r="H372" s="56"/>
      <c r="I372" s="10"/>
    </row>
    <row r="373" ht="19.5" customHeight="1" spans="2:9">
      <c r="B373" s="10"/>
      <c r="E373" s="10"/>
      <c r="F373" s="10"/>
      <c r="G373" s="10"/>
      <c r="H373" s="56"/>
      <c r="I373" s="10"/>
    </row>
    <row r="374" ht="19.5" customHeight="1" spans="2:9">
      <c r="B374" s="10"/>
      <c r="E374" s="10"/>
      <c r="F374" s="10"/>
      <c r="G374" s="10"/>
      <c r="H374" s="56"/>
      <c r="I374" s="10"/>
    </row>
    <row r="375" ht="19.5" customHeight="1" spans="2:9">
      <c r="B375" s="10"/>
      <c r="E375" s="10"/>
      <c r="F375" s="10"/>
      <c r="G375" s="10"/>
      <c r="H375" s="56"/>
      <c r="I375" s="10"/>
    </row>
    <row r="376" ht="19.5" customHeight="1" spans="2:9">
      <c r="B376" s="10"/>
      <c r="E376" s="10"/>
      <c r="F376" s="10"/>
      <c r="G376" s="10"/>
      <c r="H376" s="56"/>
      <c r="I376" s="10"/>
    </row>
    <row r="377" ht="19.5" customHeight="1" spans="2:9">
      <c r="B377" s="10"/>
      <c r="E377" s="10"/>
      <c r="F377" s="10"/>
      <c r="G377" s="10"/>
      <c r="H377" s="56"/>
      <c r="I377" s="10"/>
    </row>
    <row r="378" ht="19.5" customHeight="1" spans="2:9">
      <c r="B378" s="10"/>
      <c r="E378" s="10"/>
      <c r="F378" s="10"/>
      <c r="G378" s="10"/>
      <c r="H378" s="56"/>
      <c r="I378" s="10"/>
    </row>
    <row r="379" ht="19.5" customHeight="1" spans="2:9">
      <c r="B379" s="10"/>
      <c r="E379" s="10"/>
      <c r="F379" s="10"/>
      <c r="G379" s="10"/>
      <c r="H379" s="56"/>
      <c r="I379" s="10"/>
    </row>
    <row r="380" ht="19.5" customHeight="1" spans="2:9">
      <c r="B380" s="10"/>
      <c r="E380" s="10"/>
      <c r="F380" s="10"/>
      <c r="G380" s="10"/>
      <c r="H380" s="56"/>
      <c r="I380" s="10"/>
    </row>
    <row r="381" ht="19.5" customHeight="1" spans="2:9">
      <c r="B381" s="10"/>
      <c r="E381" s="10"/>
      <c r="F381" s="10"/>
      <c r="G381" s="10"/>
      <c r="H381" s="56"/>
      <c r="I381" s="10"/>
    </row>
    <row r="382" ht="19.5" customHeight="1" spans="2:9">
      <c r="B382" s="10"/>
      <c r="E382" s="10"/>
      <c r="F382" s="10"/>
      <c r="G382" s="10"/>
      <c r="H382" s="56"/>
      <c r="I382" s="10"/>
    </row>
    <row r="383" ht="19.5" customHeight="1" spans="2:9">
      <c r="B383" s="10"/>
      <c r="E383" s="10"/>
      <c r="F383" s="10"/>
      <c r="G383" s="10"/>
      <c r="H383" s="56"/>
      <c r="I383" s="10"/>
    </row>
    <row r="384" ht="19.5" customHeight="1" spans="2:9">
      <c r="B384" s="10"/>
      <c r="E384" s="10"/>
      <c r="F384" s="10"/>
      <c r="G384" s="10"/>
      <c r="H384" s="56"/>
      <c r="I384" s="10"/>
    </row>
    <row r="385" ht="19.5" customHeight="1" spans="2:9">
      <c r="B385" s="10"/>
      <c r="E385" s="10"/>
      <c r="F385" s="10"/>
      <c r="G385" s="10"/>
      <c r="H385" s="56"/>
      <c r="I385" s="10"/>
    </row>
    <row r="386" ht="19.5" customHeight="1" spans="2:9">
      <c r="B386" s="10"/>
      <c r="E386" s="10"/>
      <c r="F386" s="10"/>
      <c r="G386" s="10"/>
      <c r="H386" s="56"/>
      <c r="I386" s="10"/>
    </row>
    <row r="387" ht="19.5" customHeight="1" spans="2:9">
      <c r="B387" s="10"/>
      <c r="E387" s="10"/>
      <c r="F387" s="10"/>
      <c r="G387" s="10"/>
      <c r="H387" s="56"/>
      <c r="I387" s="10"/>
    </row>
    <row r="388" ht="19.5" customHeight="1" spans="2:9">
      <c r="B388" s="10"/>
      <c r="E388" s="10"/>
      <c r="F388" s="10"/>
      <c r="G388" s="10"/>
      <c r="H388" s="56"/>
      <c r="I388" s="10"/>
    </row>
    <row r="389" ht="19.5" customHeight="1" spans="2:9">
      <c r="B389" s="10"/>
      <c r="E389" s="10"/>
      <c r="F389" s="10"/>
      <c r="G389" s="10"/>
      <c r="H389" s="56"/>
      <c r="I389" s="10"/>
    </row>
    <row r="390" ht="19.5" customHeight="1" spans="2:9">
      <c r="B390" s="10"/>
      <c r="E390" s="10"/>
      <c r="F390" s="10"/>
      <c r="G390" s="10"/>
      <c r="H390" s="56"/>
      <c r="I390" s="10"/>
    </row>
    <row r="391" ht="19.5" customHeight="1" spans="2:9">
      <c r="B391" s="10"/>
      <c r="E391" s="10"/>
      <c r="F391" s="10"/>
      <c r="G391" s="10"/>
      <c r="H391" s="56"/>
      <c r="I391" s="10"/>
    </row>
    <row r="392" ht="19.5" customHeight="1" spans="2:9">
      <c r="B392" s="10"/>
      <c r="E392" s="10"/>
      <c r="F392" s="10"/>
      <c r="G392" s="10"/>
      <c r="H392" s="56"/>
      <c r="I392" s="10"/>
    </row>
    <row r="393" ht="19.5" customHeight="1" spans="2:9">
      <c r="B393" s="10"/>
      <c r="E393" s="10"/>
      <c r="F393" s="10"/>
      <c r="G393" s="10"/>
      <c r="H393" s="56"/>
      <c r="I393" s="10"/>
    </row>
    <row r="394" ht="19.5" customHeight="1" spans="2:9">
      <c r="B394" s="10"/>
      <c r="E394" s="10"/>
      <c r="F394" s="10"/>
      <c r="G394" s="10"/>
      <c r="H394" s="56"/>
      <c r="I394" s="10"/>
    </row>
    <row r="395" ht="19.5" customHeight="1" spans="2:9">
      <c r="B395" s="10"/>
      <c r="E395" s="10"/>
      <c r="F395" s="10"/>
      <c r="G395" s="10"/>
      <c r="H395" s="56"/>
      <c r="I395" s="10"/>
    </row>
    <row r="396" ht="19.5" customHeight="1" spans="2:9">
      <c r="B396" s="10"/>
      <c r="E396" s="10"/>
      <c r="F396" s="10"/>
      <c r="G396" s="10"/>
      <c r="H396" s="56"/>
      <c r="I396" s="10"/>
    </row>
    <row r="397" ht="19.5" customHeight="1" spans="2:9">
      <c r="B397" s="10"/>
      <c r="E397" s="10"/>
      <c r="F397" s="10"/>
      <c r="G397" s="10"/>
      <c r="H397" s="56"/>
      <c r="I397" s="10"/>
    </row>
    <row r="398" ht="19.5" customHeight="1" spans="2:9">
      <c r="B398" s="10"/>
      <c r="E398" s="10"/>
      <c r="F398" s="10"/>
      <c r="G398" s="10"/>
      <c r="H398" s="56"/>
      <c r="I398" s="10"/>
    </row>
    <row r="399" ht="19.5" customHeight="1" spans="2:9">
      <c r="B399" s="10"/>
      <c r="E399" s="10"/>
      <c r="F399" s="10"/>
      <c r="G399" s="10"/>
      <c r="H399" s="56"/>
      <c r="I399" s="10"/>
    </row>
    <row r="400" ht="19.5" customHeight="1" spans="2:9">
      <c r="B400" s="10"/>
      <c r="E400" s="10"/>
      <c r="F400" s="10"/>
      <c r="G400" s="10"/>
      <c r="H400" s="56"/>
      <c r="I400" s="10"/>
    </row>
    <row r="401" ht="19.5" customHeight="1" spans="2:9">
      <c r="B401" s="10"/>
      <c r="E401" s="10"/>
      <c r="F401" s="10"/>
      <c r="G401" s="10"/>
      <c r="H401" s="56"/>
      <c r="I401" s="10"/>
    </row>
    <row r="402" ht="19.5" customHeight="1" spans="2:9">
      <c r="B402" s="10"/>
      <c r="E402" s="10"/>
      <c r="F402" s="10"/>
      <c r="G402" s="10"/>
      <c r="H402" s="56"/>
      <c r="I402" s="10"/>
    </row>
    <row r="403" ht="19.5" customHeight="1" spans="2:9">
      <c r="B403" s="10"/>
      <c r="E403" s="10"/>
      <c r="F403" s="10"/>
      <c r="G403" s="10"/>
      <c r="H403" s="56"/>
      <c r="I403" s="10"/>
    </row>
    <row r="404" ht="19.5" customHeight="1" spans="2:9">
      <c r="B404" s="10"/>
      <c r="E404" s="10"/>
      <c r="F404" s="10"/>
      <c r="G404" s="10"/>
      <c r="H404" s="56"/>
      <c r="I404" s="10"/>
    </row>
    <row r="405" ht="19.5" customHeight="1" spans="2:9">
      <c r="B405" s="10"/>
      <c r="E405" s="10"/>
      <c r="F405" s="10"/>
      <c r="G405" s="10"/>
      <c r="H405" s="56"/>
      <c r="I405" s="10"/>
    </row>
    <row r="406" ht="19.5" customHeight="1" spans="2:9">
      <c r="B406" s="10"/>
      <c r="E406" s="10"/>
      <c r="F406" s="10"/>
      <c r="G406" s="10"/>
      <c r="H406" s="56"/>
      <c r="I406" s="10"/>
    </row>
    <row r="407" ht="19.5" customHeight="1" spans="2:9">
      <c r="B407" s="10"/>
      <c r="E407" s="10"/>
      <c r="F407" s="10"/>
      <c r="G407" s="10"/>
      <c r="H407" s="56"/>
      <c r="I407" s="10"/>
    </row>
    <row r="408" ht="19.5" customHeight="1" spans="2:9">
      <c r="B408" s="10"/>
      <c r="E408" s="10"/>
      <c r="F408" s="10"/>
      <c r="G408" s="10"/>
      <c r="H408" s="56"/>
      <c r="I408" s="10"/>
    </row>
    <row r="409" ht="19.5" customHeight="1" spans="2:9">
      <c r="B409" s="10"/>
      <c r="E409" s="10"/>
      <c r="F409" s="10"/>
      <c r="G409" s="10"/>
      <c r="H409" s="56"/>
      <c r="I409" s="10"/>
    </row>
    <row r="410" ht="19.5" customHeight="1" spans="2:9">
      <c r="B410" s="10"/>
      <c r="E410" s="10"/>
      <c r="F410" s="10"/>
      <c r="G410" s="10"/>
      <c r="H410" s="56"/>
      <c r="I410" s="10"/>
    </row>
    <row r="411" ht="19.5" customHeight="1" spans="2:9">
      <c r="B411" s="10"/>
      <c r="E411" s="10"/>
      <c r="F411" s="10"/>
      <c r="G411" s="10"/>
      <c r="H411" s="56"/>
      <c r="I411" s="10"/>
    </row>
    <row r="412" ht="19.5" customHeight="1" spans="2:9">
      <c r="B412" s="10"/>
      <c r="E412" s="10"/>
      <c r="F412" s="10"/>
      <c r="G412" s="10"/>
      <c r="H412" s="56"/>
      <c r="I412" s="10"/>
    </row>
    <row r="413" ht="19.5" customHeight="1" spans="2:9">
      <c r="B413" s="10"/>
      <c r="E413" s="10"/>
      <c r="F413" s="10"/>
      <c r="G413" s="10"/>
      <c r="H413" s="56"/>
      <c r="I413" s="10"/>
    </row>
    <row r="414" ht="19.5" customHeight="1" spans="2:9">
      <c r="B414" s="10"/>
      <c r="E414" s="10"/>
      <c r="F414" s="10"/>
      <c r="G414" s="10"/>
      <c r="H414" s="56"/>
      <c r="I414" s="10"/>
    </row>
    <row r="415" ht="19.5" customHeight="1" spans="2:9">
      <c r="B415" s="10"/>
      <c r="E415" s="10"/>
      <c r="F415" s="10"/>
      <c r="G415" s="10"/>
      <c r="H415" s="56"/>
      <c r="I415" s="10"/>
    </row>
    <row r="416" ht="19.5" customHeight="1" spans="2:9">
      <c r="B416" s="10"/>
      <c r="E416" s="10"/>
      <c r="F416" s="10"/>
      <c r="G416" s="10"/>
      <c r="H416" s="56"/>
      <c r="I416" s="10"/>
    </row>
    <row r="417" ht="19.5" customHeight="1" spans="2:9">
      <c r="B417" s="10"/>
      <c r="E417" s="10"/>
      <c r="F417" s="10"/>
      <c r="G417" s="10"/>
      <c r="H417" s="56"/>
      <c r="I417" s="10"/>
    </row>
    <row r="418" ht="19.5" customHeight="1" spans="2:9">
      <c r="B418" s="10"/>
      <c r="E418" s="10"/>
      <c r="F418" s="10"/>
      <c r="G418" s="10"/>
      <c r="H418" s="56"/>
      <c r="I418" s="10"/>
    </row>
    <row r="419" ht="19.5" customHeight="1" spans="2:9">
      <c r="B419" s="10"/>
      <c r="E419" s="10"/>
      <c r="F419" s="10"/>
      <c r="G419" s="10"/>
      <c r="H419" s="56"/>
      <c r="I419" s="10"/>
    </row>
    <row r="420" ht="19.5" customHeight="1" spans="2:9">
      <c r="B420" s="10"/>
      <c r="E420" s="10"/>
      <c r="F420" s="10"/>
      <c r="G420" s="10"/>
      <c r="H420" s="56"/>
      <c r="I420" s="10"/>
    </row>
    <row r="421" ht="19.5" customHeight="1" spans="2:9">
      <c r="B421" s="10"/>
      <c r="E421" s="10"/>
      <c r="F421" s="10"/>
      <c r="G421" s="10"/>
      <c r="H421" s="56"/>
      <c r="I421" s="10"/>
    </row>
    <row r="422" ht="19.5" customHeight="1" spans="2:9">
      <c r="B422" s="10"/>
      <c r="E422" s="10"/>
      <c r="F422" s="10"/>
      <c r="G422" s="10"/>
      <c r="H422" s="56"/>
      <c r="I422" s="10"/>
    </row>
    <row r="423" ht="19.5" customHeight="1" spans="2:9">
      <c r="B423" s="10"/>
      <c r="E423" s="10"/>
      <c r="F423" s="10"/>
      <c r="G423" s="10"/>
      <c r="H423" s="56"/>
      <c r="I423" s="10"/>
    </row>
    <row r="424" ht="19.5" customHeight="1" spans="2:9">
      <c r="B424" s="10"/>
      <c r="E424" s="10"/>
      <c r="F424" s="10"/>
      <c r="G424" s="10"/>
      <c r="H424" s="56"/>
      <c r="I424" s="10"/>
    </row>
    <row r="425" ht="19.5" customHeight="1" spans="2:9">
      <c r="B425" s="10"/>
      <c r="E425" s="10"/>
      <c r="F425" s="10"/>
      <c r="G425" s="10"/>
      <c r="H425" s="56"/>
      <c r="I425" s="10"/>
    </row>
    <row r="426" ht="19.5" customHeight="1" spans="2:9">
      <c r="B426" s="10"/>
      <c r="E426" s="10"/>
      <c r="F426" s="10"/>
      <c r="G426" s="10"/>
      <c r="H426" s="56"/>
      <c r="I426" s="10"/>
    </row>
    <row r="427" ht="19.5" customHeight="1" spans="2:9">
      <c r="B427" s="10"/>
      <c r="E427" s="10"/>
      <c r="F427" s="10"/>
      <c r="G427" s="10"/>
      <c r="H427" s="56"/>
      <c r="I427" s="10"/>
    </row>
    <row r="428" ht="19.5" customHeight="1" spans="2:9">
      <c r="B428" s="10"/>
      <c r="E428" s="10"/>
      <c r="F428" s="10"/>
      <c r="G428" s="10"/>
      <c r="H428" s="56"/>
      <c r="I428" s="10"/>
    </row>
    <row r="429" ht="19.5" customHeight="1" spans="2:9">
      <c r="B429" s="10"/>
      <c r="E429" s="10"/>
      <c r="F429" s="10"/>
      <c r="G429" s="10"/>
      <c r="H429" s="56"/>
      <c r="I429" s="10"/>
    </row>
    <row r="430" ht="19.5" customHeight="1" spans="2:9">
      <c r="B430" s="10"/>
      <c r="E430" s="10"/>
      <c r="F430" s="10"/>
      <c r="G430" s="10"/>
      <c r="H430" s="56"/>
      <c r="I430" s="10"/>
    </row>
    <row r="431" ht="19.5" customHeight="1" spans="2:9">
      <c r="B431" s="10"/>
      <c r="E431" s="10"/>
      <c r="F431" s="10"/>
      <c r="G431" s="10"/>
      <c r="H431" s="56"/>
      <c r="I431" s="10"/>
    </row>
    <row r="432" ht="19.5" customHeight="1" spans="2:9">
      <c r="B432" s="10"/>
      <c r="E432" s="10"/>
      <c r="F432" s="10"/>
      <c r="G432" s="10"/>
      <c r="H432" s="56"/>
      <c r="I432" s="10"/>
    </row>
    <row r="433" ht="19.5" customHeight="1" spans="2:9">
      <c r="B433" s="10"/>
      <c r="E433" s="10"/>
      <c r="F433" s="10"/>
      <c r="G433" s="10"/>
      <c r="H433" s="56"/>
      <c r="I433" s="10"/>
    </row>
    <row r="434" ht="19.5" customHeight="1" spans="2:9">
      <c r="B434" s="10"/>
      <c r="E434" s="10"/>
      <c r="F434" s="10"/>
      <c r="G434" s="10"/>
      <c r="H434" s="56"/>
      <c r="I434" s="10"/>
    </row>
    <row r="435" ht="19.5" customHeight="1" spans="2:9">
      <c r="B435" s="10"/>
      <c r="E435" s="10"/>
      <c r="F435" s="10"/>
      <c r="G435" s="10"/>
      <c r="H435" s="56"/>
      <c r="I435" s="10"/>
    </row>
    <row r="436" ht="19.5" customHeight="1" spans="2:9">
      <c r="B436" s="10"/>
      <c r="E436" s="10"/>
      <c r="F436" s="10"/>
      <c r="G436" s="10"/>
      <c r="H436" s="56"/>
      <c r="I436" s="10"/>
    </row>
    <row r="437" ht="19.5" customHeight="1" spans="2:9">
      <c r="B437" s="10"/>
      <c r="E437" s="10"/>
      <c r="F437" s="10"/>
      <c r="G437" s="10"/>
      <c r="H437" s="56"/>
      <c r="I437" s="10"/>
    </row>
    <row r="438" ht="19.5" customHeight="1" spans="2:9">
      <c r="B438" s="10"/>
      <c r="E438" s="10"/>
      <c r="F438" s="10"/>
      <c r="G438" s="10"/>
      <c r="H438" s="56"/>
      <c r="I438" s="10"/>
    </row>
    <row r="439" ht="19.5" customHeight="1" spans="2:9">
      <c r="B439" s="10"/>
      <c r="E439" s="10"/>
      <c r="F439" s="10"/>
      <c r="G439" s="10"/>
      <c r="H439" s="56"/>
      <c r="I439" s="10"/>
    </row>
    <row r="440" ht="19.5" customHeight="1" spans="2:9">
      <c r="B440" s="10"/>
      <c r="E440" s="10"/>
      <c r="F440" s="10"/>
      <c r="G440" s="10"/>
      <c r="H440" s="56"/>
      <c r="I440" s="10"/>
    </row>
    <row r="441" ht="19.5" customHeight="1" spans="2:9">
      <c r="B441" s="10"/>
      <c r="E441" s="10"/>
      <c r="F441" s="10"/>
      <c r="G441" s="10"/>
      <c r="H441" s="56"/>
      <c r="I441" s="10"/>
    </row>
    <row r="442" ht="19.5" customHeight="1" spans="2:9">
      <c r="B442" s="10"/>
      <c r="E442" s="10"/>
      <c r="F442" s="10"/>
      <c r="G442" s="10"/>
      <c r="H442" s="56"/>
      <c r="I442" s="10"/>
    </row>
    <row r="443" ht="19.5" customHeight="1" spans="2:9">
      <c r="B443" s="10"/>
      <c r="E443" s="10"/>
      <c r="F443" s="10"/>
      <c r="G443" s="10"/>
      <c r="H443" s="56"/>
      <c r="I443" s="10"/>
    </row>
    <row r="444" ht="19.5" customHeight="1" spans="2:9">
      <c r="B444" s="10"/>
      <c r="E444" s="10"/>
      <c r="F444" s="10"/>
      <c r="G444" s="10"/>
      <c r="H444" s="56"/>
      <c r="I444" s="10"/>
    </row>
    <row r="445" ht="19.5" customHeight="1" spans="2:9">
      <c r="B445" s="10"/>
      <c r="E445" s="10"/>
      <c r="F445" s="10"/>
      <c r="G445" s="10"/>
      <c r="H445" s="56"/>
      <c r="I445" s="10"/>
    </row>
    <row r="446" ht="19.5" customHeight="1" spans="2:9">
      <c r="B446" s="10"/>
      <c r="E446" s="10"/>
      <c r="F446" s="10"/>
      <c r="G446" s="10"/>
      <c r="H446" s="56"/>
      <c r="I446" s="10"/>
    </row>
    <row r="447" ht="19.5" customHeight="1" spans="2:9">
      <c r="B447" s="10"/>
      <c r="E447" s="10"/>
      <c r="F447" s="10"/>
      <c r="G447" s="10"/>
      <c r="H447" s="56"/>
      <c r="I447" s="10"/>
    </row>
    <row r="448" ht="19.5" customHeight="1" spans="2:9">
      <c r="B448" s="10"/>
      <c r="E448" s="10"/>
      <c r="F448" s="10"/>
      <c r="G448" s="10"/>
      <c r="H448" s="56"/>
      <c r="I448" s="10"/>
    </row>
    <row r="449" ht="19.5" customHeight="1" spans="2:9">
      <c r="B449" s="10"/>
      <c r="E449" s="10"/>
      <c r="F449" s="10"/>
      <c r="G449" s="10"/>
      <c r="H449" s="56"/>
      <c r="I449" s="10"/>
    </row>
    <row r="450" ht="19.5" customHeight="1" spans="2:9">
      <c r="B450" s="10"/>
      <c r="E450" s="10"/>
      <c r="F450" s="10"/>
      <c r="G450" s="10"/>
      <c r="H450" s="56"/>
      <c r="I450" s="10"/>
    </row>
    <row r="451" ht="19.5" customHeight="1" spans="2:9">
      <c r="B451" s="10"/>
      <c r="E451" s="10"/>
      <c r="F451" s="10"/>
      <c r="G451" s="10"/>
      <c r="H451" s="56"/>
      <c r="I451" s="10"/>
    </row>
    <row r="452" ht="19.5" customHeight="1" spans="2:9">
      <c r="B452" s="10"/>
      <c r="E452" s="10"/>
      <c r="F452" s="10"/>
      <c r="G452" s="10"/>
      <c r="H452" s="56"/>
      <c r="I452" s="10"/>
    </row>
    <row r="453" ht="19.5" customHeight="1" spans="2:9">
      <c r="B453" s="10"/>
      <c r="E453" s="10"/>
      <c r="F453" s="10"/>
      <c r="G453" s="10"/>
      <c r="H453" s="56"/>
      <c r="I453" s="10"/>
    </row>
    <row r="454" ht="19.5" customHeight="1" spans="2:9">
      <c r="B454" s="10"/>
      <c r="E454" s="10"/>
      <c r="F454" s="10"/>
      <c r="G454" s="10"/>
      <c r="H454" s="56"/>
      <c r="I454" s="10"/>
    </row>
    <row r="455" ht="19.5" customHeight="1" spans="2:9">
      <c r="B455" s="10"/>
      <c r="E455" s="10"/>
      <c r="F455" s="10"/>
      <c r="G455" s="10"/>
      <c r="H455" s="56"/>
      <c r="I455" s="10"/>
    </row>
    <row r="456" ht="19.5" customHeight="1" spans="2:9">
      <c r="B456" s="10"/>
      <c r="E456" s="10"/>
      <c r="F456" s="10"/>
      <c r="G456" s="10"/>
      <c r="H456" s="56"/>
      <c r="I456" s="10"/>
    </row>
    <row r="457" ht="19.5" customHeight="1" spans="2:9">
      <c r="B457" s="10"/>
      <c r="E457" s="10"/>
      <c r="F457" s="10"/>
      <c r="G457" s="10"/>
      <c r="H457" s="56"/>
      <c r="I457" s="10"/>
    </row>
    <row r="458" ht="19.5" customHeight="1" spans="2:9">
      <c r="B458" s="10"/>
      <c r="E458" s="10"/>
      <c r="F458" s="10"/>
      <c r="G458" s="10"/>
      <c r="H458" s="56"/>
      <c r="I458" s="10"/>
    </row>
    <row r="459" ht="19.5" customHeight="1" spans="2:9">
      <c r="B459" s="10"/>
      <c r="E459" s="10"/>
      <c r="F459" s="10"/>
      <c r="G459" s="10"/>
      <c r="H459" s="56"/>
      <c r="I459" s="10"/>
    </row>
    <row r="460" ht="19.5" customHeight="1" spans="2:9">
      <c r="B460" s="10"/>
      <c r="E460" s="10"/>
      <c r="F460" s="10"/>
      <c r="G460" s="10"/>
      <c r="H460" s="56"/>
      <c r="I460" s="10"/>
    </row>
    <row r="461" ht="19.5" customHeight="1" spans="2:9">
      <c r="B461" s="10"/>
      <c r="E461" s="10"/>
      <c r="F461" s="10"/>
      <c r="G461" s="10"/>
      <c r="H461" s="56"/>
      <c r="I461" s="10"/>
    </row>
    <row r="462" ht="19.5" customHeight="1" spans="2:9">
      <c r="B462" s="10"/>
      <c r="E462" s="10"/>
      <c r="F462" s="10"/>
      <c r="G462" s="10"/>
      <c r="H462" s="56"/>
      <c r="I462" s="10"/>
    </row>
    <row r="463" ht="19.5" customHeight="1" spans="2:9">
      <c r="B463" s="10"/>
      <c r="E463" s="10"/>
      <c r="F463" s="10"/>
      <c r="G463" s="10"/>
      <c r="H463" s="56"/>
      <c r="I463" s="10"/>
    </row>
    <row r="464" ht="19.5" customHeight="1" spans="2:9">
      <c r="B464" s="10"/>
      <c r="E464" s="10"/>
      <c r="F464" s="10"/>
      <c r="G464" s="10"/>
      <c r="H464" s="56"/>
      <c r="I464" s="10"/>
    </row>
    <row r="465" ht="19.5" customHeight="1" spans="2:9">
      <c r="B465" s="10"/>
      <c r="E465" s="10"/>
      <c r="F465" s="10"/>
      <c r="G465" s="10"/>
      <c r="H465" s="56"/>
      <c r="I465" s="10"/>
    </row>
    <row r="466" ht="19.5" customHeight="1" spans="2:9">
      <c r="B466" s="10"/>
      <c r="E466" s="10"/>
      <c r="F466" s="10"/>
      <c r="G466" s="10"/>
      <c r="H466" s="56"/>
      <c r="I466" s="10"/>
    </row>
    <row r="467" ht="19.5" customHeight="1" spans="2:9">
      <c r="B467" s="10"/>
      <c r="E467" s="10"/>
      <c r="F467" s="10"/>
      <c r="G467" s="10"/>
      <c r="H467" s="56"/>
      <c r="I467" s="10"/>
    </row>
    <row r="468" ht="19.5" customHeight="1" spans="2:9">
      <c r="B468" s="10"/>
      <c r="E468" s="10"/>
      <c r="F468" s="10"/>
      <c r="G468" s="10"/>
      <c r="H468" s="56"/>
      <c r="I468" s="10"/>
    </row>
    <row r="469" ht="19.5" customHeight="1" spans="2:9">
      <c r="B469" s="10"/>
      <c r="E469" s="10"/>
      <c r="F469" s="10"/>
      <c r="G469" s="10"/>
      <c r="H469" s="56"/>
      <c r="I469" s="10"/>
    </row>
    <row r="470" ht="19.5" customHeight="1" spans="2:9">
      <c r="B470" s="10"/>
      <c r="E470" s="10"/>
      <c r="F470" s="10"/>
      <c r="G470" s="10"/>
      <c r="H470" s="56"/>
      <c r="I470" s="10"/>
    </row>
    <row r="471" ht="19.5" customHeight="1" spans="2:9">
      <c r="B471" s="10"/>
      <c r="E471" s="10"/>
      <c r="F471" s="10"/>
      <c r="G471" s="10"/>
      <c r="H471" s="56"/>
      <c r="I471" s="10"/>
    </row>
    <row r="472" ht="19.5" customHeight="1" spans="2:9">
      <c r="B472" s="10"/>
      <c r="E472" s="10"/>
      <c r="F472" s="10"/>
      <c r="G472" s="10"/>
      <c r="H472" s="56"/>
      <c r="I472" s="10"/>
    </row>
    <row r="473" ht="19.5" customHeight="1" spans="2:9">
      <c r="B473" s="10"/>
      <c r="E473" s="10"/>
      <c r="F473" s="10"/>
      <c r="G473" s="10"/>
      <c r="H473" s="56"/>
      <c r="I473" s="10"/>
    </row>
    <row r="474" ht="19.5" customHeight="1" spans="2:9">
      <c r="B474" s="10"/>
      <c r="E474" s="10"/>
      <c r="F474" s="10"/>
      <c r="G474" s="10"/>
      <c r="H474" s="56"/>
      <c r="I474" s="10"/>
    </row>
    <row r="475" ht="19.5" customHeight="1" spans="2:9">
      <c r="B475" s="10"/>
      <c r="E475" s="10"/>
      <c r="F475" s="10"/>
      <c r="G475" s="10"/>
      <c r="H475" s="56"/>
      <c r="I475" s="10"/>
    </row>
    <row r="476" ht="19.5" customHeight="1" spans="2:9">
      <c r="B476" s="10"/>
      <c r="E476" s="10"/>
      <c r="F476" s="10"/>
      <c r="G476" s="10"/>
      <c r="H476" s="56"/>
      <c r="I476" s="10"/>
    </row>
    <row r="477" ht="19.5" customHeight="1" spans="2:9">
      <c r="B477" s="10"/>
      <c r="E477" s="10"/>
      <c r="F477" s="10"/>
      <c r="G477" s="10"/>
      <c r="H477" s="56"/>
      <c r="I477" s="10"/>
    </row>
    <row r="478" ht="19.5" customHeight="1" spans="2:9">
      <c r="B478" s="10"/>
      <c r="E478" s="10"/>
      <c r="F478" s="10"/>
      <c r="G478" s="10"/>
      <c r="H478" s="56"/>
      <c r="I478" s="10"/>
    </row>
    <row r="479" ht="19.5" customHeight="1" spans="2:9">
      <c r="B479" s="10"/>
      <c r="E479" s="10"/>
      <c r="F479" s="10"/>
      <c r="G479" s="10"/>
      <c r="H479" s="56"/>
      <c r="I479" s="10"/>
    </row>
    <row r="480" ht="19.5" customHeight="1" spans="2:9">
      <c r="B480" s="10"/>
      <c r="E480" s="10"/>
      <c r="F480" s="10"/>
      <c r="G480" s="10"/>
      <c r="H480" s="56"/>
      <c r="I480" s="10"/>
    </row>
    <row r="481" ht="19.5" customHeight="1" spans="2:9">
      <c r="B481" s="10"/>
      <c r="E481" s="10"/>
      <c r="F481" s="10"/>
      <c r="G481" s="10"/>
      <c r="H481" s="56"/>
      <c r="I481" s="10"/>
    </row>
    <row r="482" ht="19.5" customHeight="1" spans="2:9">
      <c r="B482" s="10"/>
      <c r="E482" s="10"/>
      <c r="F482" s="10"/>
      <c r="G482" s="10"/>
      <c r="H482" s="56"/>
      <c r="I482" s="10"/>
    </row>
    <row r="483" ht="19.5" customHeight="1" spans="2:9">
      <c r="B483" s="10"/>
      <c r="E483" s="10"/>
      <c r="F483" s="10"/>
      <c r="G483" s="10"/>
      <c r="H483" s="56"/>
      <c r="I483" s="10"/>
    </row>
    <row r="484" ht="19.5" customHeight="1" spans="2:9">
      <c r="B484" s="10"/>
      <c r="E484" s="10"/>
      <c r="F484" s="10"/>
      <c r="G484" s="10"/>
      <c r="H484" s="56"/>
      <c r="I484" s="10"/>
    </row>
    <row r="485" ht="19.5" customHeight="1" spans="2:9">
      <c r="B485" s="10"/>
      <c r="E485" s="10"/>
      <c r="F485" s="10"/>
      <c r="G485" s="10"/>
      <c r="H485" s="56"/>
      <c r="I485" s="10"/>
    </row>
    <row r="486" ht="19.5" customHeight="1" spans="2:9">
      <c r="B486" s="10"/>
      <c r="E486" s="10"/>
      <c r="F486" s="10"/>
      <c r="G486" s="10"/>
      <c r="H486" s="56"/>
      <c r="I486" s="10"/>
    </row>
    <row r="487" ht="19.5" customHeight="1" spans="2:9">
      <c r="B487" s="10"/>
      <c r="E487" s="10"/>
      <c r="F487" s="10"/>
      <c r="G487" s="10"/>
      <c r="H487" s="56"/>
      <c r="I487" s="10"/>
    </row>
    <row r="488" ht="19.5" customHeight="1" spans="2:9">
      <c r="B488" s="10"/>
      <c r="E488" s="10"/>
      <c r="F488" s="10"/>
      <c r="G488" s="10"/>
      <c r="H488" s="56"/>
      <c r="I488" s="10"/>
    </row>
    <row r="489" ht="19.5" customHeight="1" spans="2:9">
      <c r="B489" s="10"/>
      <c r="E489" s="10"/>
      <c r="F489" s="10"/>
      <c r="G489" s="10"/>
      <c r="H489" s="56"/>
      <c r="I489" s="10"/>
    </row>
    <row r="490" ht="19.5" customHeight="1" spans="2:9">
      <c r="B490" s="10"/>
      <c r="E490" s="10"/>
      <c r="F490" s="10"/>
      <c r="G490" s="10"/>
      <c r="H490" s="56"/>
      <c r="I490" s="10"/>
    </row>
    <row r="491" ht="19.5" customHeight="1" spans="2:9">
      <c r="B491" s="10"/>
      <c r="E491" s="10"/>
      <c r="F491" s="10"/>
      <c r="G491" s="10"/>
      <c r="H491" s="56"/>
      <c r="I491" s="10"/>
    </row>
    <row r="492" ht="19.5" customHeight="1" spans="2:9">
      <c r="B492" s="10"/>
      <c r="E492" s="10"/>
      <c r="F492" s="10"/>
      <c r="G492" s="10"/>
      <c r="H492" s="56"/>
      <c r="I492" s="10"/>
    </row>
    <row r="493" ht="19.5" customHeight="1" spans="2:9">
      <c r="B493" s="10"/>
      <c r="E493" s="10"/>
      <c r="F493" s="10"/>
      <c r="G493" s="10"/>
      <c r="H493" s="56"/>
      <c r="I493" s="10"/>
    </row>
    <row r="494" ht="19.5" customHeight="1" spans="2:9">
      <c r="B494" s="10"/>
      <c r="E494" s="10"/>
      <c r="F494" s="10"/>
      <c r="G494" s="10"/>
      <c r="H494" s="56"/>
      <c r="I494" s="10"/>
    </row>
    <row r="495" ht="19.5" customHeight="1" spans="2:9">
      <c r="B495" s="10"/>
      <c r="E495" s="10"/>
      <c r="F495" s="10"/>
      <c r="G495" s="10"/>
      <c r="H495" s="56"/>
      <c r="I495" s="10"/>
    </row>
    <row r="496" ht="19.5" customHeight="1" spans="2:9">
      <c r="B496" s="10"/>
      <c r="E496" s="10"/>
      <c r="F496" s="10"/>
      <c r="G496" s="10"/>
      <c r="H496" s="56"/>
      <c r="I496" s="10"/>
    </row>
    <row r="497" ht="19.5" customHeight="1" spans="2:9">
      <c r="B497" s="10"/>
      <c r="E497" s="10"/>
      <c r="F497" s="10"/>
      <c r="G497" s="10"/>
      <c r="H497" s="56"/>
      <c r="I497" s="10"/>
    </row>
    <row r="498" ht="19.5" customHeight="1" spans="2:9">
      <c r="B498" s="10"/>
      <c r="E498" s="10"/>
      <c r="F498" s="10"/>
      <c r="G498" s="10"/>
      <c r="H498" s="56"/>
      <c r="I498" s="10"/>
    </row>
    <row r="499" ht="19.5" customHeight="1" spans="2:9">
      <c r="B499" s="10"/>
      <c r="E499" s="10"/>
      <c r="F499" s="10"/>
      <c r="G499" s="10"/>
      <c r="H499" s="56"/>
      <c r="I499" s="10"/>
    </row>
    <row r="500" ht="19.5" customHeight="1" spans="2:9">
      <c r="B500" s="10"/>
      <c r="E500" s="10"/>
      <c r="F500" s="10"/>
      <c r="G500" s="10"/>
      <c r="H500" s="56"/>
      <c r="I500" s="10"/>
    </row>
    <row r="501" ht="19.5" customHeight="1" spans="2:9">
      <c r="B501" s="10"/>
      <c r="E501" s="10"/>
      <c r="F501" s="10"/>
      <c r="G501" s="10"/>
      <c r="H501" s="56"/>
      <c r="I501" s="10"/>
    </row>
    <row r="502" ht="19.5" customHeight="1" spans="2:9">
      <c r="B502" s="10"/>
      <c r="E502" s="10"/>
      <c r="F502" s="10"/>
      <c r="G502" s="10"/>
      <c r="H502" s="56"/>
      <c r="I502" s="10"/>
    </row>
    <row r="503" ht="19.5" customHeight="1" spans="2:9">
      <c r="B503" s="10"/>
      <c r="E503" s="10"/>
      <c r="F503" s="10"/>
      <c r="G503" s="10"/>
      <c r="H503" s="56"/>
      <c r="I503" s="10"/>
    </row>
    <row r="504" ht="19.5" customHeight="1" spans="2:9">
      <c r="B504" s="10"/>
      <c r="E504" s="10"/>
      <c r="F504" s="10"/>
      <c r="G504" s="10"/>
      <c r="H504" s="56"/>
      <c r="I504" s="10"/>
    </row>
    <row r="505" ht="19.5" customHeight="1" spans="2:9">
      <c r="B505" s="10"/>
      <c r="E505" s="10"/>
      <c r="F505" s="10"/>
      <c r="G505" s="10"/>
      <c r="H505" s="56"/>
      <c r="I505" s="10"/>
    </row>
    <row r="506" ht="19.5" customHeight="1" spans="2:9">
      <c r="B506" s="10"/>
      <c r="E506" s="10"/>
      <c r="F506" s="10"/>
      <c r="G506" s="10"/>
      <c r="H506" s="56"/>
      <c r="I506" s="10"/>
    </row>
    <row r="507" ht="19.5" customHeight="1" spans="2:9">
      <c r="B507" s="10"/>
      <c r="E507" s="10"/>
      <c r="F507" s="10"/>
      <c r="G507" s="10"/>
      <c r="H507" s="56"/>
      <c r="I507" s="10"/>
    </row>
    <row r="508" ht="19.5" customHeight="1" spans="2:9">
      <c r="B508" s="10"/>
      <c r="E508" s="10"/>
      <c r="F508" s="10"/>
      <c r="G508" s="10"/>
      <c r="H508" s="56"/>
      <c r="I508" s="10"/>
    </row>
    <row r="509" ht="19.5" customHeight="1" spans="2:9">
      <c r="B509" s="10"/>
      <c r="E509" s="10"/>
      <c r="F509" s="10"/>
      <c r="G509" s="10"/>
      <c r="H509" s="56"/>
      <c r="I509" s="10"/>
    </row>
    <row r="510" ht="19.5" customHeight="1" spans="2:9">
      <c r="B510" s="10"/>
      <c r="E510" s="10"/>
      <c r="F510" s="10"/>
      <c r="G510" s="10"/>
      <c r="H510" s="56"/>
      <c r="I510" s="10"/>
    </row>
    <row r="511" ht="19.5" customHeight="1" spans="2:9">
      <c r="B511" s="10"/>
      <c r="E511" s="10"/>
      <c r="F511" s="10"/>
      <c r="G511" s="10"/>
      <c r="H511" s="56"/>
      <c r="I511" s="10"/>
    </row>
    <row r="512" ht="19.5" customHeight="1" spans="2:9">
      <c r="B512" s="10"/>
      <c r="E512" s="10"/>
      <c r="F512" s="10"/>
      <c r="G512" s="10"/>
      <c r="H512" s="56"/>
      <c r="I512" s="10"/>
    </row>
    <row r="513" ht="19.5" customHeight="1" spans="2:9">
      <c r="B513" s="10"/>
      <c r="E513" s="10"/>
      <c r="F513" s="10"/>
      <c r="G513" s="10"/>
      <c r="H513" s="56"/>
      <c r="I513" s="10"/>
    </row>
    <row r="514" ht="19.5" customHeight="1" spans="2:9">
      <c r="B514" s="10"/>
      <c r="E514" s="10"/>
      <c r="F514" s="10"/>
      <c r="G514" s="10"/>
      <c r="H514" s="56"/>
      <c r="I514" s="10"/>
    </row>
    <row r="515" ht="19.5" customHeight="1" spans="2:9">
      <c r="B515" s="10"/>
      <c r="E515" s="10"/>
      <c r="F515" s="10"/>
      <c r="G515" s="10"/>
      <c r="H515" s="56"/>
      <c r="I515" s="10"/>
    </row>
    <row r="516" ht="19.5" customHeight="1" spans="2:9">
      <c r="B516" s="10"/>
      <c r="E516" s="10"/>
      <c r="F516" s="10"/>
      <c r="G516" s="10"/>
      <c r="H516" s="56"/>
      <c r="I516" s="10"/>
    </row>
    <row r="517" ht="19.5" customHeight="1" spans="2:9">
      <c r="B517" s="10"/>
      <c r="E517" s="10"/>
      <c r="F517" s="10"/>
      <c r="G517" s="10"/>
      <c r="H517" s="56"/>
      <c r="I517" s="10"/>
    </row>
    <row r="518" ht="19.5" customHeight="1" spans="2:9">
      <c r="B518" s="10"/>
      <c r="E518" s="10"/>
      <c r="F518" s="10"/>
      <c r="G518" s="10"/>
      <c r="H518" s="56"/>
      <c r="I518" s="10"/>
    </row>
    <row r="519" ht="19.5" customHeight="1" spans="2:9">
      <c r="B519" s="10"/>
      <c r="E519" s="10"/>
      <c r="F519" s="10"/>
      <c r="G519" s="10"/>
      <c r="H519" s="56"/>
      <c r="I519" s="10"/>
    </row>
    <row r="520" ht="19.5" customHeight="1" spans="2:9">
      <c r="B520" s="10"/>
      <c r="E520" s="10"/>
      <c r="F520" s="10"/>
      <c r="G520" s="10"/>
      <c r="H520" s="56"/>
      <c r="I520" s="10"/>
    </row>
    <row r="521" ht="19.5" customHeight="1" spans="2:9">
      <c r="B521" s="10"/>
      <c r="E521" s="10"/>
      <c r="F521" s="10"/>
      <c r="G521" s="10"/>
      <c r="H521" s="56"/>
      <c r="I521" s="10"/>
    </row>
    <row r="522" ht="19.5" customHeight="1" spans="2:9">
      <c r="B522" s="10"/>
      <c r="E522" s="10"/>
      <c r="F522" s="10"/>
      <c r="G522" s="10"/>
      <c r="H522" s="56"/>
      <c r="I522" s="10"/>
    </row>
    <row r="523" ht="19.5" customHeight="1" spans="2:9">
      <c r="B523" s="10"/>
      <c r="E523" s="10"/>
      <c r="F523" s="10"/>
      <c r="G523" s="10"/>
      <c r="H523" s="56"/>
      <c r="I523" s="10"/>
    </row>
    <row r="524" ht="19.5" customHeight="1" spans="2:9">
      <c r="B524" s="10"/>
      <c r="E524" s="10"/>
      <c r="F524" s="10"/>
      <c r="G524" s="10"/>
      <c r="H524" s="56"/>
      <c r="I524" s="10"/>
    </row>
    <row r="525" ht="19.5" customHeight="1" spans="2:9">
      <c r="B525" s="10"/>
      <c r="E525" s="10"/>
      <c r="F525" s="10"/>
      <c r="G525" s="10"/>
      <c r="H525" s="56"/>
      <c r="I525" s="10"/>
    </row>
    <row r="526" ht="19.5" customHeight="1" spans="2:9">
      <c r="B526" s="10"/>
      <c r="E526" s="10"/>
      <c r="F526" s="10"/>
      <c r="G526" s="10"/>
      <c r="H526" s="56"/>
      <c r="I526" s="10"/>
    </row>
    <row r="527" ht="19.5" customHeight="1" spans="2:9">
      <c r="B527" s="10"/>
      <c r="E527" s="10"/>
      <c r="F527" s="10"/>
      <c r="G527" s="10"/>
      <c r="H527" s="56"/>
      <c r="I527" s="10"/>
    </row>
    <row r="528" ht="19.5" customHeight="1" spans="2:9">
      <c r="B528" s="10"/>
      <c r="E528" s="10"/>
      <c r="F528" s="10"/>
      <c r="G528" s="10"/>
      <c r="H528" s="56"/>
      <c r="I528" s="10"/>
    </row>
    <row r="529" ht="19.5" customHeight="1" spans="2:9">
      <c r="B529" s="10"/>
      <c r="E529" s="10"/>
      <c r="F529" s="10"/>
      <c r="G529" s="10"/>
      <c r="H529" s="56"/>
      <c r="I529" s="10"/>
    </row>
    <row r="530" ht="19.5" customHeight="1" spans="2:9">
      <c r="B530" s="10"/>
      <c r="E530" s="10"/>
      <c r="F530" s="10"/>
      <c r="G530" s="10"/>
      <c r="H530" s="56"/>
      <c r="I530" s="10"/>
    </row>
    <row r="531" ht="19.5" customHeight="1" spans="2:9">
      <c r="B531" s="10"/>
      <c r="E531" s="10"/>
      <c r="F531" s="10"/>
      <c r="G531" s="10"/>
      <c r="H531" s="56"/>
      <c r="I531" s="10"/>
    </row>
    <row r="532" ht="19.5" customHeight="1" spans="2:9">
      <c r="B532" s="10"/>
      <c r="E532" s="10"/>
      <c r="F532" s="10"/>
      <c r="G532" s="10"/>
      <c r="H532" s="56"/>
      <c r="I532" s="10"/>
    </row>
    <row r="533" ht="19.5" customHeight="1" spans="2:9">
      <c r="B533" s="10"/>
      <c r="E533" s="10"/>
      <c r="F533" s="10"/>
      <c r="G533" s="10"/>
      <c r="H533" s="56"/>
      <c r="I533" s="10"/>
    </row>
    <row r="534" ht="19.5" customHeight="1" spans="2:9">
      <c r="B534" s="10"/>
      <c r="E534" s="10"/>
      <c r="F534" s="10"/>
      <c r="G534" s="10"/>
      <c r="H534" s="56"/>
      <c r="I534" s="10"/>
    </row>
    <row r="535" ht="19.5" customHeight="1" spans="2:9">
      <c r="B535" s="10"/>
      <c r="E535" s="10"/>
      <c r="F535" s="10"/>
      <c r="G535" s="10"/>
      <c r="H535" s="56"/>
      <c r="I535" s="10"/>
    </row>
    <row r="536" ht="19.5" customHeight="1" spans="2:9">
      <c r="B536" s="10"/>
      <c r="E536" s="10"/>
      <c r="F536" s="10"/>
      <c r="G536" s="10"/>
      <c r="H536" s="56"/>
      <c r="I536" s="10"/>
    </row>
    <row r="537" ht="19.5" customHeight="1" spans="2:9">
      <c r="B537" s="10"/>
      <c r="E537" s="10"/>
      <c r="F537" s="10"/>
      <c r="G537" s="10"/>
      <c r="H537" s="56"/>
      <c r="I537" s="10"/>
    </row>
    <row r="538" ht="19.5" customHeight="1" spans="2:9">
      <c r="B538" s="10"/>
      <c r="E538" s="10"/>
      <c r="F538" s="10"/>
      <c r="G538" s="10"/>
      <c r="H538" s="56"/>
      <c r="I538" s="10"/>
    </row>
    <row r="539" ht="19.5" customHeight="1" spans="2:9">
      <c r="B539" s="10"/>
      <c r="E539" s="10"/>
      <c r="F539" s="10"/>
      <c r="G539" s="10"/>
      <c r="H539" s="56"/>
      <c r="I539" s="10"/>
    </row>
    <row r="540" ht="19.5" customHeight="1" spans="2:9">
      <c r="B540" s="10"/>
      <c r="E540" s="10"/>
      <c r="F540" s="10"/>
      <c r="G540" s="10"/>
      <c r="H540" s="56"/>
      <c r="I540" s="10"/>
    </row>
    <row r="541" ht="19.5" customHeight="1" spans="2:9">
      <c r="B541" s="10"/>
      <c r="E541" s="10"/>
      <c r="F541" s="10"/>
      <c r="G541" s="10"/>
      <c r="H541" s="56"/>
      <c r="I541" s="10"/>
    </row>
    <row r="542" ht="19.5" customHeight="1" spans="2:9">
      <c r="B542" s="10"/>
      <c r="E542" s="10"/>
      <c r="F542" s="10"/>
      <c r="G542" s="10"/>
      <c r="H542" s="56"/>
      <c r="I542" s="10"/>
    </row>
    <row r="543" ht="19.5" customHeight="1" spans="2:9">
      <c r="B543" s="10"/>
      <c r="E543" s="10"/>
      <c r="F543" s="10"/>
      <c r="G543" s="10"/>
      <c r="H543" s="56"/>
      <c r="I543" s="10"/>
    </row>
    <row r="544" ht="19.5" customHeight="1" spans="2:9">
      <c r="B544" s="10"/>
      <c r="E544" s="10"/>
      <c r="F544" s="10"/>
      <c r="G544" s="10"/>
      <c r="H544" s="56"/>
      <c r="I544" s="10"/>
    </row>
    <row r="545" ht="19.5" customHeight="1" spans="2:9">
      <c r="B545" s="10"/>
      <c r="E545" s="10"/>
      <c r="F545" s="10"/>
      <c r="G545" s="10"/>
      <c r="H545" s="56"/>
      <c r="I545" s="10"/>
    </row>
    <row r="546" ht="19.5" customHeight="1" spans="2:9">
      <c r="B546" s="10"/>
      <c r="E546" s="10"/>
      <c r="F546" s="10"/>
      <c r="G546" s="10"/>
      <c r="H546" s="56"/>
      <c r="I546" s="10"/>
    </row>
    <row r="547" ht="19.5" customHeight="1" spans="2:9">
      <c r="B547" s="10"/>
      <c r="E547" s="10"/>
      <c r="F547" s="10"/>
      <c r="G547" s="10"/>
      <c r="H547" s="56"/>
      <c r="I547" s="10"/>
    </row>
    <row r="548" ht="19.5" customHeight="1" spans="2:9">
      <c r="B548" s="10"/>
      <c r="E548" s="10"/>
      <c r="F548" s="10"/>
      <c r="G548" s="10"/>
      <c r="H548" s="56"/>
      <c r="I548" s="10"/>
    </row>
    <row r="549" ht="19.5" customHeight="1" spans="2:9">
      <c r="B549" s="10"/>
      <c r="E549" s="10"/>
      <c r="F549" s="10"/>
      <c r="G549" s="10"/>
      <c r="H549" s="56"/>
      <c r="I549" s="10"/>
    </row>
    <row r="550" ht="19.5" customHeight="1" spans="2:9">
      <c r="B550" s="10"/>
      <c r="E550" s="10"/>
      <c r="F550" s="10"/>
      <c r="G550" s="10"/>
      <c r="H550" s="56"/>
      <c r="I550" s="10"/>
    </row>
    <row r="551" ht="19.5" customHeight="1" spans="2:9">
      <c r="B551" s="10"/>
      <c r="E551" s="10"/>
      <c r="F551" s="10"/>
      <c r="G551" s="10"/>
      <c r="H551" s="56"/>
      <c r="I551" s="10"/>
    </row>
    <row r="552" ht="19.5" customHeight="1" spans="2:9">
      <c r="B552" s="10"/>
      <c r="E552" s="10"/>
      <c r="F552" s="10"/>
      <c r="G552" s="10"/>
      <c r="H552" s="56"/>
      <c r="I552" s="10"/>
    </row>
    <row r="553" ht="19.5" customHeight="1" spans="2:9">
      <c r="B553" s="10"/>
      <c r="E553" s="10"/>
      <c r="F553" s="10"/>
      <c r="G553" s="10"/>
      <c r="H553" s="56"/>
      <c r="I553" s="10"/>
    </row>
    <row r="554" ht="19.5" customHeight="1" spans="2:9">
      <c r="B554" s="10"/>
      <c r="E554" s="10"/>
      <c r="F554" s="10"/>
      <c r="G554" s="10"/>
      <c r="H554" s="56"/>
      <c r="I554" s="10"/>
    </row>
    <row r="555" ht="19.5" customHeight="1" spans="2:9">
      <c r="B555" s="10"/>
      <c r="E555" s="10"/>
      <c r="F555" s="10"/>
      <c r="G555" s="10"/>
      <c r="H555" s="56"/>
      <c r="I555" s="10"/>
    </row>
    <row r="556" ht="19.5" customHeight="1" spans="2:9">
      <c r="B556" s="10"/>
      <c r="E556" s="10"/>
      <c r="F556" s="10"/>
      <c r="G556" s="10"/>
      <c r="H556" s="56"/>
      <c r="I556" s="10"/>
    </row>
    <row r="557" ht="19.5" customHeight="1" spans="2:9">
      <c r="B557" s="10"/>
      <c r="E557" s="10"/>
      <c r="F557" s="10"/>
      <c r="G557" s="10"/>
      <c r="H557" s="56"/>
      <c r="I557" s="10"/>
    </row>
    <row r="558" ht="19.5" customHeight="1" spans="2:9">
      <c r="B558" s="10"/>
      <c r="E558" s="10"/>
      <c r="F558" s="10"/>
      <c r="G558" s="10"/>
      <c r="H558" s="56"/>
      <c r="I558" s="10"/>
    </row>
    <row r="559" ht="19.5" customHeight="1" spans="2:9">
      <c r="B559" s="10"/>
      <c r="E559" s="10"/>
      <c r="F559" s="10"/>
      <c r="G559" s="10"/>
      <c r="H559" s="56"/>
      <c r="I559" s="10"/>
    </row>
    <row r="560" ht="19.5" customHeight="1" spans="2:9">
      <c r="B560" s="10"/>
      <c r="E560" s="10"/>
      <c r="F560" s="10"/>
      <c r="G560" s="10"/>
      <c r="H560" s="56"/>
      <c r="I560" s="10"/>
    </row>
    <row r="561" ht="19.5" customHeight="1" spans="2:9">
      <c r="B561" s="10"/>
      <c r="E561" s="10"/>
      <c r="F561" s="10"/>
      <c r="G561" s="10"/>
      <c r="H561" s="56"/>
      <c r="I561" s="10"/>
    </row>
    <row r="562" ht="19.5" customHeight="1" spans="2:9">
      <c r="B562" s="10"/>
      <c r="E562" s="10"/>
      <c r="F562" s="10"/>
      <c r="G562" s="10"/>
      <c r="H562" s="56"/>
      <c r="I562" s="10"/>
    </row>
    <row r="563" ht="19.5" customHeight="1" spans="2:9">
      <c r="B563" s="10"/>
      <c r="E563" s="10"/>
      <c r="F563" s="10"/>
      <c r="G563" s="10"/>
      <c r="H563" s="56"/>
      <c r="I563" s="10"/>
    </row>
    <row r="564" ht="19.5" customHeight="1" spans="2:9">
      <c r="B564" s="10"/>
      <c r="E564" s="10"/>
      <c r="F564" s="10"/>
      <c r="G564" s="10"/>
      <c r="H564" s="56"/>
      <c r="I564" s="10"/>
    </row>
    <row r="565" ht="19.5" customHeight="1" spans="2:9">
      <c r="B565" s="10"/>
      <c r="E565" s="10"/>
      <c r="F565" s="10"/>
      <c r="G565" s="10"/>
      <c r="H565" s="56"/>
      <c r="I565" s="10"/>
    </row>
    <row r="566" ht="19.5" customHeight="1" spans="2:9">
      <c r="B566" s="10"/>
      <c r="E566" s="10"/>
      <c r="F566" s="10"/>
      <c r="G566" s="10"/>
      <c r="H566" s="56"/>
      <c r="I566" s="10"/>
    </row>
    <row r="567" ht="19.5" customHeight="1" spans="2:9">
      <c r="B567" s="10"/>
      <c r="E567" s="10"/>
      <c r="F567" s="10"/>
      <c r="G567" s="10"/>
      <c r="H567" s="56"/>
      <c r="I567" s="10"/>
    </row>
    <row r="568" ht="19.5" customHeight="1" spans="2:9">
      <c r="B568" s="10"/>
      <c r="E568" s="10"/>
      <c r="F568" s="10"/>
      <c r="G568" s="10"/>
      <c r="H568" s="56"/>
      <c r="I568" s="10"/>
    </row>
    <row r="569" ht="19.5" customHeight="1" spans="2:9">
      <c r="B569" s="10"/>
      <c r="E569" s="10"/>
      <c r="F569" s="10"/>
      <c r="G569" s="10"/>
      <c r="H569" s="56"/>
      <c r="I569" s="10"/>
    </row>
    <row r="570" ht="19.5" customHeight="1" spans="2:9">
      <c r="B570" s="10"/>
      <c r="E570" s="10"/>
      <c r="F570" s="10"/>
      <c r="G570" s="10"/>
      <c r="H570" s="56"/>
      <c r="I570" s="10"/>
    </row>
    <row r="571" ht="19.5" customHeight="1" spans="2:9">
      <c r="B571" s="10"/>
      <c r="E571" s="10"/>
      <c r="F571" s="10"/>
      <c r="G571" s="10"/>
      <c r="H571" s="56"/>
      <c r="I571" s="10"/>
    </row>
    <row r="572" ht="19.5" customHeight="1" spans="2:9">
      <c r="B572" s="10"/>
      <c r="E572" s="10"/>
      <c r="F572" s="10"/>
      <c r="G572" s="10"/>
      <c r="H572" s="56"/>
      <c r="I572" s="10"/>
    </row>
    <row r="573" ht="19.5" customHeight="1" spans="2:9">
      <c r="B573" s="10"/>
      <c r="E573" s="10"/>
      <c r="F573" s="10"/>
      <c r="G573" s="10"/>
      <c r="H573" s="56"/>
      <c r="I573" s="10"/>
    </row>
    <row r="574" ht="19.5" customHeight="1" spans="2:9">
      <c r="B574" s="10"/>
      <c r="E574" s="10"/>
      <c r="F574" s="10"/>
      <c r="G574" s="10"/>
      <c r="H574" s="56"/>
      <c r="I574" s="10"/>
    </row>
    <row r="575" ht="19.5" customHeight="1" spans="2:9">
      <c r="B575" s="10"/>
      <c r="E575" s="10"/>
      <c r="F575" s="10"/>
      <c r="G575" s="10"/>
      <c r="H575" s="56"/>
      <c r="I575" s="10"/>
    </row>
    <row r="576" ht="19.5" customHeight="1" spans="2:9">
      <c r="B576" s="10"/>
      <c r="E576" s="10"/>
      <c r="F576" s="10"/>
      <c r="G576" s="10"/>
      <c r="H576" s="56"/>
      <c r="I576" s="10"/>
    </row>
    <row r="577" ht="19.5" customHeight="1" spans="2:9">
      <c r="B577" s="10"/>
      <c r="E577" s="10"/>
      <c r="F577" s="10"/>
      <c r="G577" s="10"/>
      <c r="H577" s="56"/>
      <c r="I577" s="10"/>
    </row>
    <row r="578" ht="19.5" customHeight="1" spans="2:9">
      <c r="B578" s="10"/>
      <c r="E578" s="10"/>
      <c r="F578" s="10"/>
      <c r="G578" s="10"/>
      <c r="H578" s="56"/>
      <c r="I578" s="10"/>
    </row>
    <row r="579" ht="19.5" customHeight="1" spans="2:9">
      <c r="B579" s="10"/>
      <c r="E579" s="10"/>
      <c r="F579" s="10"/>
      <c r="G579" s="10"/>
      <c r="H579" s="56"/>
      <c r="I579" s="10"/>
    </row>
    <row r="580" ht="19.5" customHeight="1" spans="2:9">
      <c r="B580" s="10"/>
      <c r="E580" s="10"/>
      <c r="F580" s="10"/>
      <c r="G580" s="10"/>
      <c r="H580" s="56"/>
      <c r="I580" s="10"/>
    </row>
    <row r="581" ht="19.5" customHeight="1" spans="2:9">
      <c r="B581" s="10"/>
      <c r="E581" s="10"/>
      <c r="F581" s="10"/>
      <c r="G581" s="10"/>
      <c r="H581" s="56"/>
      <c r="I581" s="10"/>
    </row>
    <row r="582" ht="19.5" customHeight="1" spans="2:9">
      <c r="B582" s="10"/>
      <c r="E582" s="10"/>
      <c r="F582" s="10"/>
      <c r="G582" s="10"/>
      <c r="H582" s="56"/>
      <c r="I582" s="10"/>
    </row>
    <row r="583" ht="19.5" customHeight="1" spans="2:9">
      <c r="B583" s="10"/>
      <c r="E583" s="10"/>
      <c r="F583" s="10"/>
      <c r="G583" s="10"/>
      <c r="H583" s="56"/>
      <c r="I583" s="10"/>
    </row>
    <row r="584" ht="19.5" customHeight="1" spans="2:9">
      <c r="B584" s="10"/>
      <c r="E584" s="10"/>
      <c r="F584" s="10"/>
      <c r="G584" s="10"/>
      <c r="H584" s="56"/>
      <c r="I584" s="10"/>
    </row>
    <row r="585" ht="19.5" customHeight="1" spans="2:9">
      <c r="B585" s="10"/>
      <c r="E585" s="10"/>
      <c r="F585" s="10"/>
      <c r="G585" s="10"/>
      <c r="H585" s="56"/>
      <c r="I585" s="10"/>
    </row>
    <row r="586" ht="19.5" customHeight="1" spans="2:9">
      <c r="B586" s="10"/>
      <c r="E586" s="10"/>
      <c r="F586" s="10"/>
      <c r="G586" s="10"/>
      <c r="H586" s="56"/>
      <c r="I586" s="10"/>
    </row>
    <row r="587" ht="19.5" customHeight="1" spans="2:9">
      <c r="B587" s="10"/>
      <c r="E587" s="10"/>
      <c r="F587" s="10"/>
      <c r="G587" s="10"/>
      <c r="H587" s="56"/>
      <c r="I587" s="10"/>
    </row>
    <row r="588" ht="19.5" customHeight="1" spans="2:9">
      <c r="B588" s="10"/>
      <c r="E588" s="10"/>
      <c r="F588" s="10"/>
      <c r="G588" s="10"/>
      <c r="H588" s="56"/>
      <c r="I588" s="10"/>
    </row>
    <row r="589" ht="19.5" customHeight="1" spans="2:9">
      <c r="B589" s="10"/>
      <c r="E589" s="10"/>
      <c r="F589" s="10"/>
      <c r="G589" s="10"/>
      <c r="H589" s="56"/>
      <c r="I589" s="10"/>
    </row>
    <row r="590" ht="19.5" customHeight="1" spans="2:9">
      <c r="B590" s="10"/>
      <c r="E590" s="10"/>
      <c r="F590" s="10"/>
      <c r="G590" s="10"/>
      <c r="H590" s="56"/>
      <c r="I590" s="10"/>
    </row>
    <row r="591" ht="19.5" customHeight="1" spans="2:9">
      <c r="B591" s="10"/>
      <c r="E591" s="10"/>
      <c r="F591" s="10"/>
      <c r="G591" s="10"/>
      <c r="H591" s="56"/>
      <c r="I591" s="10"/>
    </row>
    <row r="592" ht="19.5" customHeight="1" spans="2:9">
      <c r="B592" s="10"/>
      <c r="E592" s="10"/>
      <c r="F592" s="10"/>
      <c r="G592" s="10"/>
      <c r="H592" s="56"/>
      <c r="I592" s="10"/>
    </row>
    <row r="593" ht="19.5" customHeight="1" spans="2:9">
      <c r="B593" s="10"/>
      <c r="E593" s="10"/>
      <c r="F593" s="10"/>
      <c r="G593" s="10"/>
      <c r="H593" s="56"/>
      <c r="I593" s="10"/>
    </row>
    <row r="594" ht="19.5" customHeight="1" spans="2:9">
      <c r="B594" s="10"/>
      <c r="E594" s="10"/>
      <c r="F594" s="10"/>
      <c r="G594" s="10"/>
      <c r="H594" s="56"/>
      <c r="I594" s="10"/>
    </row>
    <row r="595" ht="19.5" customHeight="1" spans="2:9">
      <c r="B595" s="10"/>
      <c r="E595" s="10"/>
      <c r="F595" s="10"/>
      <c r="G595" s="10"/>
      <c r="H595" s="56"/>
      <c r="I595" s="10"/>
    </row>
    <row r="596" ht="19.5" customHeight="1" spans="2:9">
      <c r="B596" s="10"/>
      <c r="E596" s="10"/>
      <c r="F596" s="10"/>
      <c r="G596" s="10"/>
      <c r="H596" s="56"/>
      <c r="I596" s="10"/>
    </row>
    <row r="597" ht="19.5" customHeight="1" spans="2:9">
      <c r="B597" s="10"/>
      <c r="E597" s="10"/>
      <c r="F597" s="10"/>
      <c r="G597" s="10"/>
      <c r="H597" s="56"/>
      <c r="I597" s="10"/>
    </row>
    <row r="598" ht="19.5" customHeight="1" spans="2:9">
      <c r="B598" s="10"/>
      <c r="E598" s="10"/>
      <c r="F598" s="10"/>
      <c r="G598" s="10"/>
      <c r="H598" s="56"/>
      <c r="I598" s="10"/>
    </row>
    <row r="599" ht="19.5" customHeight="1" spans="2:9">
      <c r="B599" s="10"/>
      <c r="E599" s="10"/>
      <c r="F599" s="10"/>
      <c r="G599" s="10"/>
      <c r="H599" s="56"/>
      <c r="I599" s="10"/>
    </row>
  </sheetData>
  <autoFilter xmlns:etc="http://www.wps.cn/officeDocument/2017/etCustomData" ref="A1:O110" etc:filterBottomFollowUsedRange="0">
    <extLst/>
  </autoFilter>
  <printOptions horizontalCentered="1"/>
  <pageMargins left="0.15748031496063" right="0.196850393700787" top="0.31496062992126" bottom="0.354330708661417" header="0.236220472440945" footer="0.236220472440945"/>
  <pageSetup paperSize="9" orientation="landscape" verticalDpi="180"/>
  <headerFooter alignWithMargins="0">
    <oddFooter>&amp;C第 &amp;P 頁，共 &amp;N 頁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39"/>
  <sheetViews>
    <sheetView zoomScale="117" zoomScaleNormal="117" workbookViewId="0">
      <pane xSplit="8" ySplit="1" topLeftCell="M258" activePane="bottomRight" state="frozen"/>
      <selection/>
      <selection pane="topRight"/>
      <selection pane="bottomLeft"/>
      <selection pane="bottomRight" activeCell="H274" sqref="H274"/>
    </sheetView>
  </sheetViews>
  <sheetFormatPr defaultColWidth="8.65833333333333" defaultRowHeight="18.75" customHeight="1"/>
  <cols>
    <col min="1" max="1" width="10.075" style="5" customWidth="1"/>
    <col min="2" max="2" width="16.3" style="6" customWidth="1"/>
    <col min="3" max="3" width="13.025" style="5" customWidth="1"/>
    <col min="4" max="4" width="21.4" style="7" customWidth="1"/>
    <col min="5" max="5" width="13.4833333333333" style="8" customWidth="1"/>
    <col min="6" max="6" width="9.60833333333333" style="5" customWidth="1"/>
    <col min="7" max="7" width="13.7833333333333" style="5" customWidth="1"/>
    <col min="8" max="8" width="16.8916666666667" style="9" customWidth="1"/>
    <col min="9" max="9" width="22.4166666666667" style="5" customWidth="1"/>
    <col min="10" max="10" width="15.95" style="10" customWidth="1"/>
    <col min="11" max="11" width="13.0166666666667" style="10" customWidth="1"/>
    <col min="12" max="12" width="13.6333333333333" style="10" hidden="1" customWidth="1"/>
    <col min="13" max="13" width="18.6" style="10" customWidth="1"/>
    <col min="14" max="14" width="9.075" style="10" hidden="1" customWidth="1"/>
    <col min="15" max="15" width="17.7666666666667" style="10" customWidth="1"/>
    <col min="16" max="16" width="8.99166666666667" style="10" customWidth="1"/>
    <col min="17" max="16384" width="8.65833333333333" style="10"/>
  </cols>
  <sheetData>
    <row r="1" s="1" customFormat="1" ht="45" customHeight="1" spans="1:15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4" t="s">
        <v>7</v>
      </c>
      <c r="I1" s="12" t="s">
        <v>8</v>
      </c>
      <c r="J1" s="27" t="s">
        <v>9</v>
      </c>
      <c r="K1" s="27" t="s">
        <v>10</v>
      </c>
      <c r="L1" s="27" t="s">
        <v>11</v>
      </c>
      <c r="M1" s="1" t="s">
        <v>12</v>
      </c>
      <c r="O1" s="28" t="s">
        <v>13</v>
      </c>
    </row>
    <row r="2" s="2" customFormat="1" ht="41" customHeight="1" spans="1:15">
      <c r="A2" s="15" t="s">
        <v>173</v>
      </c>
      <c r="B2" s="16" t="s">
        <v>318</v>
      </c>
      <c r="C2" s="17">
        <v>4500578041</v>
      </c>
      <c r="D2" s="18" t="s">
        <v>319</v>
      </c>
      <c r="E2" s="17">
        <v>200</v>
      </c>
      <c r="F2" s="15">
        <v>8</v>
      </c>
      <c r="G2" s="19" t="s">
        <v>28</v>
      </c>
      <c r="H2" s="20">
        <v>45901</v>
      </c>
      <c r="I2" s="29" t="s">
        <v>320</v>
      </c>
      <c r="J2" s="2">
        <f>VLOOKUP(B2,[2]欠料HOLD貨!$C:$R,12,FALSE)</f>
        <v>0</v>
      </c>
      <c r="L2" s="2">
        <f>VLOOKUP(B2,'[3]PSO 2025-深圳银图'!$A$1:$Q$65536,5,FALSE)</f>
        <v>200</v>
      </c>
      <c r="M2" s="30">
        <f>VLOOKUP(B2,'[3]PSO 2025-深圳银图'!$A$1:$Q$65536,13,FALSE)</f>
        <v>1.09</v>
      </c>
      <c r="N2" s="2">
        <f>L2-E2</f>
        <v>0</v>
      </c>
      <c r="O2" s="31">
        <f>M2*E2</f>
        <v>218</v>
      </c>
    </row>
    <row r="3" s="2" customFormat="1" ht="20.25" customHeight="1" spans="1:15">
      <c r="A3" s="15" t="s">
        <v>58</v>
      </c>
      <c r="B3" s="16" t="s">
        <v>321</v>
      </c>
      <c r="C3" s="17">
        <v>4500578041</v>
      </c>
      <c r="D3" s="18" t="s">
        <v>322</v>
      </c>
      <c r="E3" s="17">
        <v>200</v>
      </c>
      <c r="F3" s="15">
        <v>4</v>
      </c>
      <c r="G3" s="19" t="s">
        <v>28</v>
      </c>
      <c r="H3" s="20">
        <v>45901</v>
      </c>
      <c r="I3" s="29" t="s">
        <v>323</v>
      </c>
      <c r="J3" s="2">
        <f>VLOOKUP(B3,[2]欠料HOLD貨!$C:$R,12,FALSE)</f>
        <v>0</v>
      </c>
      <c r="L3" s="2">
        <f>VLOOKUP(B3,'[3]PSO 2025-深圳银图'!$A$1:$Q$65536,5,FALSE)</f>
        <v>200</v>
      </c>
      <c r="M3" s="30">
        <f>VLOOKUP(B3,'[3]PSO 2025-深圳银图'!$A$1:$Q$65536,13,FALSE)</f>
        <v>1.43</v>
      </c>
      <c r="N3" s="2">
        <f t="shared" ref="N3:N66" si="0">L3-E3</f>
        <v>0</v>
      </c>
      <c r="O3" s="31">
        <f t="shared" ref="O3:O66" si="1">M3*E3</f>
        <v>286</v>
      </c>
    </row>
    <row r="4" s="2" customFormat="1" ht="20.25" customHeight="1" spans="1:15">
      <c r="A4" s="15" t="s">
        <v>25</v>
      </c>
      <c r="B4" s="16" t="s">
        <v>324</v>
      </c>
      <c r="C4" s="17">
        <v>4500578041</v>
      </c>
      <c r="D4" s="18" t="s">
        <v>325</v>
      </c>
      <c r="E4" s="17">
        <v>200</v>
      </c>
      <c r="F4" s="15">
        <v>4</v>
      </c>
      <c r="G4" s="19" t="s">
        <v>28</v>
      </c>
      <c r="H4" s="20">
        <v>45901</v>
      </c>
      <c r="I4" s="29" t="s">
        <v>326</v>
      </c>
      <c r="J4" s="2">
        <f>VLOOKUP(B4,[2]欠料HOLD貨!$C:$R,12,FALSE)</f>
        <v>0</v>
      </c>
      <c r="L4" s="2">
        <f>VLOOKUP(B4,'[3]PSO 2025-深圳银图'!$A$1:$Q$65536,5,FALSE)</f>
        <v>200</v>
      </c>
      <c r="M4" s="30">
        <f>VLOOKUP(B4,'[3]PSO 2025-深圳银图'!$A$1:$Q$65536,13,FALSE)</f>
        <v>0.78</v>
      </c>
      <c r="N4" s="2">
        <f t="shared" si="0"/>
        <v>0</v>
      </c>
      <c r="O4" s="31">
        <f t="shared" si="1"/>
        <v>156</v>
      </c>
    </row>
    <row r="5" s="2" customFormat="1" ht="20.25" customHeight="1" spans="1:15">
      <c r="A5" s="15" t="s">
        <v>255</v>
      </c>
      <c r="B5" s="16" t="s">
        <v>327</v>
      </c>
      <c r="C5" s="17">
        <v>4500578041</v>
      </c>
      <c r="D5" s="18" t="s">
        <v>328</v>
      </c>
      <c r="E5" s="17">
        <v>200</v>
      </c>
      <c r="F5" s="15">
        <v>4</v>
      </c>
      <c r="G5" s="19" t="s">
        <v>28</v>
      </c>
      <c r="H5" s="20">
        <v>45901</v>
      </c>
      <c r="I5" s="29" t="s">
        <v>329</v>
      </c>
      <c r="J5" s="2">
        <f>VLOOKUP(B5,[2]欠料HOLD貨!$C:$R,12,FALSE)</f>
        <v>0</v>
      </c>
      <c r="L5" s="2">
        <f>VLOOKUP(B5,'[3]PSO 2025-深圳银图'!$A$1:$Q$65536,5,FALSE)</f>
        <v>200</v>
      </c>
      <c r="M5" s="30">
        <f>VLOOKUP(B5,'[3]PSO 2025-深圳银图'!$A$1:$Q$65536,13,FALSE)</f>
        <v>1.66</v>
      </c>
      <c r="N5" s="2">
        <f t="shared" si="0"/>
        <v>0</v>
      </c>
      <c r="O5" s="31">
        <f t="shared" si="1"/>
        <v>332</v>
      </c>
    </row>
    <row r="6" s="2" customFormat="1" ht="20.25" customHeight="1" spans="1:15">
      <c r="A6" s="15" t="s">
        <v>162</v>
      </c>
      <c r="B6" s="16" t="s">
        <v>330</v>
      </c>
      <c r="C6" s="17">
        <v>4500578041</v>
      </c>
      <c r="D6" s="18" t="s">
        <v>331</v>
      </c>
      <c r="E6" s="17">
        <v>200</v>
      </c>
      <c r="F6" s="15">
        <v>4</v>
      </c>
      <c r="G6" s="19" t="s">
        <v>28</v>
      </c>
      <c r="H6" s="20">
        <v>45901</v>
      </c>
      <c r="I6" s="29" t="s">
        <v>332</v>
      </c>
      <c r="J6" s="2">
        <f>VLOOKUP(B6,[2]欠料HOLD貨!$C:$R,12,FALSE)</f>
        <v>0</v>
      </c>
      <c r="L6" s="2">
        <f>VLOOKUP(B6,'[3]PSO 2025-深圳银图'!$A$1:$Q$65536,5,FALSE)</f>
        <v>200</v>
      </c>
      <c r="M6" s="30">
        <f>VLOOKUP(B6,'[3]PSO 2025-深圳银图'!$A$1:$Q$65536,13,FALSE)</f>
        <v>1.24</v>
      </c>
      <c r="N6" s="2">
        <f t="shared" si="0"/>
        <v>0</v>
      </c>
      <c r="O6" s="31">
        <f t="shared" si="1"/>
        <v>248</v>
      </c>
    </row>
    <row r="7" s="2" customFormat="1" ht="20.25" customHeight="1" spans="1:15">
      <c r="A7" s="15" t="s">
        <v>166</v>
      </c>
      <c r="B7" s="16" t="s">
        <v>333</v>
      </c>
      <c r="C7" s="17">
        <v>4500578041</v>
      </c>
      <c r="D7" s="18" t="s">
        <v>334</v>
      </c>
      <c r="E7" s="17">
        <v>200</v>
      </c>
      <c r="F7" s="15">
        <v>4</v>
      </c>
      <c r="G7" s="19" t="s">
        <v>28</v>
      </c>
      <c r="H7" s="20">
        <v>45901</v>
      </c>
      <c r="I7" s="29" t="s">
        <v>335</v>
      </c>
      <c r="J7" s="2">
        <f>VLOOKUP(B7,[2]欠料HOLD貨!$C:$R,12,FALSE)</f>
        <v>0</v>
      </c>
      <c r="L7" s="2">
        <f>VLOOKUP(B7,'[3]PSO 2025-深圳银图'!$A$1:$Q$65536,5,FALSE)</f>
        <v>200</v>
      </c>
      <c r="M7" s="30">
        <f>VLOOKUP(B7,'[3]PSO 2025-深圳银图'!$A$1:$Q$65536,13,FALSE)</f>
        <v>0.66</v>
      </c>
      <c r="N7" s="2">
        <f t="shared" si="0"/>
        <v>0</v>
      </c>
      <c r="O7" s="31">
        <f t="shared" si="1"/>
        <v>132</v>
      </c>
    </row>
    <row r="8" s="2" customFormat="1" ht="20.25" customHeight="1" spans="1:15">
      <c r="A8" s="15" t="s">
        <v>158</v>
      </c>
      <c r="B8" s="16" t="s">
        <v>336</v>
      </c>
      <c r="C8" s="17">
        <v>4500578041</v>
      </c>
      <c r="D8" s="18" t="s">
        <v>337</v>
      </c>
      <c r="E8" s="17">
        <v>200</v>
      </c>
      <c r="F8" s="15">
        <v>4</v>
      </c>
      <c r="G8" s="19" t="s">
        <v>28</v>
      </c>
      <c r="H8" s="20">
        <v>45901</v>
      </c>
      <c r="I8" s="29" t="s">
        <v>338</v>
      </c>
      <c r="J8" s="2" t="str">
        <f>VLOOKUP(B8,[2]欠料HOLD貨!$C:$R,12,FALSE)</f>
        <v>OK</v>
      </c>
      <c r="L8" s="2">
        <f>VLOOKUP(B8,'[3]PSO 2025-深圳银图'!$A$1:$Q$65536,5,FALSE)</f>
        <v>200</v>
      </c>
      <c r="M8" s="30">
        <f>VLOOKUP(B8,'[3]PSO 2025-深圳银图'!$A$1:$Q$65536,13,FALSE)</f>
        <v>1.56</v>
      </c>
      <c r="N8" s="2">
        <f t="shared" si="0"/>
        <v>0</v>
      </c>
      <c r="O8" s="31">
        <f t="shared" si="1"/>
        <v>312</v>
      </c>
    </row>
    <row r="9" s="2" customFormat="1" ht="20.25" customHeight="1" spans="1:15">
      <c r="A9" s="15" t="s">
        <v>30</v>
      </c>
      <c r="B9" s="16" t="s">
        <v>339</v>
      </c>
      <c r="C9" s="17">
        <v>4500578041</v>
      </c>
      <c r="D9" s="18" t="s">
        <v>340</v>
      </c>
      <c r="E9" s="17">
        <v>200</v>
      </c>
      <c r="F9" s="15">
        <v>4</v>
      </c>
      <c r="G9" s="19" t="s">
        <v>28</v>
      </c>
      <c r="H9" s="20">
        <v>45901</v>
      </c>
      <c r="I9" s="29" t="s">
        <v>341</v>
      </c>
      <c r="J9" s="2">
        <f>VLOOKUP(B9,[2]欠料HOLD貨!$C:$R,12,FALSE)</f>
        <v>0</v>
      </c>
      <c r="L9" s="2">
        <f>VLOOKUP(B9,'[3]PSO 2025-深圳银图'!$A$1:$Q$65536,5,FALSE)</f>
        <v>200</v>
      </c>
      <c r="M9" s="30">
        <f>VLOOKUP(B9,'[3]PSO 2025-深圳银图'!$A$1:$Q$65536,13,FALSE)</f>
        <v>1.69</v>
      </c>
      <c r="N9" s="2">
        <f t="shared" si="0"/>
        <v>0</v>
      </c>
      <c r="O9" s="31">
        <f t="shared" si="1"/>
        <v>338</v>
      </c>
    </row>
    <row r="10" s="2" customFormat="1" ht="20.25" customHeight="1" spans="1:15">
      <c r="A10" s="15" t="s">
        <v>89</v>
      </c>
      <c r="B10" s="16" t="s">
        <v>342</v>
      </c>
      <c r="C10" s="17">
        <v>4500578041</v>
      </c>
      <c r="D10" s="18" t="s">
        <v>343</v>
      </c>
      <c r="E10" s="17">
        <v>200</v>
      </c>
      <c r="F10" s="15">
        <v>4</v>
      </c>
      <c r="G10" s="19" t="s">
        <v>28</v>
      </c>
      <c r="H10" s="20">
        <v>45901</v>
      </c>
      <c r="I10" s="29" t="s">
        <v>344</v>
      </c>
      <c r="J10" s="2" t="str">
        <f>VLOOKUP(B10,[2]欠料HOLD貨!$C:$R,12,FALSE)</f>
        <v>散件OK</v>
      </c>
      <c r="L10" s="2">
        <f>VLOOKUP(B10,'[3]PSO 2025-深圳银图'!$A$1:$Q$65536,5,FALSE)</f>
        <v>200</v>
      </c>
      <c r="M10" s="30">
        <f>VLOOKUP(B10,'[3]PSO 2025-深圳银图'!$A$1:$Q$65536,13,FALSE)</f>
        <v>0.54</v>
      </c>
      <c r="N10" s="2">
        <f t="shared" si="0"/>
        <v>0</v>
      </c>
      <c r="O10" s="31">
        <f t="shared" si="1"/>
        <v>108</v>
      </c>
    </row>
    <row r="11" s="2" customFormat="1" ht="20.25" customHeight="1" spans="1:15">
      <c r="A11" s="15" t="s">
        <v>107</v>
      </c>
      <c r="B11" s="16" t="s">
        <v>345</v>
      </c>
      <c r="C11" s="17">
        <v>4500578041</v>
      </c>
      <c r="D11" s="18" t="s">
        <v>346</v>
      </c>
      <c r="E11" s="17">
        <v>200</v>
      </c>
      <c r="F11" s="15">
        <v>4</v>
      </c>
      <c r="G11" s="19" t="s">
        <v>28</v>
      </c>
      <c r="H11" s="20">
        <v>45901</v>
      </c>
      <c r="I11" s="29" t="s">
        <v>347</v>
      </c>
      <c r="J11" s="2" t="str">
        <f>VLOOKUP(B11,[2]欠料HOLD貨!$C:$R,12,FALSE)</f>
        <v>散件40鋁通</v>
      </c>
      <c r="L11" s="2">
        <f>VLOOKUP(B11,'[3]PSO 2025-深圳银图'!$A$1:$Q$65536,5,FALSE)</f>
        <v>200</v>
      </c>
      <c r="M11" s="30">
        <f>VLOOKUP(B11,'[3]PSO 2025-深圳银图'!$A$1:$Q$65536,13,FALSE)</f>
        <v>2.35</v>
      </c>
      <c r="N11" s="2">
        <f t="shared" si="0"/>
        <v>0</v>
      </c>
      <c r="O11" s="31">
        <f t="shared" si="1"/>
        <v>470</v>
      </c>
    </row>
    <row r="12" s="2" customFormat="1" ht="20.25" customHeight="1" spans="1:15">
      <c r="A12" s="15" t="s">
        <v>249</v>
      </c>
      <c r="B12" s="16" t="s">
        <v>348</v>
      </c>
      <c r="C12" s="17">
        <v>4500578041</v>
      </c>
      <c r="D12" s="18" t="s">
        <v>349</v>
      </c>
      <c r="E12" s="17">
        <v>200</v>
      </c>
      <c r="F12" s="15">
        <v>4</v>
      </c>
      <c r="G12" s="19" t="s">
        <v>28</v>
      </c>
      <c r="H12" s="20">
        <v>45901</v>
      </c>
      <c r="I12" s="29" t="s">
        <v>350</v>
      </c>
      <c r="J12" s="2" t="str">
        <f>VLOOKUP(B12,[2]欠料HOLD貨!$C:$R,12,FALSE)</f>
        <v>散件40鋁通</v>
      </c>
      <c r="L12" s="2">
        <f>VLOOKUP(B12,'[3]PSO 2025-深圳银图'!$A$1:$Q$65536,5,FALSE)</f>
        <v>200</v>
      </c>
      <c r="M12" s="30">
        <f>VLOOKUP(B12,'[3]PSO 2025-深圳银图'!$A$1:$Q$65536,13,FALSE)</f>
        <v>3.1</v>
      </c>
      <c r="N12" s="2">
        <f t="shared" si="0"/>
        <v>0</v>
      </c>
      <c r="O12" s="31">
        <f t="shared" si="1"/>
        <v>620</v>
      </c>
    </row>
    <row r="13" s="2" customFormat="1" ht="20.25" customHeight="1" spans="1:15">
      <c r="A13" s="15" t="s">
        <v>99</v>
      </c>
      <c r="B13" s="16" t="s">
        <v>351</v>
      </c>
      <c r="C13" s="17">
        <v>4500578041</v>
      </c>
      <c r="D13" s="18" t="s">
        <v>352</v>
      </c>
      <c r="E13" s="17">
        <v>200</v>
      </c>
      <c r="F13" s="15">
        <v>4</v>
      </c>
      <c r="G13" s="19" t="s">
        <v>28</v>
      </c>
      <c r="H13" s="20">
        <v>45901</v>
      </c>
      <c r="I13" s="29" t="s">
        <v>353</v>
      </c>
      <c r="J13" s="2" t="e">
        <f>VLOOKUP(B13,[2]欠料HOLD貨!$C:$R,12,FALSE)</f>
        <v>#N/A</v>
      </c>
      <c r="L13" s="2">
        <f>VLOOKUP(B13,'[3]PSO 2025-深圳银图'!$A$1:$Q$65536,5,FALSE)</f>
        <v>200</v>
      </c>
      <c r="M13" s="30">
        <f>VLOOKUP(B13,'[3]PSO 2025-深圳银图'!$A$1:$Q$65536,13,FALSE)</f>
        <v>0.47</v>
      </c>
      <c r="N13" s="2">
        <f t="shared" si="0"/>
        <v>0</v>
      </c>
      <c r="O13" s="31">
        <f t="shared" si="1"/>
        <v>94</v>
      </c>
    </row>
    <row r="14" s="2" customFormat="1" ht="20.25" customHeight="1" spans="1:15">
      <c r="A14" s="15" t="s">
        <v>35</v>
      </c>
      <c r="B14" s="16" t="s">
        <v>354</v>
      </c>
      <c r="C14" s="17">
        <v>4500578041</v>
      </c>
      <c r="D14" s="18" t="s">
        <v>355</v>
      </c>
      <c r="E14" s="17">
        <v>200</v>
      </c>
      <c r="F14" s="15">
        <v>4</v>
      </c>
      <c r="G14" s="19" t="s">
        <v>28</v>
      </c>
      <c r="H14" s="20">
        <v>45901</v>
      </c>
      <c r="I14" s="29" t="s">
        <v>356</v>
      </c>
      <c r="J14" s="2">
        <f>VLOOKUP(B14,[2]欠料HOLD貨!$C:$R,12,FALSE)</f>
        <v>0</v>
      </c>
      <c r="L14" s="2">
        <f>VLOOKUP(B14,'[3]PSO 2025-深圳银图'!$A$1:$Q$65536,5,FALSE)</f>
        <v>200</v>
      </c>
      <c r="M14" s="30">
        <f>VLOOKUP(B14,'[3]PSO 2025-深圳银图'!$A$1:$Q$65536,13,FALSE)</f>
        <v>0.6</v>
      </c>
      <c r="N14" s="2">
        <f t="shared" si="0"/>
        <v>0</v>
      </c>
      <c r="O14" s="31">
        <f t="shared" si="1"/>
        <v>120</v>
      </c>
    </row>
    <row r="15" s="2" customFormat="1" ht="20.25" customHeight="1" spans="1:15">
      <c r="A15" s="15" t="s">
        <v>103</v>
      </c>
      <c r="B15" s="16" t="s">
        <v>357</v>
      </c>
      <c r="C15" s="17">
        <v>4500578041</v>
      </c>
      <c r="D15" s="18" t="s">
        <v>358</v>
      </c>
      <c r="E15" s="17">
        <f>200+200</f>
        <v>400</v>
      </c>
      <c r="F15" s="15">
        <v>2</v>
      </c>
      <c r="G15" s="19" t="s">
        <v>28</v>
      </c>
      <c r="H15" s="20">
        <v>45901</v>
      </c>
      <c r="I15" s="29" t="s">
        <v>359</v>
      </c>
      <c r="J15" s="2">
        <f>VLOOKUP(B15,[2]欠料HOLD貨!$C:$R,12,FALSE)</f>
        <v>0</v>
      </c>
      <c r="L15" s="2">
        <f>VLOOKUP(B15,'[3]PSO 2025-深圳银图'!$A$1:$Q$65536,5,FALSE)</f>
        <v>200</v>
      </c>
      <c r="M15" s="30">
        <f>VLOOKUP(B15,'[3]PSO 2025-深圳银图'!$A$1:$Q$65536,13,FALSE)</f>
        <v>0.98</v>
      </c>
      <c r="N15" s="2">
        <f t="shared" si="0"/>
        <v>-200</v>
      </c>
      <c r="O15" s="31">
        <f t="shared" si="1"/>
        <v>392</v>
      </c>
    </row>
    <row r="16" s="2" customFormat="1" ht="20.25" customHeight="1" spans="1:15">
      <c r="A16" s="15" t="s">
        <v>97</v>
      </c>
      <c r="B16" s="16" t="s">
        <v>360</v>
      </c>
      <c r="C16" s="17">
        <v>4500578041</v>
      </c>
      <c r="D16" s="18" t="s">
        <v>361</v>
      </c>
      <c r="E16" s="17">
        <v>200</v>
      </c>
      <c r="F16" s="15">
        <v>4</v>
      </c>
      <c r="G16" s="19" t="s">
        <v>28</v>
      </c>
      <c r="H16" s="20">
        <v>45901</v>
      </c>
      <c r="I16" s="29" t="s">
        <v>362</v>
      </c>
      <c r="J16" s="2">
        <f>VLOOKUP(B16,[2]欠料HOLD貨!$C:$R,12,FALSE)</f>
        <v>0</v>
      </c>
      <c r="L16" s="2">
        <f>VLOOKUP(B16,'[3]PSO 2025-深圳银图'!$A$1:$Q$65536,5,FALSE)</f>
        <v>200</v>
      </c>
      <c r="M16" s="30">
        <f>VLOOKUP(B16,'[3]PSO 2025-深圳银图'!$A$1:$Q$65536,13,FALSE)</f>
        <v>1.3</v>
      </c>
      <c r="N16" s="2">
        <f t="shared" si="0"/>
        <v>0</v>
      </c>
      <c r="O16" s="31">
        <f t="shared" si="1"/>
        <v>260</v>
      </c>
    </row>
    <row r="17" s="2" customFormat="1" ht="20.25" customHeight="1" spans="1:15">
      <c r="A17" s="15" t="s">
        <v>166</v>
      </c>
      <c r="B17" s="16" t="s">
        <v>363</v>
      </c>
      <c r="C17" s="17">
        <v>204013</v>
      </c>
      <c r="D17" s="18" t="s">
        <v>364</v>
      </c>
      <c r="E17" s="17">
        <v>2502</v>
      </c>
      <c r="F17" s="15">
        <v>417</v>
      </c>
      <c r="G17" s="19" t="s">
        <v>117</v>
      </c>
      <c r="H17" s="20">
        <v>45901</v>
      </c>
      <c r="I17" s="29" t="s">
        <v>365</v>
      </c>
      <c r="J17" s="2" t="str">
        <f>VLOOKUP(B17,[2]欠料HOLD貨!$C:$R,12,FALSE)</f>
        <v>OK</v>
      </c>
      <c r="L17" s="2">
        <f>VLOOKUP(B17,'[3]PSO 2025-深圳银图'!$A$1:$Q$65536,5,FALSE)</f>
        <v>2502</v>
      </c>
      <c r="M17" s="30">
        <f>VLOOKUP(B17,'[3]PSO 2025-深圳银图'!$A$1:$Q$65536,13,FALSE)</f>
        <v>27.151</v>
      </c>
      <c r="N17" s="2">
        <f t="shared" si="0"/>
        <v>0</v>
      </c>
      <c r="O17" s="31">
        <f t="shared" si="1"/>
        <v>67931.802</v>
      </c>
    </row>
    <row r="18" s="2" customFormat="1" ht="20.25" customHeight="1" spans="1:15">
      <c r="A18" s="15"/>
      <c r="B18" s="16" t="s">
        <v>366</v>
      </c>
      <c r="C18" s="17">
        <v>4500578204</v>
      </c>
      <c r="D18" s="18" t="s">
        <v>41</v>
      </c>
      <c r="E18" s="17">
        <v>1500</v>
      </c>
      <c r="F18" s="15">
        <f>1500/4</f>
        <v>375</v>
      </c>
      <c r="G18" s="19" t="s">
        <v>367</v>
      </c>
      <c r="H18" s="20">
        <v>45901</v>
      </c>
      <c r="I18" s="29" t="s">
        <v>43</v>
      </c>
      <c r="J18" s="2" t="str">
        <f>VLOOKUP(B18,[2]欠料HOLD貨!$C:$R,12,FALSE)</f>
        <v>馬達PCB，植毛，油漆</v>
      </c>
      <c r="L18" s="2">
        <f>VLOOKUP(B18,'[3]PSO 2025-深圳银图'!$A$1:$Q$65536,5,FALSE)</f>
        <v>1500</v>
      </c>
      <c r="M18" s="30">
        <f>VLOOKUP(B18,'[3]PSO 2025-深圳银图'!$A$1:$Q$65536,13,FALSE)</f>
        <v>24.955</v>
      </c>
      <c r="N18" s="2">
        <f t="shared" si="0"/>
        <v>0</v>
      </c>
      <c r="O18" s="31">
        <f t="shared" si="1"/>
        <v>37432.5</v>
      </c>
    </row>
    <row r="19" s="2" customFormat="1" ht="20.25" customHeight="1" spans="1:15">
      <c r="A19" s="15" t="s">
        <v>255</v>
      </c>
      <c r="B19" s="16" t="s">
        <v>262</v>
      </c>
      <c r="C19" s="17">
        <v>4500570430</v>
      </c>
      <c r="D19" s="18" t="s">
        <v>263</v>
      </c>
      <c r="E19" s="17">
        <f>4*F19</f>
        <v>7804</v>
      </c>
      <c r="F19" s="15">
        <v>1951</v>
      </c>
      <c r="G19" s="19" t="s">
        <v>28</v>
      </c>
      <c r="H19" s="20">
        <v>45901</v>
      </c>
      <c r="I19" s="29" t="s">
        <v>264</v>
      </c>
      <c r="J19" s="2" t="str">
        <f>VLOOKUP(B19,[2]欠料HOLD貨!$C:$R,12,FALSE)</f>
        <v>PCB欠 15500，</v>
      </c>
      <c r="L19" s="2">
        <f>VLOOKUP(B19,'[3]PSO 2025-深圳银图'!$A$1:$Q$65536,5,FALSE)</f>
        <v>7804</v>
      </c>
      <c r="M19" s="30">
        <f>VLOOKUP(B19,'[3]PSO 2025-深圳银图'!$A$1:$Q$65536,13,FALSE)</f>
        <v>31.109</v>
      </c>
      <c r="N19" s="2">
        <f t="shared" si="0"/>
        <v>0</v>
      </c>
      <c r="O19" s="31">
        <f t="shared" si="1"/>
        <v>242774.636</v>
      </c>
    </row>
    <row r="20" s="2" customFormat="1" ht="20.25" customHeight="1" spans="1:15">
      <c r="A20" s="15"/>
      <c r="B20" s="16" t="s">
        <v>368</v>
      </c>
      <c r="C20" s="17">
        <v>4500578204</v>
      </c>
      <c r="D20" s="18" t="s">
        <v>60</v>
      </c>
      <c r="E20" s="17">
        <v>600</v>
      </c>
      <c r="F20" s="15">
        <f>600/4</f>
        <v>150</v>
      </c>
      <c r="G20" s="19" t="s">
        <v>367</v>
      </c>
      <c r="H20" s="20">
        <v>45901</v>
      </c>
      <c r="I20" s="29" t="s">
        <v>61</v>
      </c>
      <c r="J20" s="2" t="str">
        <f>VLOOKUP(B20,[2]欠料HOLD貨!$C:$R,12,FALSE)</f>
        <v>馬達萬至達(朗特，紙托，油漆，原料</v>
      </c>
      <c r="L20" s="2">
        <f>VLOOKUP(B20,'[3]PSO 2025-深圳银图'!$A$1:$Q$65536,5,FALSE)</f>
        <v>600</v>
      </c>
      <c r="M20" s="30">
        <f>VLOOKUP(B20,'[3]PSO 2025-深圳银图'!$A$1:$Q$65536,13,FALSE)</f>
        <v>25.543</v>
      </c>
      <c r="N20" s="2">
        <f t="shared" si="0"/>
        <v>0</v>
      </c>
      <c r="O20" s="31">
        <f t="shared" si="1"/>
        <v>15325.8</v>
      </c>
    </row>
    <row r="21" s="2" customFormat="1" ht="20.25" customHeight="1" spans="1:15">
      <c r="A21" s="15"/>
      <c r="B21" s="16" t="s">
        <v>369</v>
      </c>
      <c r="C21" s="17">
        <v>835604</v>
      </c>
      <c r="D21" s="18" t="s">
        <v>370</v>
      </c>
      <c r="E21" s="17">
        <v>11776</v>
      </c>
      <c r="F21" s="15">
        <v>2944</v>
      </c>
      <c r="G21" s="19" t="s">
        <v>46</v>
      </c>
      <c r="H21" s="20">
        <v>45901</v>
      </c>
      <c r="I21" s="29" t="s">
        <v>371</v>
      </c>
      <c r="J21" s="2" t="str">
        <f>VLOOKUP(B21,[2]欠料HOLD貨!$C:$R,12,FALSE)</f>
        <v>卡通</v>
      </c>
      <c r="L21" s="2">
        <f>VLOOKUP(B21,'[3]RSO 2025  深圳银电'!$A$1:$Q$65536,5,FALSE)</f>
        <v>11776</v>
      </c>
      <c r="M21" s="30">
        <f>VLOOKUP(B21,'[3]RSO 2025  深圳银电'!$A$1:$Q$65536,13,FALSE)</f>
        <v>6</v>
      </c>
      <c r="N21" s="2">
        <f t="shared" si="0"/>
        <v>0</v>
      </c>
      <c r="O21" s="31">
        <f t="shared" si="1"/>
        <v>70656</v>
      </c>
    </row>
    <row r="22" s="2" customFormat="1" ht="20.25" customHeight="1" spans="1:15">
      <c r="A22" s="15" t="s">
        <v>255</v>
      </c>
      <c r="B22" s="16" t="s">
        <v>372</v>
      </c>
      <c r="C22" s="17">
        <v>4500575999</v>
      </c>
      <c r="D22" s="18" t="s">
        <v>253</v>
      </c>
      <c r="E22" s="17">
        <v>3300</v>
      </c>
      <c r="F22" s="15">
        <v>1650</v>
      </c>
      <c r="G22" s="19" t="s">
        <v>28</v>
      </c>
      <c r="H22" s="20">
        <v>45901</v>
      </c>
      <c r="I22" s="29" t="s">
        <v>254</v>
      </c>
      <c r="J22" s="2" t="str">
        <f>VLOOKUP(B22,[2]欠料HOLD貨!$C:$R,12,FALSE)</f>
        <v>PCB,轉尾，油漆，原料，原料</v>
      </c>
      <c r="L22" s="2">
        <f>VLOOKUP(B22,'[3]PSO 2025-深圳银图'!$A$1:$Q$65536,5,FALSE)</f>
        <v>3300</v>
      </c>
      <c r="M22" s="30">
        <f>VLOOKUP(B22,'[3]PSO 2025-深圳银图'!$A$1:$Q$65536,13,FALSE)</f>
        <v>35.97</v>
      </c>
      <c r="N22" s="2">
        <f t="shared" si="0"/>
        <v>0</v>
      </c>
      <c r="O22" s="31">
        <f t="shared" si="1"/>
        <v>118701</v>
      </c>
    </row>
    <row r="23" s="2" customFormat="1" ht="20.25" customHeight="1" spans="1:15">
      <c r="A23" s="15" t="s">
        <v>158</v>
      </c>
      <c r="B23" s="16" t="s">
        <v>373</v>
      </c>
      <c r="C23" s="17">
        <v>4500573551</v>
      </c>
      <c r="D23" s="18" t="s">
        <v>260</v>
      </c>
      <c r="E23" s="17">
        <v>5004</v>
      </c>
      <c r="F23" s="15">
        <f>5004/6</f>
        <v>834</v>
      </c>
      <c r="G23" s="19" t="s">
        <v>28</v>
      </c>
      <c r="H23" s="20">
        <v>45901</v>
      </c>
      <c r="I23" s="29" t="s">
        <v>261</v>
      </c>
      <c r="J23" s="2" t="str">
        <f>VLOOKUP(B23,[2]欠料HOLD貨!$C:$R,12,FALSE)</f>
        <v>卡通</v>
      </c>
      <c r="L23" s="2">
        <f>VLOOKUP(B23,'[3]PSO 2025-深圳银图'!$A$1:$Q$65536,5,FALSE)</f>
        <v>5004</v>
      </c>
      <c r="M23" s="30">
        <f>VLOOKUP(B23,'[3]PSO 2025-深圳银图'!$A$1:$Q$65536,13,FALSE)</f>
        <v>6.75</v>
      </c>
      <c r="N23" s="2">
        <f t="shared" si="0"/>
        <v>0</v>
      </c>
      <c r="O23" s="31">
        <f t="shared" si="1"/>
        <v>33777</v>
      </c>
    </row>
    <row r="24" s="2" customFormat="1" ht="20.25" customHeight="1" spans="1:15">
      <c r="A24" s="15" t="s">
        <v>162</v>
      </c>
      <c r="B24" s="16" t="s">
        <v>374</v>
      </c>
      <c r="C24" s="17">
        <v>4500573551</v>
      </c>
      <c r="D24" s="18" t="s">
        <v>188</v>
      </c>
      <c r="E24" s="17">
        <v>4002</v>
      </c>
      <c r="F24" s="15">
        <f>4002/6</f>
        <v>667</v>
      </c>
      <c r="G24" s="19" t="s">
        <v>28</v>
      </c>
      <c r="H24" s="20">
        <v>45901</v>
      </c>
      <c r="I24" s="29" t="s">
        <v>189</v>
      </c>
      <c r="J24" s="2" t="str">
        <f>VLOOKUP(B24,[2]欠料HOLD貨!$C:$R,12,FALSE)</f>
        <v>卡通</v>
      </c>
      <c r="L24" s="2">
        <f>VLOOKUP(B24,'[3]PSO 2025-深圳银图'!$A$1:$Q$65536,5,FALSE)</f>
        <v>4002</v>
      </c>
      <c r="M24" s="30">
        <f>VLOOKUP(B24,'[3]PSO 2025-深圳银图'!$A$1:$Q$65536,13,FALSE)</f>
        <v>7.3</v>
      </c>
      <c r="N24" s="2">
        <f t="shared" si="0"/>
        <v>0</v>
      </c>
      <c r="O24" s="31">
        <f t="shared" si="1"/>
        <v>29214.6</v>
      </c>
    </row>
    <row r="25" s="2" customFormat="1" ht="20.25" customHeight="1" spans="1:15">
      <c r="A25" s="15" t="s">
        <v>30</v>
      </c>
      <c r="B25" s="16" t="s">
        <v>375</v>
      </c>
      <c r="C25" s="17">
        <v>4500575273</v>
      </c>
      <c r="D25" s="18" t="s">
        <v>376</v>
      </c>
      <c r="E25" s="17">
        <v>1500</v>
      </c>
      <c r="F25" s="15">
        <v>250</v>
      </c>
      <c r="G25" s="19" t="s">
        <v>33</v>
      </c>
      <c r="H25" s="20">
        <v>45901</v>
      </c>
      <c r="I25" s="29" t="s">
        <v>377</v>
      </c>
      <c r="J25" s="2">
        <f>VLOOKUP(B25,[2]欠料HOLD貨!$C:$R,12,FALSE)</f>
        <v>0</v>
      </c>
      <c r="L25" s="2">
        <f>VLOOKUP(B25,'[3]PSO 2025-深圳银图'!$A$1:$Q$65536,5,FALSE)</f>
        <v>1500</v>
      </c>
      <c r="M25" s="30">
        <f>VLOOKUP(B25,'[3]PSO 2025-深圳银图'!$A$1:$Q$65536,13,FALSE)</f>
        <v>10.182</v>
      </c>
      <c r="N25" s="2">
        <f t="shared" si="0"/>
        <v>0</v>
      </c>
      <c r="O25" s="31">
        <f t="shared" si="1"/>
        <v>15273</v>
      </c>
    </row>
    <row r="26" s="2" customFormat="1" ht="20.25" customHeight="1" spans="1:15">
      <c r="A26" s="15" t="s">
        <v>25</v>
      </c>
      <c r="B26" s="16" t="s">
        <v>378</v>
      </c>
      <c r="C26" s="17">
        <v>4500566849</v>
      </c>
      <c r="D26" s="18" t="s">
        <v>379</v>
      </c>
      <c r="E26" s="17">
        <v>1302</v>
      </c>
      <c r="F26" s="15">
        <v>217</v>
      </c>
      <c r="G26" s="19" t="s">
        <v>33</v>
      </c>
      <c r="H26" s="20">
        <v>45901</v>
      </c>
      <c r="I26" s="29" t="s">
        <v>380</v>
      </c>
      <c r="J26" s="2" t="str">
        <f>VLOOKUP(B26,[2]欠料HOLD貨!$C:$R,12,FALSE)</f>
        <v>卡通</v>
      </c>
      <c r="L26" s="2" t="e">
        <f>VLOOKUP(B26,'[3]PSO 2025-深圳银图'!$A$1:$Q$65536,5,FALSE)</f>
        <v>#N/A</v>
      </c>
      <c r="M26" s="30">
        <v>12.763</v>
      </c>
      <c r="N26" s="2" t="e">
        <f t="shared" si="0"/>
        <v>#N/A</v>
      </c>
      <c r="O26" s="31">
        <f t="shared" si="1"/>
        <v>16617.426</v>
      </c>
    </row>
    <row r="27" s="2" customFormat="1" ht="20.25" customHeight="1" spans="1:15">
      <c r="A27" s="15" t="s">
        <v>93</v>
      </c>
      <c r="B27" s="16" t="s">
        <v>240</v>
      </c>
      <c r="C27" s="17">
        <v>4500576145</v>
      </c>
      <c r="D27" s="18" t="s">
        <v>241</v>
      </c>
      <c r="E27" s="17">
        <f>6*F27</f>
        <v>7500</v>
      </c>
      <c r="F27" s="15">
        <v>1250</v>
      </c>
      <c r="G27" s="19" t="s">
        <v>28</v>
      </c>
      <c r="H27" s="20">
        <v>45901</v>
      </c>
      <c r="I27" s="29" t="s">
        <v>242</v>
      </c>
      <c r="J27" s="2" t="str">
        <f>VLOOKUP(B27,[2]欠料HOLD貨!$C:$R,12,FALSE)</f>
        <v> 螺絲</v>
      </c>
      <c r="L27" s="2">
        <f>VLOOKUP(B27,'[3]PSO 2025-深圳银图'!$A$1:$Q$65536,5,FALSE)</f>
        <v>10002</v>
      </c>
      <c r="M27" s="30">
        <f>VLOOKUP(B27,'[3]PSO 2025-深圳银图'!$A$1:$Q$65536,13,FALSE)</f>
        <v>8.211</v>
      </c>
      <c r="N27" s="2">
        <f t="shared" si="0"/>
        <v>2502</v>
      </c>
      <c r="O27" s="31">
        <f t="shared" si="1"/>
        <v>61582.5</v>
      </c>
    </row>
    <row r="28" s="3" customFormat="1" ht="20.25" customHeight="1" spans="1:15">
      <c r="A28" s="21" t="s">
        <v>58</v>
      </c>
      <c r="B28" s="22" t="s">
        <v>381</v>
      </c>
      <c r="C28" s="23">
        <v>204108</v>
      </c>
      <c r="D28" s="24" t="s">
        <v>382</v>
      </c>
      <c r="E28" s="23">
        <f>6*F28</f>
        <v>504</v>
      </c>
      <c r="F28" s="21">
        <v>84</v>
      </c>
      <c r="G28" s="25" t="s">
        <v>117</v>
      </c>
      <c r="H28" s="26">
        <v>45901</v>
      </c>
      <c r="I28" s="32" t="s">
        <v>383</v>
      </c>
      <c r="J28" s="3" t="e">
        <f>VLOOKUP(B28,[2]欠料HOLD貨!$C:$R,12,FALSE)</f>
        <v>#N/A</v>
      </c>
      <c r="L28" s="3">
        <f>VLOOKUP(B28,'[3]PSO 2025-深圳银图'!$A$1:$Q$65536,5,FALSE)</f>
        <v>504</v>
      </c>
      <c r="M28" s="33">
        <v>12.025</v>
      </c>
      <c r="N28" s="3">
        <f t="shared" si="0"/>
        <v>0</v>
      </c>
      <c r="O28" s="34">
        <f t="shared" si="1"/>
        <v>6060.6</v>
      </c>
    </row>
    <row r="29" s="2" customFormat="1" ht="20.25" customHeight="1" spans="1:15">
      <c r="A29" s="15"/>
      <c r="B29" s="16" t="s">
        <v>384</v>
      </c>
      <c r="C29" s="17">
        <v>835601</v>
      </c>
      <c r="D29" s="18" t="s">
        <v>45</v>
      </c>
      <c r="E29" s="17">
        <v>28176</v>
      </c>
      <c r="F29" s="15">
        <v>7044</v>
      </c>
      <c r="G29" s="19" t="s">
        <v>46</v>
      </c>
      <c r="H29" s="20">
        <v>45901</v>
      </c>
      <c r="I29" s="29" t="s">
        <v>47</v>
      </c>
      <c r="J29" s="2" t="str">
        <f>VLOOKUP(B29,[2]欠料HOLD貨!$C:$R,12,FALSE)</f>
        <v>卡通</v>
      </c>
      <c r="L29" s="2">
        <f>VLOOKUP(B29,'[3]RSO 2025  深圳银电'!$A$1:$Q$65536,5,FALSE)</f>
        <v>28176</v>
      </c>
      <c r="M29" s="30">
        <f>VLOOKUP(B29,'[3]RSO 2025  深圳银电'!$A$1:$Q$65536,13,FALSE)</f>
        <v>7.059</v>
      </c>
      <c r="N29" s="2">
        <f t="shared" si="0"/>
        <v>0</v>
      </c>
      <c r="O29" s="31">
        <f t="shared" si="1"/>
        <v>198894.384</v>
      </c>
    </row>
    <row r="30" s="2" customFormat="1" ht="20.25" customHeight="1" spans="1:15">
      <c r="A30" s="15"/>
      <c r="B30" s="16" t="s">
        <v>385</v>
      </c>
      <c r="C30" s="17">
        <v>4500578204</v>
      </c>
      <c r="D30" s="18" t="s">
        <v>386</v>
      </c>
      <c r="E30" s="17">
        <v>1002</v>
      </c>
      <c r="F30" s="15">
        <v>167</v>
      </c>
      <c r="G30" s="19" t="s">
        <v>367</v>
      </c>
      <c r="H30" s="20">
        <v>45901</v>
      </c>
      <c r="I30" s="29" t="s">
        <v>387</v>
      </c>
      <c r="J30" s="2">
        <f>VLOOKUP(B30,[2]欠料HOLD貨!$C:$R,12,FALSE)</f>
        <v>0</v>
      </c>
      <c r="L30" s="2">
        <f>VLOOKUP(B30,'[3]PSO 2025-深圳银图'!$A$1:$Q$65536,5,FALSE)</f>
        <v>1002</v>
      </c>
      <c r="M30" s="30">
        <f>VLOOKUP(B30,'[3]PSO 2025-深圳银图'!$A$1:$Q$65536,13,FALSE)</f>
        <v>16.076</v>
      </c>
      <c r="N30" s="2">
        <f t="shared" si="0"/>
        <v>0</v>
      </c>
      <c r="O30" s="31">
        <f t="shared" si="1"/>
        <v>16108.152</v>
      </c>
    </row>
    <row r="31" s="2" customFormat="1" ht="20.25" customHeight="1" spans="1:15">
      <c r="A31" s="15"/>
      <c r="B31" s="16" t="s">
        <v>388</v>
      </c>
      <c r="C31" s="17">
        <v>4500578204</v>
      </c>
      <c r="D31" s="18" t="s">
        <v>109</v>
      </c>
      <c r="E31" s="17">
        <v>1002</v>
      </c>
      <c r="F31" s="15">
        <v>167</v>
      </c>
      <c r="G31" s="19" t="s">
        <v>367</v>
      </c>
      <c r="H31" s="20">
        <v>45901</v>
      </c>
      <c r="I31" s="29" t="s">
        <v>389</v>
      </c>
      <c r="J31" s="2">
        <f>VLOOKUP(B31,[2]欠料HOLD貨!$C:$R,12,FALSE)</f>
        <v>0</v>
      </c>
      <c r="L31" s="2">
        <f>VLOOKUP(B31,'[3]PSO 2025-深圳银图'!$A$1:$Q$65536,5,FALSE)</f>
        <v>1002</v>
      </c>
      <c r="M31" s="30">
        <f>VLOOKUP(B31,'[3]PSO 2025-深圳银图'!$A$1:$Q$65536,13,FALSE)</f>
        <v>16.076</v>
      </c>
      <c r="N31" s="2">
        <f t="shared" si="0"/>
        <v>0</v>
      </c>
      <c r="O31" s="31">
        <f t="shared" si="1"/>
        <v>16108.152</v>
      </c>
    </row>
    <row r="32" s="2" customFormat="1" ht="20.25" customHeight="1" spans="1:15">
      <c r="A32" s="15" t="s">
        <v>390</v>
      </c>
      <c r="B32" s="16" t="s">
        <v>246</v>
      </c>
      <c r="C32" s="17">
        <v>4500575957</v>
      </c>
      <c r="D32" s="18" t="s">
        <v>247</v>
      </c>
      <c r="E32" s="17">
        <f>6*F32</f>
        <v>3000</v>
      </c>
      <c r="F32" s="15">
        <v>500</v>
      </c>
      <c r="G32" s="19" t="s">
        <v>28</v>
      </c>
      <c r="H32" s="20">
        <v>45901</v>
      </c>
      <c r="I32" s="29" t="s">
        <v>248</v>
      </c>
      <c r="J32" s="2" t="str">
        <f>VLOOKUP(B32,[2]欠料HOLD貨!$C:$R,12,FALSE)</f>
        <v>鋁通</v>
      </c>
      <c r="L32" s="2">
        <f>VLOOKUP(B32,'[3]PSO 2025-深圳银图'!$A$1:$Q$65536,5,FALSE)</f>
        <v>12000</v>
      </c>
      <c r="M32" s="30">
        <f>VLOOKUP(B32,'[3]PSO 2025-深圳银图'!$A$1:$Q$65536,13,FALSE)</f>
        <v>16.03</v>
      </c>
      <c r="N32" s="2">
        <f t="shared" si="0"/>
        <v>9000</v>
      </c>
      <c r="O32" s="31">
        <f t="shared" si="1"/>
        <v>48090</v>
      </c>
    </row>
    <row r="33" s="2" customFormat="1" ht="20.25" customHeight="1" spans="1:15">
      <c r="A33" s="15" t="s">
        <v>390</v>
      </c>
      <c r="B33" s="16" t="s">
        <v>246</v>
      </c>
      <c r="C33" s="17">
        <v>4500575957</v>
      </c>
      <c r="D33" s="18" t="s">
        <v>247</v>
      </c>
      <c r="E33" s="17">
        <f>6*F33</f>
        <v>5004</v>
      </c>
      <c r="F33" s="15">
        <v>834</v>
      </c>
      <c r="G33" s="19" t="s">
        <v>28</v>
      </c>
      <c r="H33" s="20">
        <v>45901</v>
      </c>
      <c r="I33" s="29" t="s">
        <v>248</v>
      </c>
      <c r="J33" s="2" t="str">
        <f>VLOOKUP(B33,[2]欠料HOLD貨!$C:$R,12,FALSE)</f>
        <v>鋁通</v>
      </c>
      <c r="L33" s="2">
        <f>VLOOKUP(B33,'[3]PSO 2025-深圳银图'!$A$1:$Q$65536,5,FALSE)</f>
        <v>12000</v>
      </c>
      <c r="M33" s="30">
        <f>VLOOKUP(B33,'[3]PSO 2025-深圳银图'!$A$1:$Q$65536,13,FALSE)</f>
        <v>16.03</v>
      </c>
      <c r="N33" s="2">
        <f t="shared" si="0"/>
        <v>6996</v>
      </c>
      <c r="O33" s="31">
        <f t="shared" si="1"/>
        <v>80214.12</v>
      </c>
    </row>
    <row r="34" s="2" customFormat="1" ht="20.25" customHeight="1" spans="1:15">
      <c r="A34" s="15"/>
      <c r="B34" s="16" t="s">
        <v>391</v>
      </c>
      <c r="C34" s="17">
        <v>4500578204</v>
      </c>
      <c r="D34" s="18" t="s">
        <v>53</v>
      </c>
      <c r="E34" s="17">
        <v>510</v>
      </c>
      <c r="F34" s="15">
        <v>85</v>
      </c>
      <c r="G34" s="19" t="s">
        <v>367</v>
      </c>
      <c r="H34" s="20">
        <v>45901</v>
      </c>
      <c r="I34" s="29" t="s">
        <v>54</v>
      </c>
      <c r="J34" s="2" t="str">
        <f>VLOOKUP(B34,[2]欠料HOLD貨!$C:$R,12,FALSE)</f>
        <v>轉尾</v>
      </c>
      <c r="L34" s="2">
        <f>VLOOKUP(B34,'[3]PSO 2025-深圳银图'!$A$1:$Q$65536,5,FALSE)</f>
        <v>510</v>
      </c>
      <c r="M34" s="30">
        <f>VLOOKUP(B34,'[3]PSO 2025-深圳银图'!$A$1:$Q$65536,13,FALSE)</f>
        <v>13.117</v>
      </c>
      <c r="N34" s="2">
        <f t="shared" si="0"/>
        <v>0</v>
      </c>
      <c r="O34" s="31">
        <f t="shared" si="1"/>
        <v>6689.67</v>
      </c>
    </row>
    <row r="35" s="2" customFormat="1" ht="20.25" customHeight="1" spans="1:15">
      <c r="A35" s="15" t="s">
        <v>392</v>
      </c>
      <c r="B35" s="16" t="s">
        <v>243</v>
      </c>
      <c r="C35" s="17">
        <v>4500575957</v>
      </c>
      <c r="D35" s="18" t="s">
        <v>244</v>
      </c>
      <c r="E35" s="17">
        <f>6*F35</f>
        <v>3996</v>
      </c>
      <c r="F35" s="15">
        <v>666</v>
      </c>
      <c r="G35" s="19" t="s">
        <v>28</v>
      </c>
      <c r="H35" s="20">
        <v>45901</v>
      </c>
      <c r="I35" s="29" t="s">
        <v>245</v>
      </c>
      <c r="J35" s="2" t="str">
        <f>VLOOKUP(B35,[2]欠料HOLD貨!$C:$R,12,FALSE)</f>
        <v>煲黑，油漆，雲母片，原料</v>
      </c>
      <c r="L35" s="2">
        <f>VLOOKUP(B35,'[3]PSO 2025-深圳银图'!$A$1:$Q$65536,5,FALSE)</f>
        <v>8004</v>
      </c>
      <c r="M35" s="30">
        <f>VLOOKUP(B35,'[3]PSO 2025-深圳银图'!$A$1:$Q$65536,13,FALSE)</f>
        <v>25.208</v>
      </c>
      <c r="N35" s="2">
        <f t="shared" si="0"/>
        <v>4008</v>
      </c>
      <c r="O35" s="31">
        <f t="shared" si="1"/>
        <v>100731.168</v>
      </c>
    </row>
    <row r="36" s="2" customFormat="1" ht="20.25" customHeight="1" spans="1:15">
      <c r="A36" s="15" t="s">
        <v>392</v>
      </c>
      <c r="B36" s="16" t="s">
        <v>243</v>
      </c>
      <c r="C36" s="17">
        <v>4500575957</v>
      </c>
      <c r="D36" s="18" t="s">
        <v>244</v>
      </c>
      <c r="E36" s="17">
        <f>6*F36</f>
        <v>3000</v>
      </c>
      <c r="F36" s="15">
        <v>500</v>
      </c>
      <c r="G36" s="19" t="s">
        <v>28</v>
      </c>
      <c r="H36" s="20">
        <v>45901</v>
      </c>
      <c r="I36" s="29" t="s">
        <v>245</v>
      </c>
      <c r="J36" s="2" t="str">
        <f>VLOOKUP(B36,[2]欠料HOLD貨!$C:$R,12,FALSE)</f>
        <v>煲黑，油漆，雲母片，原料</v>
      </c>
      <c r="L36" s="2">
        <f>VLOOKUP(B36,'[3]PSO 2025-深圳银图'!$A$1:$Q$65536,5,FALSE)</f>
        <v>8004</v>
      </c>
      <c r="M36" s="30">
        <f>VLOOKUP(B36,'[3]PSO 2025-深圳银图'!$A$1:$Q$65536,13,FALSE)</f>
        <v>25.208</v>
      </c>
      <c r="N36" s="2">
        <f t="shared" si="0"/>
        <v>5004</v>
      </c>
      <c r="O36" s="31">
        <f t="shared" si="1"/>
        <v>75624</v>
      </c>
    </row>
    <row r="37" s="2" customFormat="1" ht="20.25" customHeight="1" spans="1:15">
      <c r="A37" s="15"/>
      <c r="B37" s="16" t="s">
        <v>393</v>
      </c>
      <c r="C37" s="17">
        <v>4500578204</v>
      </c>
      <c r="D37" s="18" t="s">
        <v>394</v>
      </c>
      <c r="E37" s="17">
        <v>1200</v>
      </c>
      <c r="F37" s="15">
        <v>200</v>
      </c>
      <c r="G37" s="19" t="s">
        <v>367</v>
      </c>
      <c r="H37" s="20">
        <v>45901</v>
      </c>
      <c r="I37" s="29" t="s">
        <v>395</v>
      </c>
      <c r="J37" s="2">
        <f>VLOOKUP(B37,[2]欠料HOLD貨!$C:$R,12,FALSE)</f>
        <v>0</v>
      </c>
      <c r="L37" s="2">
        <f>VLOOKUP(B37,'[3]MSO 2025江门银图'!$A$1:$Q$65536,5,FALSE)</f>
        <v>1200</v>
      </c>
      <c r="M37" s="30">
        <f>VLOOKUP(B37,'[3]MSO 2025江门银图'!$A$1:$Q$65536,13,FALSE)</f>
        <v>15.133</v>
      </c>
      <c r="N37" s="2">
        <f t="shared" si="0"/>
        <v>0</v>
      </c>
      <c r="O37" s="31">
        <f t="shared" si="1"/>
        <v>18159.6</v>
      </c>
    </row>
    <row r="38" s="2" customFormat="1" ht="20.25" customHeight="1" spans="1:15">
      <c r="A38" s="15" t="s">
        <v>162</v>
      </c>
      <c r="B38" s="16" t="s">
        <v>396</v>
      </c>
      <c r="C38" s="17">
        <v>4500570430</v>
      </c>
      <c r="D38" s="18" t="s">
        <v>397</v>
      </c>
      <c r="E38" s="17">
        <f>6*F38</f>
        <v>2256</v>
      </c>
      <c r="F38" s="15">
        <v>376</v>
      </c>
      <c r="G38" s="19" t="s">
        <v>28</v>
      </c>
      <c r="H38" s="20">
        <v>45901</v>
      </c>
      <c r="I38" s="29" t="s">
        <v>398</v>
      </c>
      <c r="J38" s="2" t="str">
        <f>VLOOKUP(B38,[2]欠料HOLD貨!$C:$R,12,FALSE)</f>
        <v>擋風片</v>
      </c>
      <c r="L38" s="2">
        <f>VLOOKUP(B38,'[3]PSO 2025-深圳银图'!$A$1:$Q$65536,5,FALSE)</f>
        <v>1710</v>
      </c>
      <c r="M38" s="30">
        <f>VLOOKUP(B38,'[3]PSO 2025-深圳银图'!$A$1:$Q$65536,13,FALSE)</f>
        <v>21.043</v>
      </c>
      <c r="N38" s="2">
        <f t="shared" si="0"/>
        <v>-546</v>
      </c>
      <c r="O38" s="31">
        <f t="shared" si="1"/>
        <v>47473.008</v>
      </c>
    </row>
    <row r="39" s="2" customFormat="1" ht="20.25" customHeight="1" spans="1:15">
      <c r="A39" s="15" t="s">
        <v>158</v>
      </c>
      <c r="B39" s="16" t="s">
        <v>399</v>
      </c>
      <c r="C39" s="17">
        <v>4500575060</v>
      </c>
      <c r="D39" s="18" t="s">
        <v>400</v>
      </c>
      <c r="E39" s="17">
        <v>5502</v>
      </c>
      <c r="F39" s="15">
        <v>917</v>
      </c>
      <c r="G39" s="19" t="s">
        <v>28</v>
      </c>
      <c r="H39" s="20">
        <v>45901</v>
      </c>
      <c r="I39" s="29" t="s">
        <v>401</v>
      </c>
      <c r="J39" s="2" t="str">
        <f>VLOOKUP(B39,[2]欠料HOLD貨!$C:$R,12,FALSE)</f>
        <v>雲母片</v>
      </c>
      <c r="L39" s="2">
        <f>VLOOKUP(B39,'[3]MSO 2025江门银图'!$A$1:$Q$65536,5,FALSE)</f>
        <v>5502</v>
      </c>
      <c r="M39" s="30">
        <f>VLOOKUP(B39,'[3]MSO 2025江门银图'!$A$1:$Q$65536,13,FALSE)</f>
        <v>7.936</v>
      </c>
      <c r="N39" s="2">
        <f t="shared" si="0"/>
        <v>0</v>
      </c>
      <c r="O39" s="31">
        <f t="shared" si="1"/>
        <v>43663.872</v>
      </c>
    </row>
    <row r="40" s="2" customFormat="1" ht="20.25" customHeight="1" spans="1:15">
      <c r="A40" s="15" t="s">
        <v>30</v>
      </c>
      <c r="B40" s="16" t="s">
        <v>402</v>
      </c>
      <c r="C40" s="17">
        <v>4500573049</v>
      </c>
      <c r="D40" s="18" t="s">
        <v>400</v>
      </c>
      <c r="E40" s="17">
        <v>10002</v>
      </c>
      <c r="F40" s="15">
        <v>1667</v>
      </c>
      <c r="G40" s="19" t="s">
        <v>28</v>
      </c>
      <c r="H40" s="20">
        <v>45901</v>
      </c>
      <c r="I40" s="29" t="s">
        <v>401</v>
      </c>
      <c r="J40" s="2" t="str">
        <f>VLOOKUP(B40,[2]欠料HOLD貨!$C:$R,12,FALSE)</f>
        <v>OK</v>
      </c>
      <c r="L40" s="2">
        <f>VLOOKUP(B40,'[3]MSO 2025江门银图'!$A$1:$Q$65536,5,FALSE)</f>
        <v>10002</v>
      </c>
      <c r="M40" s="30">
        <f>VLOOKUP(B40,'[3]MSO 2025江门银图'!$A$1:$Q$65536,13,FALSE)</f>
        <v>7.936</v>
      </c>
      <c r="N40" s="2">
        <f t="shared" si="0"/>
        <v>0</v>
      </c>
      <c r="O40" s="31">
        <f t="shared" si="1"/>
        <v>79375.872</v>
      </c>
    </row>
    <row r="41" s="2" customFormat="1" ht="20.25" customHeight="1" spans="1:15">
      <c r="A41" s="15" t="s">
        <v>166</v>
      </c>
      <c r="B41" s="16" t="s">
        <v>403</v>
      </c>
      <c r="C41" s="17">
        <v>4500573551</v>
      </c>
      <c r="D41" s="18" t="s">
        <v>400</v>
      </c>
      <c r="E41" s="17">
        <v>5004</v>
      </c>
      <c r="F41" s="15">
        <v>834</v>
      </c>
      <c r="G41" s="19" t="s">
        <v>28</v>
      </c>
      <c r="H41" s="20">
        <v>45901</v>
      </c>
      <c r="I41" s="29" t="s">
        <v>401</v>
      </c>
      <c r="J41" s="2" t="str">
        <f>VLOOKUP(B41,[2]欠料HOLD貨!$C:$R,12,FALSE)</f>
        <v>雲母片，卡通，馬達</v>
      </c>
      <c r="L41" s="2">
        <f>VLOOKUP(B41,'[3]MSO 2025江门银图'!$A$1:$Q$65536,5,FALSE)</f>
        <v>5004</v>
      </c>
      <c r="M41" s="30">
        <f>VLOOKUP(B41,'[3]MSO 2025江门银图'!$A$1:$Q$65536,13,FALSE)</f>
        <v>7.936</v>
      </c>
      <c r="N41" s="2">
        <f t="shared" si="0"/>
        <v>0</v>
      </c>
      <c r="O41" s="31">
        <f t="shared" si="1"/>
        <v>39711.744</v>
      </c>
    </row>
    <row r="42" s="2" customFormat="1" ht="20.25" customHeight="1" spans="1:15">
      <c r="A42" s="15" t="s">
        <v>166</v>
      </c>
      <c r="B42" s="16" t="s">
        <v>404</v>
      </c>
      <c r="C42" s="17">
        <v>4500575940</v>
      </c>
      <c r="D42" s="18" t="s">
        <v>400</v>
      </c>
      <c r="E42" s="17">
        <v>6300</v>
      </c>
      <c r="F42" s="15">
        <v>1050</v>
      </c>
      <c r="G42" s="19" t="s">
        <v>28</v>
      </c>
      <c r="H42" s="20">
        <v>45901</v>
      </c>
      <c r="I42" s="29" t="s">
        <v>401</v>
      </c>
      <c r="J42" s="2">
        <f>VLOOKUP(B42,[2]欠料HOLD貨!$C:$R,12,FALSE)</f>
        <v>0</v>
      </c>
      <c r="L42" s="2">
        <f>VLOOKUP(B42,'[3]MSO 2025江门银图'!$A$1:$Q$65536,5,FALSE)</f>
        <v>6300</v>
      </c>
      <c r="M42" s="30">
        <f>VLOOKUP(B42,'[3]MSO 2025江门银图'!$A$1:$Q$65536,13,FALSE)</f>
        <v>7.936</v>
      </c>
      <c r="N42" s="2">
        <f t="shared" si="0"/>
        <v>0</v>
      </c>
      <c r="O42" s="31">
        <f t="shared" si="1"/>
        <v>49996.8</v>
      </c>
    </row>
    <row r="43" s="2" customFormat="1" ht="20.25" customHeight="1" spans="1:15">
      <c r="A43" s="15" t="s">
        <v>255</v>
      </c>
      <c r="B43" s="16" t="s">
        <v>405</v>
      </c>
      <c r="C43" s="17">
        <v>4500573551</v>
      </c>
      <c r="D43" s="18" t="s">
        <v>406</v>
      </c>
      <c r="E43" s="17">
        <v>5004</v>
      </c>
      <c r="F43" s="15">
        <v>834</v>
      </c>
      <c r="G43" s="19" t="s">
        <v>28</v>
      </c>
      <c r="H43" s="20">
        <v>45901</v>
      </c>
      <c r="I43" s="29" t="s">
        <v>407</v>
      </c>
      <c r="J43" s="2" t="str">
        <f>VLOOKUP(B43,[2]欠料HOLD貨!$C:$R,12,FALSE)</f>
        <v>植毛 HOLD貨 5D，原料</v>
      </c>
      <c r="L43" s="2">
        <f>VLOOKUP(B43,'[3]PSO 2025-深圳银图'!$A$1:$Q$65536,5,FALSE)</f>
        <v>5004</v>
      </c>
      <c r="M43" s="30">
        <f>VLOOKUP(B43,'[3]PSO 2025-深圳银图'!$A$1:$Q$65536,13,FALSE)</f>
        <v>8.216</v>
      </c>
      <c r="N43" s="2">
        <f t="shared" si="0"/>
        <v>0</v>
      </c>
      <c r="O43" s="31">
        <f t="shared" si="1"/>
        <v>41112.864</v>
      </c>
    </row>
    <row r="44" s="2" customFormat="1" ht="20.25" customHeight="1" spans="1:15">
      <c r="A44" s="15"/>
      <c r="B44" s="16" t="s">
        <v>408</v>
      </c>
      <c r="C44" s="17">
        <v>4500578204</v>
      </c>
      <c r="D44" s="18" t="s">
        <v>409</v>
      </c>
      <c r="E44" s="17">
        <v>900</v>
      </c>
      <c r="F44" s="15">
        <v>150</v>
      </c>
      <c r="G44" s="19" t="s">
        <v>367</v>
      </c>
      <c r="H44" s="20">
        <v>45901</v>
      </c>
      <c r="I44" s="29" t="s">
        <v>410</v>
      </c>
      <c r="J44" s="2" t="str">
        <f>VLOOKUP(B44,[2]欠料HOLD貨!$C:$R,12,FALSE)</f>
        <v>園筒，電容，</v>
      </c>
      <c r="L44" s="2">
        <f>VLOOKUP(B44,'[3]PSO 2025-深圳银图'!$A$1:$Q$65536,5,FALSE)</f>
        <v>900</v>
      </c>
      <c r="M44" s="30">
        <f>VLOOKUP(B44,'[3]PSO 2025-深圳银图'!$A$1:$Q$65536,13,FALSE)</f>
        <v>16.88</v>
      </c>
      <c r="N44" s="2">
        <f t="shared" si="0"/>
        <v>0</v>
      </c>
      <c r="O44" s="31">
        <f t="shared" si="1"/>
        <v>15192</v>
      </c>
    </row>
    <row r="45" s="2" customFormat="1" ht="20.25" customHeight="1" spans="1:15">
      <c r="A45" s="15" t="s">
        <v>411</v>
      </c>
      <c r="B45" s="16" t="s">
        <v>412</v>
      </c>
      <c r="C45" s="17">
        <v>4500575956</v>
      </c>
      <c r="D45" s="18" t="s">
        <v>413</v>
      </c>
      <c r="E45" s="17">
        <v>2502</v>
      </c>
      <c r="F45" s="15">
        <v>417</v>
      </c>
      <c r="G45" s="19" t="s">
        <v>28</v>
      </c>
      <c r="H45" s="20">
        <v>45902</v>
      </c>
      <c r="I45" s="29" t="s">
        <v>414</v>
      </c>
      <c r="J45" s="2" t="str">
        <f>VLOOKUP(B45,[2]欠料HOLD貨!$C:$R,12,FALSE)</f>
        <v>卡通</v>
      </c>
      <c r="L45" s="2">
        <f>VLOOKUP(B45,'[3]PSO 2025-深圳银图'!$A$1:$Q$65536,5,FALSE)</f>
        <v>2502</v>
      </c>
      <c r="M45" s="30">
        <f>VLOOKUP(B45,'[3]PSO 2025-深圳银图'!$A$1:$Q$65536,13,FALSE)</f>
        <v>8.423</v>
      </c>
      <c r="N45" s="2">
        <f t="shared" si="0"/>
        <v>0</v>
      </c>
      <c r="O45" s="31">
        <f t="shared" si="1"/>
        <v>21074.346</v>
      </c>
    </row>
    <row r="46" s="2" customFormat="1" ht="20.25" customHeight="1" spans="1:15">
      <c r="A46" s="15" t="s">
        <v>415</v>
      </c>
      <c r="B46" s="16" t="s">
        <v>416</v>
      </c>
      <c r="C46" s="17">
        <v>4500575956</v>
      </c>
      <c r="D46" s="18" t="s">
        <v>291</v>
      </c>
      <c r="E46" s="17">
        <v>4500</v>
      </c>
      <c r="F46" s="15">
        <v>750</v>
      </c>
      <c r="G46" s="19" t="s">
        <v>28</v>
      </c>
      <c r="H46" s="20">
        <v>45902</v>
      </c>
      <c r="I46" s="29" t="s">
        <v>292</v>
      </c>
      <c r="J46" s="2" t="str">
        <f>VLOOKUP(B46,[2]欠料HOLD貨!$C:$R,12,FALSE)</f>
        <v>電鍍</v>
      </c>
      <c r="L46" s="2">
        <f>VLOOKUP(B46,'[3]PSO 2025-深圳银图'!$A$1:$Q$65536,5,FALSE)</f>
        <v>4500</v>
      </c>
      <c r="M46" s="30">
        <f>VLOOKUP(B46,'[3]PSO 2025-深圳银图'!$A$1:$Q$65536,13,FALSE)</f>
        <v>9.712</v>
      </c>
      <c r="N46" s="2">
        <f t="shared" si="0"/>
        <v>0</v>
      </c>
      <c r="O46" s="31">
        <f t="shared" si="1"/>
        <v>43704</v>
      </c>
    </row>
    <row r="47" s="2" customFormat="1" ht="20.25" customHeight="1" spans="1:15">
      <c r="A47" s="15" t="s">
        <v>162</v>
      </c>
      <c r="B47" s="16" t="s">
        <v>417</v>
      </c>
      <c r="C47" s="17">
        <v>4500577351</v>
      </c>
      <c r="D47" s="18" t="s">
        <v>418</v>
      </c>
      <c r="E47" s="17">
        <v>2502</v>
      </c>
      <c r="F47" s="15">
        <v>417</v>
      </c>
      <c r="G47" s="19" t="s">
        <v>28</v>
      </c>
      <c r="H47" s="20">
        <v>45902</v>
      </c>
      <c r="I47" s="29" t="s">
        <v>419</v>
      </c>
      <c r="J47" s="2" t="str">
        <f>VLOOKUP(B47,[2]欠料HOLD貨!$C:$R,12,FALSE)</f>
        <v>鼻毛頭</v>
      </c>
      <c r="L47" s="2">
        <f>VLOOKUP(B47,'[3]PSO 2025-深圳银图'!$A$1:$Q$65536,5,FALSE)</f>
        <v>2502</v>
      </c>
      <c r="M47" s="30">
        <f>VLOOKUP(B47,'[3]PSO 2025-深圳银图'!$A$1:$Q$65536,13,FALSE)</f>
        <v>9.9</v>
      </c>
      <c r="N47" s="2">
        <f t="shared" si="0"/>
        <v>0</v>
      </c>
      <c r="O47" s="31">
        <f t="shared" si="1"/>
        <v>24769.8</v>
      </c>
    </row>
    <row r="48" s="2" customFormat="1" ht="20.25" customHeight="1" spans="1:15">
      <c r="A48" s="15" t="s">
        <v>158</v>
      </c>
      <c r="B48" s="16" t="s">
        <v>420</v>
      </c>
      <c r="C48" s="17">
        <v>4500578197</v>
      </c>
      <c r="D48" s="18" t="s">
        <v>421</v>
      </c>
      <c r="E48" s="17">
        <v>2004</v>
      </c>
      <c r="F48" s="15">
        <v>334</v>
      </c>
      <c r="G48" s="19" t="s">
        <v>28</v>
      </c>
      <c r="H48" s="20">
        <v>45902</v>
      </c>
      <c r="I48" s="29" t="s">
        <v>422</v>
      </c>
      <c r="J48" s="2" t="str">
        <f>VLOOKUP(B48,[2]欠料HOLD貨!$C:$R,12,FALSE)</f>
        <v>紙袋，紙板</v>
      </c>
      <c r="L48" s="2">
        <f>VLOOKUP(B48,'[3]PSO 2025-深圳银图'!$A$1:$Q$65536,5,FALSE)</f>
        <v>2004</v>
      </c>
      <c r="M48" s="30">
        <f>VLOOKUP(B48,'[3]PSO 2025-深圳银图'!$A$1:$Q$65536,13,FALSE)</f>
        <v>9.9</v>
      </c>
      <c r="N48" s="2">
        <f t="shared" si="0"/>
        <v>0</v>
      </c>
      <c r="O48" s="31">
        <f t="shared" si="1"/>
        <v>19839.6</v>
      </c>
    </row>
    <row r="49" s="3" customFormat="1" ht="20.25" customHeight="1" spans="1:15">
      <c r="A49" s="21" t="s">
        <v>93</v>
      </c>
      <c r="B49" s="22" t="s">
        <v>423</v>
      </c>
      <c r="C49" s="23">
        <v>204126</v>
      </c>
      <c r="D49" s="24" t="s">
        <v>164</v>
      </c>
      <c r="E49" s="23">
        <v>2502</v>
      </c>
      <c r="F49" s="21">
        <v>417</v>
      </c>
      <c r="G49" s="25" t="s">
        <v>117</v>
      </c>
      <c r="H49" s="26">
        <v>45902</v>
      </c>
      <c r="I49" s="32" t="s">
        <v>165</v>
      </c>
      <c r="J49" s="3" t="str">
        <f>VLOOKUP(B49,[2]欠料HOLD貨!$C:$R,12,FALSE)</f>
        <v>PCB//拉簧，銷釘</v>
      </c>
      <c r="L49" s="3">
        <f>VLOOKUP(B49,'[3]PSO 2025-深圳银图'!$A$1:$Q$65536,5,FALSE)</f>
        <v>2502</v>
      </c>
      <c r="M49" s="33">
        <v>28.531</v>
      </c>
      <c r="N49" s="3">
        <f t="shared" si="0"/>
        <v>0</v>
      </c>
      <c r="O49" s="34">
        <f t="shared" si="1"/>
        <v>71384.562</v>
      </c>
    </row>
    <row r="50" s="2" customFormat="1" ht="20.25" customHeight="1" spans="1:15">
      <c r="A50" s="15" t="s">
        <v>30</v>
      </c>
      <c r="B50" s="16" t="s">
        <v>424</v>
      </c>
      <c r="C50" s="17">
        <v>46161</v>
      </c>
      <c r="D50" s="18" t="s">
        <v>32</v>
      </c>
      <c r="E50" s="17">
        <f>1*F50</f>
        <v>2880</v>
      </c>
      <c r="F50" s="15">
        <v>2880</v>
      </c>
      <c r="G50" s="19" t="s">
        <v>33</v>
      </c>
      <c r="H50" s="20">
        <v>45902</v>
      </c>
      <c r="I50" s="29" t="s">
        <v>34</v>
      </c>
      <c r="J50" s="2" t="str">
        <f>VLOOKUP(B50,[2]欠料HOLD貨!$C:$R,12,FALSE)</f>
        <v>發熱支架 ,二級管，銅頭，卡通</v>
      </c>
      <c r="L50" s="2">
        <f>VLOOKUP(B50,'[3]PSO 2025-深圳银图'!$A$1:$Q$65536,5,FALSE)</f>
        <v>2880</v>
      </c>
      <c r="M50" s="30">
        <f>VLOOKUP(B50,'[3]PSO 2025-深圳银图'!$A$1:$Q$65536,13,FALSE)</f>
        <v>11.92</v>
      </c>
      <c r="N50" s="2">
        <f t="shared" si="0"/>
        <v>0</v>
      </c>
      <c r="O50" s="31">
        <f t="shared" si="1"/>
        <v>34329.6</v>
      </c>
    </row>
    <row r="51" s="2" customFormat="1" ht="20.25" customHeight="1" spans="1:15">
      <c r="A51" s="15" t="s">
        <v>162</v>
      </c>
      <c r="B51" s="16" t="s">
        <v>425</v>
      </c>
      <c r="C51" s="17">
        <v>4500575940</v>
      </c>
      <c r="D51" s="18" t="s">
        <v>426</v>
      </c>
      <c r="E51" s="17">
        <v>504</v>
      </c>
      <c r="F51" s="15">
        <v>84</v>
      </c>
      <c r="G51" s="19" t="s">
        <v>28</v>
      </c>
      <c r="H51" s="20">
        <v>45902</v>
      </c>
      <c r="I51" s="35" t="s">
        <v>427</v>
      </c>
      <c r="J51" s="2" t="str">
        <f>VLOOKUP(B51,[2]欠料HOLD貨!$C:$R,12,FALSE)</f>
        <v>紙板</v>
      </c>
      <c r="L51" s="2">
        <f>VLOOKUP(B51,'[3]PSO 2025-深圳银图'!$A$1:$Q$65536,5,FALSE)</f>
        <v>504</v>
      </c>
      <c r="M51" s="30">
        <f>VLOOKUP(B51,'[3]PSO 2025-深圳银图'!$A$1:$Q$65536,13,FALSE)</f>
        <v>9.595</v>
      </c>
      <c r="N51" s="2">
        <f t="shared" si="0"/>
        <v>0</v>
      </c>
      <c r="O51" s="31">
        <f t="shared" si="1"/>
        <v>4835.88</v>
      </c>
    </row>
    <row r="52" s="2" customFormat="1" ht="20.25" customHeight="1" spans="1:15">
      <c r="A52" s="15" t="s">
        <v>158</v>
      </c>
      <c r="B52" s="16" t="s">
        <v>428</v>
      </c>
      <c r="C52" s="17">
        <v>4500575940</v>
      </c>
      <c r="D52" s="18" t="s">
        <v>429</v>
      </c>
      <c r="E52" s="17">
        <v>1998</v>
      </c>
      <c r="F52" s="15">
        <f>1998/3</f>
        <v>666</v>
      </c>
      <c r="G52" s="19" t="s">
        <v>28</v>
      </c>
      <c r="H52" s="20">
        <v>45902</v>
      </c>
      <c r="I52" s="29" t="s">
        <v>430</v>
      </c>
      <c r="J52" s="2" t="str">
        <f>VLOOKUP(B52,[2]欠料HOLD貨!$C:$R,12,FALSE)</f>
        <v>油漆，原料，紙板</v>
      </c>
      <c r="L52" s="2">
        <f>VLOOKUP(B52,'[3]PSO 2025-深圳银图'!$A$1:$Q$65536,5,FALSE)</f>
        <v>1998</v>
      </c>
      <c r="M52" s="30">
        <f>VLOOKUP(B52,'[3]PSO 2025-深圳银图'!$A$1:$Q$65536,13,FALSE)</f>
        <v>9.53</v>
      </c>
      <c r="N52" s="2">
        <f t="shared" si="0"/>
        <v>0</v>
      </c>
      <c r="O52" s="31">
        <f t="shared" si="1"/>
        <v>19040.94</v>
      </c>
    </row>
    <row r="53" s="2" customFormat="1" ht="20.25" customHeight="1" spans="1:15">
      <c r="A53" s="15" t="s">
        <v>30</v>
      </c>
      <c r="B53" s="16" t="s">
        <v>431</v>
      </c>
      <c r="C53" s="17">
        <v>4500577351</v>
      </c>
      <c r="D53" s="18" t="s">
        <v>432</v>
      </c>
      <c r="E53" s="17">
        <v>4176</v>
      </c>
      <c r="F53" s="15">
        <f>4176/12</f>
        <v>348</v>
      </c>
      <c r="G53" s="19" t="s">
        <v>28</v>
      </c>
      <c r="H53" s="20">
        <v>45902</v>
      </c>
      <c r="I53" s="29" t="s">
        <v>433</v>
      </c>
      <c r="J53" s="2" t="str">
        <f>VLOOKUP(B53,[2]欠料HOLD貨!$C:$R,12,FALSE)</f>
        <v>油漆</v>
      </c>
      <c r="L53" s="2">
        <f>VLOOKUP(B53,'[3]PSO 2025-深圳银图'!$A$1:$Q$65536,5,FALSE)</f>
        <v>4176</v>
      </c>
      <c r="M53" s="30">
        <f>VLOOKUP(B53,'[3]PSO 2025-深圳银图'!$A$1:$Q$65536,13,FALSE)</f>
        <v>2.47</v>
      </c>
      <c r="N53" s="2">
        <f t="shared" si="0"/>
        <v>0</v>
      </c>
      <c r="O53" s="31">
        <f t="shared" si="1"/>
        <v>10314.72</v>
      </c>
    </row>
    <row r="54" s="2" customFormat="1" ht="20.25" customHeight="1" spans="1:15">
      <c r="A54" s="15" t="s">
        <v>30</v>
      </c>
      <c r="B54" s="16" t="s">
        <v>434</v>
      </c>
      <c r="C54" s="17">
        <v>4500577351</v>
      </c>
      <c r="D54" s="18" t="s">
        <v>432</v>
      </c>
      <c r="E54" s="17">
        <v>504</v>
      </c>
      <c r="F54" s="15">
        <f>504/12</f>
        <v>42</v>
      </c>
      <c r="G54" s="19" t="s">
        <v>28</v>
      </c>
      <c r="H54" s="20">
        <v>45902</v>
      </c>
      <c r="I54" s="29" t="s">
        <v>433</v>
      </c>
      <c r="J54" s="2" t="str">
        <f>VLOOKUP(B54,[2]欠料HOLD貨!$C:$R,12,FALSE)</f>
        <v>油漆</v>
      </c>
      <c r="L54" s="2">
        <f>VLOOKUP(B54,'[3]PSO 2025-深圳银图'!$A$1:$Q$65536,5,FALSE)</f>
        <v>504</v>
      </c>
      <c r="M54" s="30">
        <f>VLOOKUP(B54,'[3]PSO 2025-深圳银图'!$A$1:$Q$65536,13,FALSE)</f>
        <v>2.47</v>
      </c>
      <c r="N54" s="2">
        <f t="shared" si="0"/>
        <v>0</v>
      </c>
      <c r="O54" s="31">
        <f t="shared" si="1"/>
        <v>1244.88</v>
      </c>
    </row>
    <row r="55" s="2" customFormat="1" ht="20.25" customHeight="1" spans="1:15">
      <c r="A55" s="15"/>
      <c r="B55" s="16" t="s">
        <v>434</v>
      </c>
      <c r="C55" s="17">
        <v>4500578608</v>
      </c>
      <c r="D55" s="18" t="s">
        <v>432</v>
      </c>
      <c r="E55" s="17">
        <v>504</v>
      </c>
      <c r="F55" s="15">
        <v>42</v>
      </c>
      <c r="G55" s="19" t="s">
        <v>42</v>
      </c>
      <c r="H55" s="20">
        <v>45902</v>
      </c>
      <c r="I55" s="29" t="s">
        <v>433</v>
      </c>
      <c r="J55" s="2" t="str">
        <f>VLOOKUP(B55,[2]欠料HOLD貨!$C:$R,12,FALSE)</f>
        <v>油漆</v>
      </c>
      <c r="L55" s="2">
        <f>VLOOKUP(B55,'[3]PSO 2025-深圳银图'!$A$1:$Q$65536,5,FALSE)</f>
        <v>504</v>
      </c>
      <c r="M55" s="30">
        <f>VLOOKUP(B55,'[3]PSO 2025-深圳银图'!$A$1:$Q$65536,13,FALSE)</f>
        <v>2.47</v>
      </c>
      <c r="N55" s="2">
        <f t="shared" si="0"/>
        <v>0</v>
      </c>
      <c r="O55" s="31">
        <f t="shared" si="1"/>
        <v>1244.88</v>
      </c>
    </row>
    <row r="56" s="2" customFormat="1" ht="20.25" customHeight="1" spans="1:15">
      <c r="A56" s="15" t="s">
        <v>158</v>
      </c>
      <c r="B56" s="16" t="s">
        <v>435</v>
      </c>
      <c r="C56" s="17">
        <v>4500575957</v>
      </c>
      <c r="D56" s="18" t="s">
        <v>41</v>
      </c>
      <c r="E56" s="17">
        <v>8508</v>
      </c>
      <c r="F56" s="15">
        <f>8508/4</f>
        <v>2127</v>
      </c>
      <c r="G56" s="19" t="s">
        <v>28</v>
      </c>
      <c r="H56" s="20">
        <v>45902</v>
      </c>
      <c r="I56" s="29" t="s">
        <v>43</v>
      </c>
      <c r="J56" s="2" t="str">
        <f>VLOOKUP(B56,[2]欠料HOLD貨!$C:$R,12,FALSE)</f>
        <v>馬達PCB，植毛，油漆</v>
      </c>
      <c r="L56" s="2">
        <f>VLOOKUP(B56,'[3]PSO 2025-深圳银图'!$A$1:$Q$65536,5,FALSE)</f>
        <v>8508</v>
      </c>
      <c r="M56" s="30">
        <f>VLOOKUP(B56,'[3]PSO 2025-深圳银图'!$A$1:$Q$65536,13,FALSE)</f>
        <v>24.955</v>
      </c>
      <c r="N56" s="2">
        <f t="shared" si="0"/>
        <v>0</v>
      </c>
      <c r="O56" s="31">
        <f t="shared" si="1"/>
        <v>212317.14</v>
      </c>
    </row>
    <row r="57" s="2" customFormat="1" ht="20.25" customHeight="1" spans="1:15">
      <c r="A57" s="15" t="s">
        <v>255</v>
      </c>
      <c r="B57" s="16" t="s">
        <v>436</v>
      </c>
      <c r="C57" s="17">
        <v>4500577351</v>
      </c>
      <c r="D57" s="18" t="s">
        <v>60</v>
      </c>
      <c r="E57" s="17">
        <v>1900</v>
      </c>
      <c r="F57" s="15">
        <f>1900/4</f>
        <v>475</v>
      </c>
      <c r="G57" s="19" t="s">
        <v>28</v>
      </c>
      <c r="H57" s="20">
        <v>45902</v>
      </c>
      <c r="I57" s="29" t="s">
        <v>61</v>
      </c>
      <c r="J57" s="2" t="str">
        <f>VLOOKUP(B57,[2]欠料HOLD貨!$C:$R,12,FALSE)</f>
        <v>馬達萬至達(朗特，紙托，油漆，原料</v>
      </c>
      <c r="L57" s="2">
        <f>VLOOKUP(B57,'[3]PSO 2025-深圳银图'!$A$1:$Q$65536,5,FALSE)</f>
        <v>1900</v>
      </c>
      <c r="M57" s="30">
        <f>VLOOKUP(B57,'[3]PSO 2025-深圳银图'!$A$1:$Q$65536,13,FALSE)</f>
        <v>25.543</v>
      </c>
      <c r="N57" s="2">
        <f t="shared" si="0"/>
        <v>0</v>
      </c>
      <c r="O57" s="31">
        <f t="shared" si="1"/>
        <v>48531.7</v>
      </c>
    </row>
    <row r="58" s="2" customFormat="1" ht="20.25" customHeight="1" spans="1:15">
      <c r="A58" s="15"/>
      <c r="B58" s="16" t="s">
        <v>437</v>
      </c>
      <c r="C58" s="17">
        <v>4500579753</v>
      </c>
      <c r="D58" s="18" t="s">
        <v>438</v>
      </c>
      <c r="E58" s="17">
        <v>504</v>
      </c>
      <c r="F58" s="15">
        <f>504/2</f>
        <v>252</v>
      </c>
      <c r="G58" s="19" t="s">
        <v>217</v>
      </c>
      <c r="H58" s="20">
        <v>45902</v>
      </c>
      <c r="I58" s="29" t="s">
        <v>439</v>
      </c>
      <c r="J58" s="2" t="str">
        <f>VLOOKUP(B58,[2]欠料HOLD貨!$C:$R,12,FALSE)</f>
        <v>黑種</v>
      </c>
      <c r="L58" s="2">
        <f>VLOOKUP(B58,'[3]PSO 2025-深圳银图'!$A$1:$Q$65536,5,FALSE)</f>
        <v>504</v>
      </c>
      <c r="M58" s="30">
        <f>VLOOKUP(B58,'[3]PSO 2025-深圳银图'!$A$1:$Q$65536,13,FALSE)</f>
        <v>36.045</v>
      </c>
      <c r="N58" s="2">
        <f t="shared" si="0"/>
        <v>0</v>
      </c>
      <c r="O58" s="31">
        <f t="shared" si="1"/>
        <v>18166.68</v>
      </c>
    </row>
    <row r="59" s="2" customFormat="1" ht="20.25" customHeight="1" spans="1:15">
      <c r="A59" s="15" t="s">
        <v>93</v>
      </c>
      <c r="B59" s="16" t="s">
        <v>440</v>
      </c>
      <c r="C59" s="17">
        <v>4500577164</v>
      </c>
      <c r="D59" s="18" t="s">
        <v>188</v>
      </c>
      <c r="E59" s="17">
        <v>1998</v>
      </c>
      <c r="F59" s="15">
        <f>1998/6</f>
        <v>333</v>
      </c>
      <c r="G59" s="19" t="s">
        <v>28</v>
      </c>
      <c r="H59" s="20">
        <v>45902</v>
      </c>
      <c r="I59" s="29" t="s">
        <v>189</v>
      </c>
      <c r="J59" s="2" t="str">
        <f>VLOOKUP(B59,[2]欠料HOLD貨!$C:$R,12,FALSE)</f>
        <v>原料</v>
      </c>
      <c r="L59" s="2">
        <f>VLOOKUP(B59,'[3]PSO 2025-深圳银图'!$A$1:$Q$65536,5,FALSE)</f>
        <v>1998</v>
      </c>
      <c r="M59" s="30">
        <f>VLOOKUP(B59,'[3]PSO 2025-深圳银图'!$A$1:$Q$65536,13,FALSE)</f>
        <v>7.3</v>
      </c>
      <c r="N59" s="2">
        <f t="shared" si="0"/>
        <v>0</v>
      </c>
      <c r="O59" s="31">
        <f t="shared" si="1"/>
        <v>14585.4</v>
      </c>
    </row>
    <row r="60" s="2" customFormat="1" ht="20.25" customHeight="1" spans="1:15">
      <c r="A60" s="15" t="s">
        <v>35</v>
      </c>
      <c r="B60" s="16" t="s">
        <v>441</v>
      </c>
      <c r="C60" s="17">
        <v>4500575957</v>
      </c>
      <c r="D60" s="18" t="s">
        <v>442</v>
      </c>
      <c r="E60" s="17">
        <f>6*F60</f>
        <v>1998</v>
      </c>
      <c r="F60" s="15">
        <v>333</v>
      </c>
      <c r="G60" s="19" t="s">
        <v>28</v>
      </c>
      <c r="H60" s="20">
        <v>45902</v>
      </c>
      <c r="I60" s="29" t="s">
        <v>443</v>
      </c>
      <c r="J60" s="2" t="str">
        <f>VLOOKUP(B60,[2]欠料HOLD貨!$C:$R,12,FALSE)</f>
        <v>OK</v>
      </c>
      <c r="L60" s="2">
        <f>VLOOKUP(B60,'[3]MSO 2025江门银图'!$A$1:$Q$65536,5,FALSE)</f>
        <v>9000</v>
      </c>
      <c r="M60" s="30">
        <f>VLOOKUP(B60,'[3]MSO 2025江门银图'!$A$1:$Q$65536,13,FALSE)</f>
        <v>7.617</v>
      </c>
      <c r="N60" s="2">
        <f t="shared" si="0"/>
        <v>7002</v>
      </c>
      <c r="O60" s="31">
        <f t="shared" si="1"/>
        <v>15218.766</v>
      </c>
    </row>
    <row r="61" s="2" customFormat="1" ht="20.25" customHeight="1" spans="1:15">
      <c r="A61" s="15"/>
      <c r="B61" s="16" t="s">
        <v>444</v>
      </c>
      <c r="C61" s="17">
        <v>4500575957</v>
      </c>
      <c r="D61" s="18" t="s">
        <v>445</v>
      </c>
      <c r="E61" s="17">
        <v>6600</v>
      </c>
      <c r="F61" s="15">
        <v>1100</v>
      </c>
      <c r="G61" s="19" t="s">
        <v>28</v>
      </c>
      <c r="H61" s="20">
        <v>45902</v>
      </c>
      <c r="I61" s="29" t="s">
        <v>446</v>
      </c>
      <c r="J61" s="2" t="str">
        <f>VLOOKUP(B61,[2]欠料HOLD貨!$C:$R,12,FALSE)</f>
        <v>電感，雲母紙，電容</v>
      </c>
      <c r="L61" s="2">
        <f>VLOOKUP(B61,'[3]MSO 2025江门银图'!$A$1:$Q$65536,5,FALSE)</f>
        <v>6600</v>
      </c>
      <c r="M61" s="30">
        <f>VLOOKUP(B61,'[3]MSO 2025江门银图'!$A$1:$Q$65536,13,FALSE)</f>
        <v>6.47</v>
      </c>
      <c r="N61" s="2">
        <f t="shared" si="0"/>
        <v>0</v>
      </c>
      <c r="O61" s="31">
        <f t="shared" si="1"/>
        <v>42702</v>
      </c>
    </row>
    <row r="62" s="2" customFormat="1" ht="20.25" customHeight="1" spans="1:15">
      <c r="A62" s="15"/>
      <c r="B62" s="16" t="s">
        <v>447</v>
      </c>
      <c r="C62" s="17">
        <v>4500575961</v>
      </c>
      <c r="D62" s="18" t="s">
        <v>445</v>
      </c>
      <c r="E62" s="17">
        <v>7200</v>
      </c>
      <c r="F62" s="15">
        <f>7200/6</f>
        <v>1200</v>
      </c>
      <c r="G62" s="19" t="s">
        <v>28</v>
      </c>
      <c r="H62" s="20">
        <v>45902</v>
      </c>
      <c r="I62" s="29" t="s">
        <v>446</v>
      </c>
      <c r="J62" s="2" t="str">
        <f>VLOOKUP(B62,[2]欠料HOLD貨!$C:$R,12,FALSE)</f>
        <v>電感，雲母紙，電容</v>
      </c>
      <c r="L62" s="2">
        <f>VLOOKUP(B62,'[3]MSO 2025江门银图'!$A$1:$Q$65536,5,FALSE)</f>
        <v>7200</v>
      </c>
      <c r="M62" s="30">
        <f>VLOOKUP(B62,'[3]MSO 2025江门银图'!$A$1:$Q$65536,13,FALSE)</f>
        <v>6.47</v>
      </c>
      <c r="N62" s="2">
        <f t="shared" si="0"/>
        <v>0</v>
      </c>
      <c r="O62" s="31">
        <f t="shared" si="1"/>
        <v>46584</v>
      </c>
    </row>
    <row r="63" s="2" customFormat="1" ht="20.25" customHeight="1" spans="1:15">
      <c r="A63" s="15"/>
      <c r="B63" s="16" t="s">
        <v>448</v>
      </c>
      <c r="C63" s="17">
        <v>4500575957</v>
      </c>
      <c r="D63" s="18" t="s">
        <v>449</v>
      </c>
      <c r="E63" s="17">
        <v>3300</v>
      </c>
      <c r="F63" s="15">
        <v>660</v>
      </c>
      <c r="G63" s="19" t="s">
        <v>28</v>
      </c>
      <c r="H63" s="20">
        <v>45902</v>
      </c>
      <c r="I63" s="29" t="s">
        <v>450</v>
      </c>
      <c r="J63" s="2" t="str">
        <f>VLOOKUP(B63,[2]欠料HOLD貨!$C:$R,12,FALSE)</f>
        <v>卡通</v>
      </c>
      <c r="L63" s="2">
        <f>VLOOKUP(B63,'[3]PSO 2025-深圳银图'!$A$1:$Q$65536,5,FALSE)</f>
        <v>3300</v>
      </c>
      <c r="M63" s="30">
        <f>VLOOKUP(B63,'[3]PSO 2025-深圳银图'!$A$1:$Q$65536,13,FALSE)</f>
        <v>10.467</v>
      </c>
      <c r="N63" s="2">
        <f t="shared" si="0"/>
        <v>0</v>
      </c>
      <c r="O63" s="31">
        <f t="shared" si="1"/>
        <v>34541.1</v>
      </c>
    </row>
    <row r="64" s="2" customFormat="1" ht="20.25" customHeight="1" spans="1:15">
      <c r="A64" s="15"/>
      <c r="B64" s="16" t="s">
        <v>451</v>
      </c>
      <c r="C64" s="17">
        <v>4500578285</v>
      </c>
      <c r="D64" s="18" t="s">
        <v>452</v>
      </c>
      <c r="E64" s="17">
        <v>1500</v>
      </c>
      <c r="F64" s="15">
        <v>250</v>
      </c>
      <c r="G64" s="19" t="s">
        <v>217</v>
      </c>
      <c r="H64" s="20">
        <v>45902</v>
      </c>
      <c r="I64" s="29" t="s">
        <v>453</v>
      </c>
      <c r="J64" s="2">
        <f>VLOOKUP(B64,[2]欠料HOLD貨!$C:$R,12,FALSE)</f>
        <v>0</v>
      </c>
      <c r="L64" s="2">
        <f>VLOOKUP(B64,'[3]PSO 2025-深圳银图'!$A$1:$Q$65536,5,FALSE)</f>
        <v>1500</v>
      </c>
      <c r="M64" s="30">
        <f>VLOOKUP(B64,'[3]PSO 2025-深圳银图'!$A$1:$Q$65536,13,FALSE)</f>
        <v>10.495</v>
      </c>
      <c r="N64" s="2">
        <f t="shared" si="0"/>
        <v>0</v>
      </c>
      <c r="O64" s="31">
        <f t="shared" si="1"/>
        <v>15742.5</v>
      </c>
    </row>
    <row r="65" s="2" customFormat="1" ht="20.25" customHeight="1" spans="1:15">
      <c r="A65" s="15" t="s">
        <v>30</v>
      </c>
      <c r="B65" s="16" t="s">
        <v>454</v>
      </c>
      <c r="C65" s="17">
        <v>4500577420</v>
      </c>
      <c r="D65" s="18" t="s">
        <v>455</v>
      </c>
      <c r="E65" s="17">
        <v>2502</v>
      </c>
      <c r="F65" s="15">
        <v>417</v>
      </c>
      <c r="G65" s="19" t="s">
        <v>28</v>
      </c>
      <c r="H65" s="20">
        <v>45902</v>
      </c>
      <c r="I65" s="29" t="s">
        <v>456</v>
      </c>
      <c r="J65" s="2" t="str">
        <f>VLOOKUP(B65,[2]欠料HOLD貨!$C:$R,12,FALSE)</f>
        <v>卡通</v>
      </c>
      <c r="L65" s="2">
        <f>VLOOKUP(B65,'[3]PSO 2025-深圳银图'!$A$1:$Q$65536,5,FALSE)</f>
        <v>2502</v>
      </c>
      <c r="M65" s="30">
        <f>VLOOKUP(B65,'[3]PSO 2025-深圳银图'!$A$1:$Q$65536,13,FALSE)</f>
        <v>10.487</v>
      </c>
      <c r="N65" s="2">
        <f t="shared" si="0"/>
        <v>0</v>
      </c>
      <c r="O65" s="31">
        <f t="shared" si="1"/>
        <v>26238.474</v>
      </c>
    </row>
    <row r="66" s="2" customFormat="1" ht="20.25" customHeight="1" spans="1:15">
      <c r="A66" s="15" t="s">
        <v>99</v>
      </c>
      <c r="B66" s="16" t="s">
        <v>457</v>
      </c>
      <c r="C66" s="17">
        <v>4500575957</v>
      </c>
      <c r="D66" s="18" t="s">
        <v>458</v>
      </c>
      <c r="E66" s="17">
        <v>10200</v>
      </c>
      <c r="F66" s="15">
        <v>1700</v>
      </c>
      <c r="G66" s="19" t="s">
        <v>28</v>
      </c>
      <c r="H66" s="20">
        <v>45902</v>
      </c>
      <c r="I66" s="29" t="s">
        <v>459</v>
      </c>
      <c r="J66" s="2" t="str">
        <f>VLOOKUP(B66,[2]欠料HOLD貨!$C:$R,12,FALSE)</f>
        <v>卡通</v>
      </c>
      <c r="L66" s="2">
        <f>VLOOKUP(B66,'[3]MSO 2025江门银图'!$A$1:$Q$65536,5,FALSE)</f>
        <v>10200</v>
      </c>
      <c r="M66" s="30">
        <f>VLOOKUP(B66,'[3]MSO 2025江门银图'!$A$1:$Q$65536,13,FALSE)</f>
        <v>8.857</v>
      </c>
      <c r="N66" s="2">
        <f t="shared" si="0"/>
        <v>0</v>
      </c>
      <c r="O66" s="31">
        <f t="shared" si="1"/>
        <v>90341.4</v>
      </c>
    </row>
    <row r="67" s="2" customFormat="1" ht="20.25" customHeight="1" spans="1:15">
      <c r="A67" s="15" t="s">
        <v>411</v>
      </c>
      <c r="B67" s="16" t="s">
        <v>460</v>
      </c>
      <c r="C67" s="17">
        <v>4500575957</v>
      </c>
      <c r="D67" s="18" t="s">
        <v>105</v>
      </c>
      <c r="E67" s="17">
        <v>15000</v>
      </c>
      <c r="F67" s="15">
        <v>2500</v>
      </c>
      <c r="G67" s="19" t="s">
        <v>28</v>
      </c>
      <c r="H67" s="20">
        <v>45902</v>
      </c>
      <c r="I67" s="17" t="s">
        <v>106</v>
      </c>
      <c r="J67" s="2">
        <f>VLOOKUP(B67,[2]欠料HOLD貨!$C:$R,12,FALSE)</f>
        <v>0</v>
      </c>
      <c r="L67" s="2">
        <f>VLOOKUP(B67,'[3]MSO 2025江门银图'!$A$1:$Q$65536,5,FALSE)</f>
        <v>15000</v>
      </c>
      <c r="M67" s="30">
        <f>VLOOKUP(B67,'[3]MSO 2025江门银图'!$A$1:$Q$65536,13,FALSE)</f>
        <v>8.836</v>
      </c>
      <c r="N67" s="2">
        <f t="shared" ref="N67:N130" si="2">L67-E67</f>
        <v>0</v>
      </c>
      <c r="O67" s="31">
        <f t="shared" ref="O67:O130" si="3">M67*E67</f>
        <v>132540</v>
      </c>
    </row>
    <row r="68" s="2" customFormat="1" ht="20.25" customHeight="1" spans="1:15">
      <c r="A68" s="15" t="s">
        <v>411</v>
      </c>
      <c r="B68" s="16" t="s">
        <v>90</v>
      </c>
      <c r="C68" s="17">
        <v>4500572345</v>
      </c>
      <c r="D68" s="18" t="s">
        <v>91</v>
      </c>
      <c r="E68" s="17">
        <f>6*F68</f>
        <v>5004</v>
      </c>
      <c r="F68" s="15">
        <v>834</v>
      </c>
      <c r="G68" s="19" t="s">
        <v>38</v>
      </c>
      <c r="H68" s="20">
        <v>45902</v>
      </c>
      <c r="I68" s="29" t="s">
        <v>92</v>
      </c>
      <c r="J68" s="2" t="str">
        <f>VLOOKUP(B68,[2]欠料HOLD貨!$C:$R,12,FALSE)</f>
        <v>欠膠件電鍍/ 銘富通付款后5D</v>
      </c>
      <c r="L68" s="2">
        <f>VLOOKUP(B68,'[3]PSO 2025-深圳银图'!$A$1:$Q$65536,5,FALSE)</f>
        <v>5004</v>
      </c>
      <c r="M68" s="30">
        <f>VLOOKUP(B68,'[3]PSO 2025-深圳银图'!$A$1:$Q$65536,13,FALSE)</f>
        <v>12.347</v>
      </c>
      <c r="N68" s="2">
        <f t="shared" si="2"/>
        <v>0</v>
      </c>
      <c r="O68" s="31">
        <f t="shared" si="3"/>
        <v>61784.388</v>
      </c>
    </row>
    <row r="69" s="2" customFormat="1" ht="20.25" customHeight="1" spans="1:15">
      <c r="A69" s="15" t="s">
        <v>158</v>
      </c>
      <c r="B69" s="16" t="s">
        <v>461</v>
      </c>
      <c r="C69" s="17">
        <v>4500577351</v>
      </c>
      <c r="D69" s="18" t="s">
        <v>101</v>
      </c>
      <c r="E69" s="17">
        <v>2004</v>
      </c>
      <c r="F69" s="15">
        <v>334</v>
      </c>
      <c r="G69" s="19" t="s">
        <v>28</v>
      </c>
      <c r="H69" s="20">
        <v>45902</v>
      </c>
      <c r="I69" s="29" t="s">
        <v>102</v>
      </c>
      <c r="J69" s="2" t="str">
        <f>VLOOKUP(B69,[2]欠料HOLD貨!$C:$R,12,FALSE)</f>
        <v>電鍍，紙板</v>
      </c>
      <c r="L69" s="2">
        <f>VLOOKUP(B69,'[3]PSO 2025-深圳银图'!$A$1:$Q$65536,5,FALSE)</f>
        <v>2004</v>
      </c>
      <c r="M69" s="30">
        <f>VLOOKUP(B69,'[3]PSO 2025-深圳银图'!$A$1:$Q$65536,13,FALSE)</f>
        <v>12.607</v>
      </c>
      <c r="N69" s="2">
        <f t="shared" si="2"/>
        <v>0</v>
      </c>
      <c r="O69" s="31">
        <f t="shared" si="3"/>
        <v>25264.428</v>
      </c>
    </row>
    <row r="70" s="2" customFormat="1" ht="20.25" customHeight="1" spans="1:15">
      <c r="A70" s="15" t="s">
        <v>158</v>
      </c>
      <c r="B70" s="16" t="s">
        <v>462</v>
      </c>
      <c r="C70" s="17">
        <v>4500575059</v>
      </c>
      <c r="D70" s="18" t="s">
        <v>109</v>
      </c>
      <c r="E70" s="17">
        <v>9006</v>
      </c>
      <c r="F70" s="15">
        <f>9006/6</f>
        <v>1501</v>
      </c>
      <c r="G70" s="19" t="s">
        <v>28</v>
      </c>
      <c r="H70" s="20">
        <v>45902</v>
      </c>
      <c r="I70" s="29" t="s">
        <v>389</v>
      </c>
      <c r="J70" s="2" t="str">
        <f>VLOOKUP(B70,[2]欠料HOLD貨!$C:$R,12,FALSE)</f>
        <v>鋁通</v>
      </c>
      <c r="L70" s="2">
        <f>VLOOKUP(B70,'[3]PSO 2025-深圳银图'!$A$1:$Q$65536,5,FALSE)</f>
        <v>9006</v>
      </c>
      <c r="M70" s="30">
        <f>VLOOKUP(B70,'[3]PSO 2025-深圳银图'!$A$1:$Q$65536,13,FALSE)</f>
        <v>16.076</v>
      </c>
      <c r="N70" s="2">
        <f t="shared" si="2"/>
        <v>0</v>
      </c>
      <c r="O70" s="31">
        <f t="shared" si="3"/>
        <v>144780.456</v>
      </c>
    </row>
    <row r="71" s="2" customFormat="1" ht="20.25" customHeight="1" spans="1:15">
      <c r="A71" s="15" t="s">
        <v>173</v>
      </c>
      <c r="B71" s="16" t="s">
        <v>463</v>
      </c>
      <c r="C71" s="17">
        <v>4500575957</v>
      </c>
      <c r="D71" s="18" t="s">
        <v>109</v>
      </c>
      <c r="E71" s="17">
        <v>7500</v>
      </c>
      <c r="F71" s="15">
        <v>1250</v>
      </c>
      <c r="G71" s="19" t="s">
        <v>28</v>
      </c>
      <c r="H71" s="20">
        <v>45902</v>
      </c>
      <c r="I71" s="29" t="s">
        <v>389</v>
      </c>
      <c r="J71" s="2" t="str">
        <f>VLOOKUP(B71,[2]欠料HOLD貨!$C:$R,12,FALSE)</f>
        <v>鋁通</v>
      </c>
      <c r="L71" s="2">
        <f>VLOOKUP(B71,'[3]PSO 2025-深圳银图'!$A$1:$Q$65536,5,FALSE)</f>
        <v>7500</v>
      </c>
      <c r="M71" s="30">
        <f>VLOOKUP(B71,'[3]PSO 2025-深圳银图'!$A$1:$Q$65536,13,FALSE)</f>
        <v>16.076</v>
      </c>
      <c r="N71" s="2">
        <f t="shared" si="2"/>
        <v>0</v>
      </c>
      <c r="O71" s="31">
        <f t="shared" si="3"/>
        <v>120570</v>
      </c>
    </row>
    <row r="72" s="2" customFormat="1" ht="20.25" customHeight="1" spans="1:15">
      <c r="A72" s="15" t="s">
        <v>255</v>
      </c>
      <c r="B72" s="16" t="s">
        <v>464</v>
      </c>
      <c r="C72" s="17">
        <v>4500575961</v>
      </c>
      <c r="D72" s="18" t="s">
        <v>109</v>
      </c>
      <c r="E72" s="17">
        <v>4500</v>
      </c>
      <c r="F72" s="15">
        <v>750</v>
      </c>
      <c r="G72" s="19" t="s">
        <v>28</v>
      </c>
      <c r="H72" s="20">
        <v>45902</v>
      </c>
      <c r="I72" s="29" t="s">
        <v>389</v>
      </c>
      <c r="J72" s="2">
        <f>VLOOKUP(B72,[2]欠料HOLD貨!$C:$R,12,FALSE)</f>
        <v>0</v>
      </c>
      <c r="L72" s="2">
        <f>VLOOKUP(B72,'[3]PSO 2025-深圳银图'!$A$1:$Q$65536,5,FALSE)</f>
        <v>4500</v>
      </c>
      <c r="M72" s="30">
        <f>VLOOKUP(B72,'[3]PSO 2025-深圳银图'!$A$1:$Q$65536,13,FALSE)</f>
        <v>16.076</v>
      </c>
      <c r="N72" s="2">
        <f t="shared" si="2"/>
        <v>0</v>
      </c>
      <c r="O72" s="31">
        <f t="shared" si="3"/>
        <v>72342</v>
      </c>
    </row>
    <row r="73" s="2" customFormat="1" ht="20.25" customHeight="1" spans="1:15">
      <c r="A73" s="15" t="s">
        <v>166</v>
      </c>
      <c r="B73" s="16" t="s">
        <v>465</v>
      </c>
      <c r="C73" s="17">
        <v>4500577351</v>
      </c>
      <c r="D73" s="18" t="s">
        <v>251</v>
      </c>
      <c r="E73" s="17">
        <v>2004</v>
      </c>
      <c r="F73" s="15">
        <v>334</v>
      </c>
      <c r="G73" s="19" t="s">
        <v>28</v>
      </c>
      <c r="H73" s="20">
        <v>45902</v>
      </c>
      <c r="I73" s="29" t="s">
        <v>110</v>
      </c>
      <c r="J73" s="2">
        <f>VLOOKUP(B73,[2]欠料HOLD貨!$C:$R,12,FALSE)</f>
        <v>0</v>
      </c>
      <c r="L73" s="2">
        <f>VLOOKUP(B73,'[3]PSO 2025-深圳银图'!$A$1:$Q$65536,5,FALSE)</f>
        <v>2004</v>
      </c>
      <c r="M73" s="30">
        <f>VLOOKUP(B73,'[3]PSO 2025-深圳银图'!$A$1:$Q$65536,13,FALSE)</f>
        <v>18.575</v>
      </c>
      <c r="N73" s="2">
        <f t="shared" si="2"/>
        <v>0</v>
      </c>
      <c r="O73" s="31">
        <f t="shared" si="3"/>
        <v>37224.3</v>
      </c>
    </row>
    <row r="74" s="2" customFormat="1" ht="20.25" customHeight="1" spans="1:15">
      <c r="A74" s="15"/>
      <c r="B74" s="16" t="s">
        <v>466</v>
      </c>
      <c r="C74" s="17">
        <v>4500578285</v>
      </c>
      <c r="D74" s="18" t="s">
        <v>467</v>
      </c>
      <c r="E74" s="17">
        <v>756</v>
      </c>
      <c r="F74" s="15">
        <v>126</v>
      </c>
      <c r="G74" s="19" t="s">
        <v>217</v>
      </c>
      <c r="H74" s="20">
        <v>45902</v>
      </c>
      <c r="I74" s="29" t="s">
        <v>468</v>
      </c>
      <c r="J74" s="2" t="str">
        <f>VLOOKUP(B74,[2]欠料HOLD貨!$C:$R,12,FALSE)</f>
        <v>轉尾</v>
      </c>
      <c r="L74" s="2">
        <f>VLOOKUP(B74,'[3]PSO 2025-深圳银图'!$A$1:$Q$65536,5,FALSE)</f>
        <v>756</v>
      </c>
      <c r="M74" s="30">
        <f>VLOOKUP(B74,'[3]PSO 2025-深圳银图'!$A$1:$Q$65536,13,FALSE)</f>
        <v>10.654</v>
      </c>
      <c r="N74" s="2">
        <f t="shared" si="2"/>
        <v>0</v>
      </c>
      <c r="O74" s="31">
        <f t="shared" si="3"/>
        <v>8054.424</v>
      </c>
    </row>
    <row r="75" s="2" customFormat="1" ht="20.25" customHeight="1" spans="1:15">
      <c r="A75" s="15" t="s">
        <v>58</v>
      </c>
      <c r="B75" s="16" t="s">
        <v>469</v>
      </c>
      <c r="C75" s="17">
        <v>4500575957</v>
      </c>
      <c r="D75" s="18" t="s">
        <v>470</v>
      </c>
      <c r="E75" s="17">
        <v>9252</v>
      </c>
      <c r="F75" s="15">
        <f>9252/6</f>
        <v>1542</v>
      </c>
      <c r="G75" s="19" t="s">
        <v>28</v>
      </c>
      <c r="H75" s="20">
        <v>45902</v>
      </c>
      <c r="I75" s="29" t="s">
        <v>471</v>
      </c>
      <c r="J75" s="2">
        <f>VLOOKUP(B75,[2]欠料HOLD貨!$C:$R,12,FALSE)</f>
        <v>0</v>
      </c>
      <c r="L75" s="2">
        <f>VLOOKUP(B75,'[3]MSO 2025江门银图'!$A$1:$Q$65536,5,FALSE)</f>
        <v>9252</v>
      </c>
      <c r="M75" s="30">
        <f>VLOOKUP(B75,'[3]MSO 2025江门银图'!$A$1:$Q$65536,13,FALSE)</f>
        <v>10.567</v>
      </c>
      <c r="N75" s="2">
        <f t="shared" si="2"/>
        <v>0</v>
      </c>
      <c r="O75" s="31">
        <f t="shared" si="3"/>
        <v>97765.884</v>
      </c>
    </row>
    <row r="76" s="2" customFormat="1" ht="20.25" customHeight="1" spans="1:15">
      <c r="A76" s="15" t="s">
        <v>58</v>
      </c>
      <c r="B76" s="16" t="s">
        <v>466</v>
      </c>
      <c r="C76" s="17">
        <v>4500575957</v>
      </c>
      <c r="D76" s="18" t="s">
        <v>470</v>
      </c>
      <c r="E76" s="17">
        <v>756</v>
      </c>
      <c r="F76" s="15">
        <f>756/6</f>
        <v>126</v>
      </c>
      <c r="G76" s="19" t="s">
        <v>28</v>
      </c>
      <c r="H76" s="20">
        <v>45902</v>
      </c>
      <c r="I76" s="29" t="s">
        <v>468</v>
      </c>
      <c r="J76" s="2" t="str">
        <f>VLOOKUP(B76,[2]欠料HOLD貨!$C:$R,12,FALSE)</f>
        <v>轉尾</v>
      </c>
      <c r="L76" s="2">
        <f>VLOOKUP(B76,'[3]PSO 2025-深圳银图'!$A$1:$Q$65536,5,FALSE)</f>
        <v>756</v>
      </c>
      <c r="M76" s="30">
        <f>VLOOKUP(B76,'[3]PSO 2025-深圳银图'!$A$1:$Q$65536,13,FALSE)</f>
        <v>10.654</v>
      </c>
      <c r="N76" s="2">
        <f t="shared" si="2"/>
        <v>0</v>
      </c>
      <c r="O76" s="31">
        <f t="shared" si="3"/>
        <v>8054.424</v>
      </c>
    </row>
    <row r="77" s="2" customFormat="1" ht="20.25" customHeight="1" spans="1:15">
      <c r="A77" s="15" t="s">
        <v>25</v>
      </c>
      <c r="B77" s="16" t="s">
        <v>472</v>
      </c>
      <c r="C77" s="17">
        <v>4500575957</v>
      </c>
      <c r="D77" s="18" t="s">
        <v>53</v>
      </c>
      <c r="E77" s="17">
        <v>7200</v>
      </c>
      <c r="F77" s="15">
        <v>1200</v>
      </c>
      <c r="G77" s="19" t="s">
        <v>28</v>
      </c>
      <c r="H77" s="20">
        <v>45902</v>
      </c>
      <c r="I77" s="29" t="s">
        <v>54</v>
      </c>
      <c r="J77" s="2" t="str">
        <f>VLOOKUP(B77,[2]欠料HOLD貨!$C:$R,12,FALSE)</f>
        <v>轉尾，鋁通</v>
      </c>
      <c r="L77" s="2">
        <f>VLOOKUP(B77,'[3]PSO 2025-深圳银图'!$A$1:$Q$65536,5,FALSE)</f>
        <v>7200</v>
      </c>
      <c r="M77" s="30">
        <f>VLOOKUP(B77,'[3]PSO 2025-深圳银图'!$A$1:$Q$65536,13,FALSE)</f>
        <v>13.117</v>
      </c>
      <c r="N77" s="2">
        <f t="shared" si="2"/>
        <v>0</v>
      </c>
      <c r="O77" s="31">
        <f t="shared" si="3"/>
        <v>94442.4</v>
      </c>
    </row>
    <row r="78" s="2" customFormat="1" ht="20.25" customHeight="1" spans="1:15">
      <c r="A78" s="15" t="s">
        <v>255</v>
      </c>
      <c r="B78" s="16" t="s">
        <v>473</v>
      </c>
      <c r="C78" s="17">
        <v>4500575957</v>
      </c>
      <c r="D78" s="18" t="s">
        <v>474</v>
      </c>
      <c r="E78" s="17">
        <v>2502</v>
      </c>
      <c r="F78" s="15">
        <v>417</v>
      </c>
      <c r="G78" s="19" t="s">
        <v>28</v>
      </c>
      <c r="H78" s="20">
        <v>45902</v>
      </c>
      <c r="I78" s="29" t="s">
        <v>475</v>
      </c>
      <c r="J78" s="2" t="str">
        <f>VLOOKUP(B78,[2]欠料HOLD貨!$C:$R,12,FALSE)</f>
        <v>鋁通</v>
      </c>
      <c r="L78" s="2">
        <f>VLOOKUP(B78,'[3]PSO 2025-深圳银图'!$A$1:$Q$65536,5,FALSE)</f>
        <v>2502</v>
      </c>
      <c r="M78" s="30">
        <f>VLOOKUP(B78,'[3]PSO 2025-深圳银图'!$A$1:$Q$65536,13,FALSE)</f>
        <v>12.239</v>
      </c>
      <c r="N78" s="2">
        <f t="shared" si="2"/>
        <v>0</v>
      </c>
      <c r="O78" s="31">
        <f t="shared" si="3"/>
        <v>30621.978</v>
      </c>
    </row>
    <row r="79" s="2" customFormat="1" ht="20.25" customHeight="1" spans="1:15">
      <c r="A79" s="15" t="s">
        <v>162</v>
      </c>
      <c r="B79" s="16" t="s">
        <v>476</v>
      </c>
      <c r="C79" s="17">
        <v>4500575057</v>
      </c>
      <c r="D79" s="18" t="s">
        <v>477</v>
      </c>
      <c r="E79" s="17">
        <v>2700</v>
      </c>
      <c r="F79" s="15">
        <v>450</v>
      </c>
      <c r="G79" s="19" t="s">
        <v>28</v>
      </c>
      <c r="H79" s="20">
        <v>45902</v>
      </c>
      <c r="I79" s="29" t="s">
        <v>478</v>
      </c>
      <c r="J79" s="2">
        <f>VLOOKUP(B79,[2]欠料HOLD貨!$C:$R,12,FALSE)</f>
        <v>0</v>
      </c>
      <c r="L79" s="2">
        <f>VLOOKUP(B79,'[3]PSO 2025-深圳银图'!$A$1:$Q$65536,5,FALSE)</f>
        <v>2700</v>
      </c>
      <c r="M79" s="30">
        <f>VLOOKUP(B79,'[3]PSO 2025-深圳银图'!$A$1:$Q$65536,13,FALSE)</f>
        <v>15.697</v>
      </c>
      <c r="N79" s="2">
        <f t="shared" si="2"/>
        <v>0</v>
      </c>
      <c r="O79" s="31">
        <f t="shared" si="3"/>
        <v>42381.9</v>
      </c>
    </row>
    <row r="80" s="2" customFormat="1" ht="20.25" customHeight="1" spans="1:15">
      <c r="A80" s="15" t="s">
        <v>58</v>
      </c>
      <c r="B80" s="16" t="s">
        <v>479</v>
      </c>
      <c r="C80" s="17">
        <v>4500577351</v>
      </c>
      <c r="D80" s="18" t="s">
        <v>477</v>
      </c>
      <c r="E80" s="17">
        <v>2502</v>
      </c>
      <c r="F80" s="15">
        <v>417</v>
      </c>
      <c r="G80" s="19" t="s">
        <v>28</v>
      </c>
      <c r="H80" s="20">
        <v>45902</v>
      </c>
      <c r="I80" s="29" t="s">
        <v>478</v>
      </c>
      <c r="J80" s="2">
        <f>VLOOKUP(B80,[2]欠料HOLD貨!$C:$R,12,FALSE)</f>
        <v>0</v>
      </c>
      <c r="L80" s="2">
        <f>VLOOKUP(B80,'[3]PSO 2025-深圳银图'!$A$1:$Q$65536,5,FALSE)</f>
        <v>2502</v>
      </c>
      <c r="M80" s="30">
        <f>VLOOKUP(B80,'[3]PSO 2025-深圳银图'!$A$1:$Q$65536,13,FALSE)</f>
        <v>15.697</v>
      </c>
      <c r="N80" s="2">
        <f t="shared" si="2"/>
        <v>0</v>
      </c>
      <c r="O80" s="31">
        <f t="shared" si="3"/>
        <v>39273.894</v>
      </c>
    </row>
    <row r="81" s="2" customFormat="1" ht="20.25" customHeight="1" spans="1:15">
      <c r="A81" s="15" t="s">
        <v>173</v>
      </c>
      <c r="B81" s="16" t="s">
        <v>480</v>
      </c>
      <c r="C81" s="17">
        <v>4500575060</v>
      </c>
      <c r="D81" s="18" t="s">
        <v>481</v>
      </c>
      <c r="E81" s="17">
        <v>1998</v>
      </c>
      <c r="F81" s="15">
        <f>1998/3</f>
        <v>666</v>
      </c>
      <c r="G81" s="19" t="s">
        <v>28</v>
      </c>
      <c r="H81" s="20">
        <v>45902</v>
      </c>
      <c r="I81" s="29" t="s">
        <v>482</v>
      </c>
      <c r="J81" s="2">
        <f>VLOOKUP(B81,[2]欠料HOLD貨!$C:$R,12,FALSE)</f>
        <v>0</v>
      </c>
      <c r="L81" s="2">
        <f>VLOOKUP(B81,'[3]PSO 2025-深圳银图'!$A$1:$Q$65536,5,FALSE)</f>
        <v>1998</v>
      </c>
      <c r="M81" s="30">
        <f>VLOOKUP(B81,'[3]PSO 2025-深圳银图'!$A$1:$Q$65536,13,FALSE)</f>
        <v>12.743</v>
      </c>
      <c r="N81" s="2">
        <f t="shared" si="2"/>
        <v>0</v>
      </c>
      <c r="O81" s="31">
        <f t="shared" si="3"/>
        <v>25460.514</v>
      </c>
    </row>
    <row r="82" s="2" customFormat="1" ht="20.25" customHeight="1" spans="1:15">
      <c r="A82" s="15" t="s">
        <v>249</v>
      </c>
      <c r="B82" s="16" t="s">
        <v>483</v>
      </c>
      <c r="C82" s="17">
        <v>4500575956</v>
      </c>
      <c r="D82" s="18" t="s">
        <v>394</v>
      </c>
      <c r="E82" s="17">
        <v>3804</v>
      </c>
      <c r="F82" s="15">
        <v>634</v>
      </c>
      <c r="G82" s="19" t="s">
        <v>28</v>
      </c>
      <c r="H82" s="20">
        <v>45902</v>
      </c>
      <c r="I82" s="29" t="s">
        <v>395</v>
      </c>
      <c r="J82" s="2">
        <f>VLOOKUP(B82,[2]欠料HOLD貨!$C:$R,12,FALSE)</f>
        <v>0</v>
      </c>
      <c r="L82" s="2">
        <f>VLOOKUP(B82,'[3]MSO 2025江门银图'!$A$1:$Q$65536,5,FALSE)</f>
        <v>3804</v>
      </c>
      <c r="M82" s="30">
        <f>VLOOKUP(B82,'[3]MSO 2025江门银图'!$A$1:$Q$65536,13,FALSE)</f>
        <v>15.133</v>
      </c>
      <c r="N82" s="2">
        <f t="shared" si="2"/>
        <v>0</v>
      </c>
      <c r="O82" s="31">
        <f t="shared" si="3"/>
        <v>57565.932</v>
      </c>
    </row>
    <row r="83" s="2" customFormat="1" ht="20.25" customHeight="1" spans="1:15">
      <c r="A83" s="15" t="s">
        <v>30</v>
      </c>
      <c r="B83" s="16" t="s">
        <v>484</v>
      </c>
      <c r="C83" s="17">
        <v>4500577164</v>
      </c>
      <c r="D83" s="18" t="s">
        <v>406</v>
      </c>
      <c r="E83" s="17">
        <v>2502</v>
      </c>
      <c r="F83" s="15">
        <v>417</v>
      </c>
      <c r="G83" s="19" t="s">
        <v>28</v>
      </c>
      <c r="H83" s="20">
        <v>45902</v>
      </c>
      <c r="I83" s="29" t="s">
        <v>485</v>
      </c>
      <c r="J83" s="2" t="str">
        <f>VLOOKUP(B83,[2]欠料HOLD貨!$C:$R,12,FALSE)</f>
        <v>轉尾，二級管，杯士</v>
      </c>
      <c r="L83" s="2">
        <f>VLOOKUP(B83,'[3]MSO 2025江门银图'!$A$1:$Q$65536,5,FALSE)</f>
        <v>2502</v>
      </c>
      <c r="M83" s="30">
        <f>VLOOKUP(B83,'[3]MSO 2025江门银图'!$A$1:$Q$65536,13,FALSE)</f>
        <v>8.216</v>
      </c>
      <c r="N83" s="2">
        <f t="shared" si="2"/>
        <v>0</v>
      </c>
      <c r="O83" s="31">
        <f t="shared" si="3"/>
        <v>20556.432</v>
      </c>
    </row>
    <row r="84" s="2" customFormat="1" ht="20.25" customHeight="1" spans="1:15">
      <c r="A84" s="15" t="s">
        <v>30</v>
      </c>
      <c r="B84" s="16" t="s">
        <v>486</v>
      </c>
      <c r="C84" s="17">
        <v>4500575560</v>
      </c>
      <c r="D84" s="18" t="s">
        <v>487</v>
      </c>
      <c r="E84" s="17">
        <v>2502</v>
      </c>
      <c r="F84" s="15">
        <v>417</v>
      </c>
      <c r="G84" s="19" t="s">
        <v>28</v>
      </c>
      <c r="H84" s="20">
        <v>45902</v>
      </c>
      <c r="I84" s="29" t="s">
        <v>488</v>
      </c>
      <c r="J84" s="2" t="str">
        <f>VLOOKUP(B84,[2]欠料HOLD貨!$C:$R,12,FALSE)</f>
        <v>鋁通</v>
      </c>
      <c r="L84" s="2">
        <f>VLOOKUP(B84,'[3]PSO 2025-深圳银图'!$A$1:$Q$65536,5,FALSE)</f>
        <v>6102</v>
      </c>
      <c r="M84" s="30">
        <f>VLOOKUP(B84,'[3]PSO 2025-深圳银图'!$A$1:$Q$65536,13,FALSE)</f>
        <v>5.725</v>
      </c>
      <c r="N84" s="2">
        <f t="shared" si="2"/>
        <v>3600</v>
      </c>
      <c r="O84" s="31">
        <f t="shared" si="3"/>
        <v>14323.95</v>
      </c>
    </row>
    <row r="85" s="2" customFormat="1" ht="20.25" customHeight="1" spans="1:15">
      <c r="A85" s="15" t="s">
        <v>162</v>
      </c>
      <c r="B85" s="16" t="s">
        <v>489</v>
      </c>
      <c r="C85" s="17">
        <v>4500575059</v>
      </c>
      <c r="D85" s="18" t="s">
        <v>409</v>
      </c>
      <c r="E85" s="17">
        <f>6*F85</f>
        <v>300</v>
      </c>
      <c r="F85" s="15">
        <v>50</v>
      </c>
      <c r="G85" s="19" t="s">
        <v>28</v>
      </c>
      <c r="H85" s="20">
        <v>45902</v>
      </c>
      <c r="I85" s="29" t="s">
        <v>410</v>
      </c>
      <c r="J85" s="2" t="str">
        <f>VLOOKUP(B85,[2]欠料HOLD貨!$C:$R,12,FALSE)</f>
        <v>OK</v>
      </c>
      <c r="L85" s="2">
        <f>VLOOKUP(B85,'[3]PSO 2025-深圳银图'!$A$1:$Q$65536,5,FALSE)</f>
        <v>3000</v>
      </c>
      <c r="M85" s="30">
        <f>VLOOKUP(B85,'[3]PSO 2025-深圳银图'!$A$1:$Q$65536,13,FALSE)</f>
        <v>16.88</v>
      </c>
      <c r="N85" s="2">
        <f t="shared" si="2"/>
        <v>2700</v>
      </c>
      <c r="O85" s="31">
        <f t="shared" si="3"/>
        <v>5064</v>
      </c>
    </row>
    <row r="86" s="2" customFormat="1" ht="20.25" customHeight="1" spans="1:15">
      <c r="A86" s="15" t="s">
        <v>25</v>
      </c>
      <c r="B86" s="16" t="s">
        <v>490</v>
      </c>
      <c r="C86" s="17">
        <v>4500577351</v>
      </c>
      <c r="D86" s="18" t="s">
        <v>491</v>
      </c>
      <c r="E86" s="17">
        <v>2502</v>
      </c>
      <c r="F86" s="15">
        <v>417</v>
      </c>
      <c r="G86" s="19" t="s">
        <v>28</v>
      </c>
      <c r="H86" s="20">
        <v>45902</v>
      </c>
      <c r="I86" s="29" t="s">
        <v>492</v>
      </c>
      <c r="J86" s="2" t="str">
        <f>VLOOKUP(B86,[2]欠料HOLD貨!$C:$R,12,FALSE)</f>
        <v>油漆，電容，轉尾，卡通，園筒，植毛</v>
      </c>
      <c r="L86" s="2">
        <f>VLOOKUP(B86,'[3]PSO 2025-深圳银图'!$A$1:$Q$65536,5,FALSE)</f>
        <v>2502</v>
      </c>
      <c r="M86" s="30">
        <f>VLOOKUP(B86,'[3]PSO 2025-深圳银图'!$A$1:$Q$65536,13,FALSE)</f>
        <v>18.496</v>
      </c>
      <c r="N86" s="2">
        <f t="shared" si="2"/>
        <v>0</v>
      </c>
      <c r="O86" s="31">
        <f t="shared" si="3"/>
        <v>46276.992</v>
      </c>
    </row>
    <row r="87" s="2" customFormat="1" ht="20.25" customHeight="1" spans="1:15">
      <c r="A87" s="15" t="s">
        <v>93</v>
      </c>
      <c r="B87" s="16" t="s">
        <v>493</v>
      </c>
      <c r="C87" s="17">
        <v>4500575957</v>
      </c>
      <c r="D87" s="18" t="s">
        <v>95</v>
      </c>
      <c r="E87" s="17">
        <v>2502</v>
      </c>
      <c r="F87" s="15">
        <v>417</v>
      </c>
      <c r="G87" s="19" t="s">
        <v>28</v>
      </c>
      <c r="H87" s="20">
        <v>45902</v>
      </c>
      <c r="I87" s="29" t="s">
        <v>96</v>
      </c>
      <c r="J87" s="2" t="str">
        <f>VLOOKUP(B87,[2]欠料HOLD貨!$C:$R,12,FALSE)</f>
        <v>植毛 HOLD貨/冠日興付后5D，油漆，</v>
      </c>
      <c r="L87" s="2">
        <f>VLOOKUP(B87,'[3]PSO 2025-深圳银图'!$A$1:$Q$65536,5,FALSE)</f>
        <v>2502</v>
      </c>
      <c r="M87" s="30">
        <f>VLOOKUP(B87,'[3]PSO 2025-深圳银图'!$A$1:$Q$65536,13,FALSE)</f>
        <v>10.539</v>
      </c>
      <c r="N87" s="2">
        <f t="shared" si="2"/>
        <v>0</v>
      </c>
      <c r="O87" s="31">
        <f t="shared" si="3"/>
        <v>26368.578</v>
      </c>
    </row>
    <row r="88" s="2" customFormat="1" ht="20.25" customHeight="1" spans="1:15">
      <c r="A88" s="15" t="s">
        <v>93</v>
      </c>
      <c r="B88" s="16" t="s">
        <v>494</v>
      </c>
      <c r="C88" s="17">
        <v>4500577350</v>
      </c>
      <c r="D88" s="18" t="s">
        <v>495</v>
      </c>
      <c r="E88" s="17">
        <v>2502</v>
      </c>
      <c r="F88" s="15">
        <v>417</v>
      </c>
      <c r="G88" s="19" t="s">
        <v>28</v>
      </c>
      <c r="H88" s="20">
        <v>45902</v>
      </c>
      <c r="I88" s="29" t="s">
        <v>496</v>
      </c>
      <c r="J88" s="2" t="str">
        <f>VLOOKUP(B88,[2]欠料HOLD貨!$C:$R,12,FALSE)</f>
        <v>植毛 HOLD貨/冠日興付后5D，油漆，紙袋</v>
      </c>
      <c r="L88" s="2">
        <f>VLOOKUP(B88,'[3]PSO 2025-深圳银图'!$A$1:$Q$65536,5,FALSE)</f>
        <v>2502</v>
      </c>
      <c r="M88" s="30">
        <f>VLOOKUP(B88,'[3]PSO 2025-深圳银图'!$A$1:$Q$65536,13,FALSE)</f>
        <v>10.33</v>
      </c>
      <c r="N88" s="2">
        <f t="shared" si="2"/>
        <v>0</v>
      </c>
      <c r="O88" s="31">
        <f t="shared" si="3"/>
        <v>25845.66</v>
      </c>
    </row>
    <row r="89" s="2" customFormat="1" ht="20.25" customHeight="1" spans="1:15">
      <c r="A89" s="15" t="s">
        <v>162</v>
      </c>
      <c r="B89" s="16" t="s">
        <v>497</v>
      </c>
      <c r="C89" s="17">
        <v>4500575957</v>
      </c>
      <c r="D89" s="18" t="s">
        <v>498</v>
      </c>
      <c r="E89" s="17">
        <v>12000</v>
      </c>
      <c r="F89" s="15">
        <v>2000</v>
      </c>
      <c r="G89" s="19" t="s">
        <v>28</v>
      </c>
      <c r="H89" s="20">
        <v>45902</v>
      </c>
      <c r="I89" s="29" t="s">
        <v>499</v>
      </c>
      <c r="J89" s="2" t="str">
        <f>VLOOKUP(B89,[2]欠料HOLD貨!$C:$R,12,FALSE)</f>
        <v>轉尾，紙袋，杯士</v>
      </c>
      <c r="L89" s="2">
        <f>VLOOKUP(B89,'[3]PSO 2025-深圳银图'!$A$1:$Q$65536,5,FALSE)</f>
        <v>12000</v>
      </c>
      <c r="M89" s="30">
        <f>VLOOKUP(B89,'[3]PSO 2025-深圳银图'!$A$1:$Q$65536,13,FALSE)</f>
        <v>7.996</v>
      </c>
      <c r="N89" s="2">
        <f t="shared" si="2"/>
        <v>0</v>
      </c>
      <c r="O89" s="31">
        <f t="shared" si="3"/>
        <v>95952</v>
      </c>
    </row>
    <row r="90" s="2" customFormat="1" ht="20.25" customHeight="1" spans="1:15">
      <c r="A90" s="15" t="s">
        <v>93</v>
      </c>
      <c r="B90" s="16" t="s">
        <v>500</v>
      </c>
      <c r="C90" s="17">
        <v>4500577118</v>
      </c>
      <c r="D90" s="18" t="s">
        <v>501</v>
      </c>
      <c r="E90" s="17">
        <v>2700</v>
      </c>
      <c r="F90" s="15">
        <v>450</v>
      </c>
      <c r="G90" s="19" t="s">
        <v>28</v>
      </c>
      <c r="H90" s="20">
        <v>45902</v>
      </c>
      <c r="I90" s="29" t="s">
        <v>502</v>
      </c>
      <c r="J90" s="2" t="str">
        <f>VLOOKUP(B90,[2]欠料HOLD貨!$C:$R,12,FALSE)</f>
        <v>轉尾組合/銅杯士，電感，鋁通</v>
      </c>
      <c r="L90" s="2">
        <f>VLOOKUP(B90,'[3]PSO 2025-深圳银图'!$A$1:$Q$65536,5,FALSE)</f>
        <v>2700</v>
      </c>
      <c r="M90" s="30">
        <f>VLOOKUP(B90,'[3]PSO 2025-深圳银图'!$A$1:$Q$65536,13,FALSE)</f>
        <v>15.403</v>
      </c>
      <c r="N90" s="2">
        <f t="shared" si="2"/>
        <v>0</v>
      </c>
      <c r="O90" s="31">
        <f t="shared" si="3"/>
        <v>41588.1</v>
      </c>
    </row>
    <row r="91" s="2" customFormat="1" ht="20.25" customHeight="1" spans="1:15">
      <c r="A91" s="15" t="s">
        <v>58</v>
      </c>
      <c r="B91" s="16" t="s">
        <v>503</v>
      </c>
      <c r="C91" s="17">
        <v>4500577118</v>
      </c>
      <c r="D91" s="18" t="s">
        <v>504</v>
      </c>
      <c r="E91" s="17">
        <v>3000</v>
      </c>
      <c r="F91" s="15">
        <v>500</v>
      </c>
      <c r="G91" s="19" t="s">
        <v>28</v>
      </c>
      <c r="H91" s="20">
        <v>45902</v>
      </c>
      <c r="I91" s="29" t="s">
        <v>505</v>
      </c>
      <c r="J91" s="2">
        <f>VLOOKUP(B91,[2]欠料HOLD貨!$C:$R,12,FALSE)</f>
        <v>0</v>
      </c>
      <c r="L91" s="2">
        <f>VLOOKUP(B91,'[3]PSO 2025-深圳银图'!$A$1:$Q$65536,5,FALSE)</f>
        <v>3000</v>
      </c>
      <c r="M91" s="30">
        <f>VLOOKUP(B91,'[3]PSO 2025-深圳银图'!$A$1:$Q$65536,13,FALSE)</f>
        <v>7.457</v>
      </c>
      <c r="N91" s="2">
        <f t="shared" si="2"/>
        <v>0</v>
      </c>
      <c r="O91" s="31">
        <f t="shared" si="3"/>
        <v>22371</v>
      </c>
    </row>
    <row r="92" s="2" customFormat="1" ht="20.25" customHeight="1" spans="1:15">
      <c r="A92" s="15" t="s">
        <v>25</v>
      </c>
      <c r="B92" s="16" t="s">
        <v>506</v>
      </c>
      <c r="C92" s="17">
        <v>4500575999</v>
      </c>
      <c r="D92" s="18" t="s">
        <v>56</v>
      </c>
      <c r="E92" s="17">
        <v>3300</v>
      </c>
      <c r="F92" s="15">
        <v>275</v>
      </c>
      <c r="G92" s="19" t="s">
        <v>28</v>
      </c>
      <c r="H92" s="20">
        <v>45902</v>
      </c>
      <c r="I92" s="29" t="s">
        <v>57</v>
      </c>
      <c r="J92" s="2" t="str">
        <f>VLOOKUP(B92,[2]欠料HOLD貨!$C:$R,12,FALSE)</f>
        <v>鐵線毛刷</v>
      </c>
      <c r="L92" s="2">
        <f>VLOOKUP(B92,'[3]PSO 2025-深圳银图'!$A$1:$Q$65536,5,FALSE)</f>
        <v>3300</v>
      </c>
      <c r="M92" s="30">
        <f>VLOOKUP(B92,'[3]PSO 2025-深圳银图'!$A$1:$Q$65536,13,FALSE)</f>
        <v>8.559</v>
      </c>
      <c r="N92" s="2">
        <f t="shared" si="2"/>
        <v>0</v>
      </c>
      <c r="O92" s="31">
        <f t="shared" si="3"/>
        <v>28244.7</v>
      </c>
    </row>
    <row r="93" s="2" customFormat="1" ht="20.25" customHeight="1" spans="1:15">
      <c r="A93" s="15"/>
      <c r="B93" s="16" t="s">
        <v>507</v>
      </c>
      <c r="C93" s="17">
        <v>4500576917</v>
      </c>
      <c r="D93" s="18" t="s">
        <v>508</v>
      </c>
      <c r="E93" s="17">
        <v>2500</v>
      </c>
      <c r="F93" s="15">
        <v>625</v>
      </c>
      <c r="G93" s="19" t="s">
        <v>509</v>
      </c>
      <c r="H93" s="20">
        <v>45904</v>
      </c>
      <c r="I93" s="29" t="s">
        <v>510</v>
      </c>
      <c r="J93" s="2" t="str">
        <f>VLOOKUP(B93,[2]欠料HOLD貨!$C:$R,12,FALSE)</f>
        <v>梳齒，卡通</v>
      </c>
      <c r="L93" s="2">
        <f>VLOOKUP(B93,'[3]PSO 2025-深圳银图'!$A$1:$Q$65536,5,FALSE)</f>
        <v>2500</v>
      </c>
      <c r="M93" s="30">
        <f>VLOOKUP(B93,'[3]PSO 2025-深圳银图'!$A$1:$Q$65536,13,FALSE)</f>
        <v>25.368</v>
      </c>
      <c r="N93" s="2">
        <f t="shared" si="2"/>
        <v>0</v>
      </c>
      <c r="O93" s="31">
        <f t="shared" si="3"/>
        <v>63420</v>
      </c>
    </row>
    <row r="94" s="2" customFormat="1" ht="20.25" customHeight="1" spans="1:15">
      <c r="A94" s="15"/>
      <c r="B94" s="16" t="s">
        <v>511</v>
      </c>
      <c r="C94" s="17">
        <v>4500577614</v>
      </c>
      <c r="D94" s="18" t="s">
        <v>512</v>
      </c>
      <c r="E94" s="17">
        <v>1512</v>
      </c>
      <c r="F94" s="15">
        <v>756</v>
      </c>
      <c r="G94" s="19" t="s">
        <v>509</v>
      </c>
      <c r="H94" s="20">
        <v>45904</v>
      </c>
      <c r="I94" s="29" t="s">
        <v>513</v>
      </c>
      <c r="J94" s="2" t="str">
        <f>VLOOKUP(B94,[2]欠料HOLD貨!$C:$R,12,FALSE)</f>
        <v>電感</v>
      </c>
      <c r="L94" s="2">
        <f>VLOOKUP(B94,'[3]RSO 2025  深圳银电'!$A$1:$Q$65536,5,FALSE)</f>
        <v>1512</v>
      </c>
      <c r="M94" s="30">
        <f>VLOOKUP(B94,'[3]RSO 2025  深圳银电'!$A$1:$Q$65536,13,FALSE)</f>
        <v>9.998</v>
      </c>
      <c r="N94" s="2">
        <f t="shared" si="2"/>
        <v>0</v>
      </c>
      <c r="O94" s="31">
        <f t="shared" si="3"/>
        <v>15116.976</v>
      </c>
    </row>
    <row r="95" s="2" customFormat="1" ht="20.25" customHeight="1" spans="1:15">
      <c r="A95" s="15"/>
      <c r="B95" s="16" t="s">
        <v>514</v>
      </c>
      <c r="C95" s="17">
        <v>4500576917</v>
      </c>
      <c r="D95" s="18" t="s">
        <v>515</v>
      </c>
      <c r="E95" s="17">
        <v>20</v>
      </c>
      <c r="F95" s="15">
        <v>1</v>
      </c>
      <c r="G95" s="19" t="s">
        <v>509</v>
      </c>
      <c r="H95" s="20">
        <v>45904</v>
      </c>
      <c r="I95" s="29" t="s">
        <v>516</v>
      </c>
      <c r="J95" s="2">
        <f>VLOOKUP(B95,[2]欠料HOLD貨!$C:$R,12,FALSE)</f>
        <v>0</v>
      </c>
      <c r="L95" s="2">
        <f>VLOOKUP(B95,'[3]PSO 2025-深圳银图'!$A$1:$Q$65536,5,FALSE)</f>
        <v>20</v>
      </c>
      <c r="M95" s="30">
        <f>VLOOKUP(B95,'[3]PSO 2025-深圳银图'!$A$1:$Q$65536,13,FALSE)</f>
        <v>3.24</v>
      </c>
      <c r="N95" s="2">
        <f t="shared" si="2"/>
        <v>0</v>
      </c>
      <c r="O95" s="31">
        <f t="shared" si="3"/>
        <v>64.8</v>
      </c>
    </row>
    <row r="96" s="2" customFormat="1" ht="20.25" customHeight="1" spans="1:15">
      <c r="A96" s="15"/>
      <c r="B96" s="16" t="s">
        <v>517</v>
      </c>
      <c r="C96" s="17">
        <v>4500576917</v>
      </c>
      <c r="D96" s="18" t="s">
        <v>518</v>
      </c>
      <c r="E96" s="17">
        <v>10</v>
      </c>
      <c r="F96" s="15">
        <v>1</v>
      </c>
      <c r="G96" s="19" t="s">
        <v>509</v>
      </c>
      <c r="H96" s="20">
        <v>45904</v>
      </c>
      <c r="I96" s="29" t="s">
        <v>519</v>
      </c>
      <c r="J96" s="2">
        <f>VLOOKUP(B96,[2]欠料HOLD貨!$C:$R,12,FALSE)</f>
        <v>0</v>
      </c>
      <c r="L96" s="2">
        <f>VLOOKUP(B96,'[3]PSO 2025-深圳银图'!$A$1:$Q$65536,5,FALSE)</f>
        <v>10</v>
      </c>
      <c r="M96" s="30">
        <f>VLOOKUP(B96,'[3]PSO 2025-深圳银图'!$A$1:$Q$65536,13,FALSE)</f>
        <v>0.88</v>
      </c>
      <c r="N96" s="2">
        <f t="shared" si="2"/>
        <v>0</v>
      </c>
      <c r="O96" s="31">
        <f t="shared" si="3"/>
        <v>8.8</v>
      </c>
    </row>
    <row r="97" s="2" customFormat="1" ht="20.25" customHeight="1" spans="1:15">
      <c r="A97" s="15" t="s">
        <v>30</v>
      </c>
      <c r="B97" s="16" t="s">
        <v>520</v>
      </c>
      <c r="C97" s="17">
        <v>4500578289</v>
      </c>
      <c r="D97" s="18" t="s">
        <v>521</v>
      </c>
      <c r="E97" s="17">
        <v>304</v>
      </c>
      <c r="F97" s="15">
        <v>38</v>
      </c>
      <c r="G97" s="19" t="s">
        <v>28</v>
      </c>
      <c r="H97" s="20">
        <v>45905</v>
      </c>
      <c r="I97" s="29" t="s">
        <v>522</v>
      </c>
      <c r="J97" s="2" t="str">
        <f>VLOOKUP(B97,[2]欠料HOLD貨!$C:$R,12,FALSE)</f>
        <v>OK</v>
      </c>
      <c r="L97" s="2">
        <f>VLOOKUP(B97,'[3]PSO 2025-深圳银图'!$A$1:$Q$65536,5,FALSE)</f>
        <v>304</v>
      </c>
      <c r="M97" s="30">
        <f>VLOOKUP(B97,'[3]PSO 2025-深圳银图'!$A$1:$Q$65536,13,FALSE)</f>
        <v>6.11</v>
      </c>
      <c r="N97" s="2">
        <f t="shared" si="2"/>
        <v>0</v>
      </c>
      <c r="O97" s="31">
        <f t="shared" si="3"/>
        <v>1857.44</v>
      </c>
    </row>
    <row r="98" s="2" customFormat="1" ht="20.25" customHeight="1" spans="1:15">
      <c r="A98" s="15" t="s">
        <v>93</v>
      </c>
      <c r="B98" s="16" t="s">
        <v>523</v>
      </c>
      <c r="C98" s="17">
        <v>4500578289</v>
      </c>
      <c r="D98" s="18" t="s">
        <v>524</v>
      </c>
      <c r="E98" s="17">
        <v>200</v>
      </c>
      <c r="F98" s="15">
        <v>25</v>
      </c>
      <c r="G98" s="19" t="s">
        <v>28</v>
      </c>
      <c r="H98" s="20">
        <v>45905</v>
      </c>
      <c r="I98" s="29" t="s">
        <v>525</v>
      </c>
      <c r="J98" s="2" t="str">
        <f>VLOOKUP(B98,[2]欠料HOLD貨!$C:$R,12,FALSE)</f>
        <v>OK</v>
      </c>
      <c r="L98" s="2">
        <f>VLOOKUP(B98,'[3]PSO 2025-深圳银图'!$A$1:$Q$65536,5,FALSE)</f>
        <v>200</v>
      </c>
      <c r="M98" s="30">
        <f>VLOOKUP(B98,'[3]PSO 2025-深圳银图'!$A$1:$Q$65536,13,FALSE)</f>
        <v>6.11</v>
      </c>
      <c r="N98" s="2">
        <f t="shared" si="2"/>
        <v>0</v>
      </c>
      <c r="O98" s="31">
        <f t="shared" si="3"/>
        <v>1222</v>
      </c>
    </row>
    <row r="99" s="2" customFormat="1" ht="20.25" customHeight="1" spans="1:15">
      <c r="A99" s="15"/>
      <c r="B99" s="16" t="s">
        <v>526</v>
      </c>
      <c r="C99" s="17">
        <v>4500577211</v>
      </c>
      <c r="D99" s="18" t="s">
        <v>527</v>
      </c>
      <c r="E99" s="17">
        <v>504</v>
      </c>
      <c r="F99" s="15">
        <v>84</v>
      </c>
      <c r="G99" s="19" t="s">
        <v>80</v>
      </c>
      <c r="H99" s="20">
        <v>45905</v>
      </c>
      <c r="I99" s="29" t="s">
        <v>81</v>
      </c>
      <c r="J99" s="2">
        <f>VLOOKUP(B99,[2]欠料HOLD貨!$C:$R,12,FALSE)</f>
        <v>0</v>
      </c>
      <c r="L99" s="2">
        <f>VLOOKUP(B99,'[3]PSO 2025-深圳银图'!$A$1:$Q$65536,5,FALSE)</f>
        <v>504</v>
      </c>
      <c r="M99" s="30">
        <f>VLOOKUP(B99,'[3]PSO 2025-深圳银图'!$A$1:$Q$65536,13,FALSE)</f>
        <v>10.481</v>
      </c>
      <c r="N99" s="2">
        <f t="shared" si="2"/>
        <v>0</v>
      </c>
      <c r="O99" s="31">
        <f t="shared" si="3"/>
        <v>5282.424</v>
      </c>
    </row>
    <row r="100" s="2" customFormat="1" ht="20.25" customHeight="1" spans="1:15">
      <c r="A100" s="15"/>
      <c r="B100" s="16" t="s">
        <v>528</v>
      </c>
      <c r="C100" s="17">
        <v>4500577211</v>
      </c>
      <c r="D100" s="18" t="s">
        <v>529</v>
      </c>
      <c r="E100" s="17">
        <v>504</v>
      </c>
      <c r="F100" s="15">
        <v>84</v>
      </c>
      <c r="G100" s="19" t="s">
        <v>80</v>
      </c>
      <c r="H100" s="20">
        <v>45905</v>
      </c>
      <c r="I100" s="29" t="s">
        <v>84</v>
      </c>
      <c r="J100" s="2">
        <f>VLOOKUP(B100,[2]欠料HOLD貨!$C:$R,12,FALSE)</f>
        <v>0</v>
      </c>
      <c r="L100" s="2">
        <f>VLOOKUP(B100,'[3]PSO 2025-深圳银图'!$A$1:$Q$65536,5,FALSE)</f>
        <v>504</v>
      </c>
      <c r="M100" s="30">
        <f>VLOOKUP(B100,'[3]PSO 2025-深圳银图'!$A$1:$Q$65536,13,FALSE)</f>
        <v>8.374</v>
      </c>
      <c r="N100" s="2">
        <f t="shared" si="2"/>
        <v>0</v>
      </c>
      <c r="O100" s="31">
        <f t="shared" si="3"/>
        <v>4220.496</v>
      </c>
    </row>
    <row r="101" s="2" customFormat="1" ht="20.25" customHeight="1" spans="1:15">
      <c r="A101" s="15"/>
      <c r="B101" s="16" t="s">
        <v>530</v>
      </c>
      <c r="C101" s="17">
        <v>4500578018</v>
      </c>
      <c r="D101" s="18" t="s">
        <v>531</v>
      </c>
      <c r="E101" s="17">
        <v>500</v>
      </c>
      <c r="F101" s="15">
        <v>125</v>
      </c>
      <c r="G101" s="19" t="s">
        <v>509</v>
      </c>
      <c r="H101" s="20">
        <v>45905</v>
      </c>
      <c r="I101" s="29" t="s">
        <v>532</v>
      </c>
      <c r="J101" s="2">
        <f>VLOOKUP(B101,[2]欠料HOLD貨!$C:$R,12,FALSE)</f>
        <v>0</v>
      </c>
      <c r="L101" s="2">
        <f>VLOOKUP(B101,'[3]PSO 2025-深圳银图'!$A$1:$Q$65536,5,FALSE)</f>
        <v>500</v>
      </c>
      <c r="M101" s="30">
        <f>VLOOKUP(B101,'[3]PSO 2025-深圳银图'!$A$1:$Q$65536,13,FALSE)</f>
        <v>7.534</v>
      </c>
      <c r="N101" s="2">
        <f t="shared" si="2"/>
        <v>0</v>
      </c>
      <c r="O101" s="31">
        <f t="shared" si="3"/>
        <v>3767</v>
      </c>
    </row>
    <row r="102" s="2" customFormat="1" ht="20.25" customHeight="1" spans="1:15">
      <c r="A102" s="15"/>
      <c r="B102" s="16" t="s">
        <v>533</v>
      </c>
      <c r="C102" s="17">
        <v>4500573773</v>
      </c>
      <c r="D102" s="18" t="s">
        <v>534</v>
      </c>
      <c r="E102" s="17">
        <v>500</v>
      </c>
      <c r="F102" s="15">
        <v>500</v>
      </c>
      <c r="G102" s="19" t="s">
        <v>535</v>
      </c>
      <c r="H102" s="20">
        <v>45905</v>
      </c>
      <c r="I102" s="29" t="s">
        <v>536</v>
      </c>
      <c r="J102" s="2" t="e">
        <f>VLOOKUP(B102,[2]欠料HOLD貨!$C:$R,12,FALSE)</f>
        <v>#N/A</v>
      </c>
      <c r="L102" s="2">
        <f>VLOOKUP(B102,'[3]PSO 2025-深圳银图'!$A$1:$Q$65536,5,FALSE)</f>
        <v>500</v>
      </c>
      <c r="M102" s="30">
        <f>VLOOKUP(B102,'[3]PSO 2025-深圳银图'!$A$1:$Q$65536,13,FALSE)</f>
        <v>71.76</v>
      </c>
      <c r="N102" s="2">
        <f t="shared" si="2"/>
        <v>0</v>
      </c>
      <c r="O102" s="31">
        <f t="shared" si="3"/>
        <v>35880</v>
      </c>
    </row>
    <row r="103" s="2" customFormat="1" ht="20.25" customHeight="1" spans="1:15">
      <c r="A103" s="15" t="s">
        <v>162</v>
      </c>
      <c r="B103" s="16" t="s">
        <v>537</v>
      </c>
      <c r="C103" s="17">
        <v>4500577164</v>
      </c>
      <c r="D103" s="18" t="s">
        <v>538</v>
      </c>
      <c r="E103" s="17">
        <v>2502</v>
      </c>
      <c r="F103" s="15">
        <v>834</v>
      </c>
      <c r="G103" s="19" t="s">
        <v>28</v>
      </c>
      <c r="H103" s="20">
        <v>45905</v>
      </c>
      <c r="I103" s="29" t="s">
        <v>539</v>
      </c>
      <c r="J103" s="2" t="str">
        <f>VLOOKUP(B103,[2]欠料HOLD貨!$C:$R,12,FALSE)</f>
        <v>油漆，原料，紙板，外發</v>
      </c>
      <c r="L103" s="2">
        <f>VLOOKUP(B103,'[3]PSO 2025-深圳银图'!$A$1:$Q$65536,5,FALSE)</f>
        <v>2502</v>
      </c>
      <c r="M103" s="30">
        <f>VLOOKUP(B103,'[3]PSO 2025-深圳银图'!$A$1:$Q$65536,13,FALSE)</f>
        <v>8.78</v>
      </c>
      <c r="N103" s="2">
        <f t="shared" si="2"/>
        <v>0</v>
      </c>
      <c r="O103" s="31">
        <f t="shared" si="3"/>
        <v>21967.56</v>
      </c>
    </row>
    <row r="104" s="2" customFormat="1" ht="20.25" customHeight="1" spans="1:15">
      <c r="A104" s="15" t="s">
        <v>166</v>
      </c>
      <c r="B104" s="16" t="s">
        <v>540</v>
      </c>
      <c r="C104" s="17">
        <v>4500577164</v>
      </c>
      <c r="D104" s="18" t="s">
        <v>541</v>
      </c>
      <c r="E104" s="17">
        <v>3300</v>
      </c>
      <c r="F104" s="15">
        <v>1100</v>
      </c>
      <c r="G104" s="19" t="s">
        <v>28</v>
      </c>
      <c r="H104" s="20">
        <v>45905</v>
      </c>
      <c r="I104" s="29" t="s">
        <v>542</v>
      </c>
      <c r="J104" s="2" t="str">
        <f>VLOOKUP(B104,[2]欠料HOLD貨!$C:$R,12,FALSE)</f>
        <v>油漆，原料，紙板</v>
      </c>
      <c r="L104" s="2">
        <f>VLOOKUP(B104,'[3]PSO 2025-深圳银图'!$A$1:$Q$65536,5,FALSE)</f>
        <v>3300</v>
      </c>
      <c r="M104" s="30">
        <f>VLOOKUP(B104,'[3]PSO 2025-深圳银图'!$A$1:$Q$65536,13,FALSE)</f>
        <v>10.235</v>
      </c>
      <c r="N104" s="2">
        <f t="shared" si="2"/>
        <v>0</v>
      </c>
      <c r="O104" s="31">
        <f t="shared" si="3"/>
        <v>33775.5</v>
      </c>
    </row>
    <row r="105" s="2" customFormat="1" ht="20.25" customHeight="1" spans="1:15">
      <c r="A105" s="15" t="s">
        <v>255</v>
      </c>
      <c r="B105" s="16" t="s">
        <v>543</v>
      </c>
      <c r="C105" s="17">
        <v>4500577164</v>
      </c>
      <c r="D105" s="18" t="s">
        <v>544</v>
      </c>
      <c r="E105" s="17">
        <v>2502</v>
      </c>
      <c r="F105" s="15">
        <v>834</v>
      </c>
      <c r="G105" s="19" t="s">
        <v>28</v>
      </c>
      <c r="H105" s="20">
        <v>45905</v>
      </c>
      <c r="I105" s="29" t="s">
        <v>545</v>
      </c>
      <c r="J105" s="2" t="str">
        <f>VLOOKUP(B105,[2]欠料HOLD貨!$C:$R,12,FALSE)</f>
        <v>電鍍</v>
      </c>
      <c r="L105" s="2">
        <f>VLOOKUP(B105,'[3]PSO 2025-深圳银图'!$A$1:$Q$65536,5,FALSE)</f>
        <v>2502</v>
      </c>
      <c r="M105" s="30">
        <f>VLOOKUP(B105,'[3]PSO 2025-深圳银图'!$A$1:$Q$65536,13,FALSE)</f>
        <v>17.788</v>
      </c>
      <c r="N105" s="2">
        <f t="shared" si="2"/>
        <v>0</v>
      </c>
      <c r="O105" s="31">
        <f t="shared" si="3"/>
        <v>44505.576</v>
      </c>
    </row>
    <row r="106" s="2" customFormat="1" ht="20.25" customHeight="1" spans="1:15">
      <c r="A106" s="15"/>
      <c r="B106" s="16" t="s">
        <v>546</v>
      </c>
      <c r="C106" s="17">
        <v>4500573773</v>
      </c>
      <c r="D106" s="18" t="s">
        <v>547</v>
      </c>
      <c r="E106" s="17">
        <v>396</v>
      </c>
      <c r="F106" s="15">
        <v>396</v>
      </c>
      <c r="G106" s="19" t="s">
        <v>535</v>
      </c>
      <c r="H106" s="20">
        <v>45905</v>
      </c>
      <c r="I106" s="29" t="s">
        <v>548</v>
      </c>
      <c r="J106" s="2">
        <f>VLOOKUP(B106,[2]欠料HOLD貨!$C:$R,12,FALSE)</f>
        <v>0</v>
      </c>
      <c r="L106" s="2">
        <f>VLOOKUP(B106,'[3]PSO 2025-深圳银图'!$A$1:$Q$65536,5,FALSE)</f>
        <v>396</v>
      </c>
      <c r="M106" s="30">
        <f>VLOOKUP(B106,'[3]PSO 2025-深圳银图'!$A$1:$Q$65536,13,FALSE)</f>
        <v>6.354</v>
      </c>
      <c r="N106" s="2">
        <f t="shared" si="2"/>
        <v>0</v>
      </c>
      <c r="O106" s="31">
        <f t="shared" si="3"/>
        <v>2516.184</v>
      </c>
    </row>
    <row r="107" s="2" customFormat="1" ht="20.25" customHeight="1" spans="1:15">
      <c r="A107" s="15"/>
      <c r="B107" s="16" t="s">
        <v>549</v>
      </c>
      <c r="C107" s="17">
        <v>4500578065</v>
      </c>
      <c r="D107" s="18" t="s">
        <v>550</v>
      </c>
      <c r="E107" s="17">
        <v>360</v>
      </c>
      <c r="F107" s="15">
        <v>60</v>
      </c>
      <c r="G107" s="19" t="s">
        <v>551</v>
      </c>
      <c r="H107" s="20">
        <v>45905</v>
      </c>
      <c r="I107" s="29" t="s">
        <v>552</v>
      </c>
      <c r="J107" s="2">
        <f>VLOOKUP(B107,[2]欠料HOLD貨!$C:$R,12,FALSE)</f>
        <v>0</v>
      </c>
      <c r="L107" s="2">
        <f>VLOOKUP(B107,'[3]PSO 2025-深圳银图'!$A$1:$Q$65536,5,FALSE)</f>
        <v>360</v>
      </c>
      <c r="M107" s="30">
        <f>VLOOKUP(B107,'[3]PSO 2025-深圳银图'!$A$1:$Q$65536,13,FALSE)</f>
        <v>9.82</v>
      </c>
      <c r="N107" s="2">
        <f t="shared" si="2"/>
        <v>0</v>
      </c>
      <c r="O107" s="31">
        <f t="shared" si="3"/>
        <v>3535.2</v>
      </c>
    </row>
    <row r="108" s="2" customFormat="1" ht="20.25" customHeight="1" spans="1:15">
      <c r="A108" s="15"/>
      <c r="B108" s="16" t="s">
        <v>553</v>
      </c>
      <c r="C108" s="17">
        <v>4500577938</v>
      </c>
      <c r="D108" s="18" t="s">
        <v>554</v>
      </c>
      <c r="E108" s="17">
        <v>504</v>
      </c>
      <c r="F108" s="15">
        <v>84</v>
      </c>
      <c r="G108" s="19" t="s">
        <v>143</v>
      </c>
      <c r="H108" s="20">
        <v>45905</v>
      </c>
      <c r="I108" s="29" t="s">
        <v>555</v>
      </c>
      <c r="J108" s="2">
        <f>VLOOKUP(B108,[2]欠料HOLD貨!$C:$R,12,FALSE)</f>
        <v>0</v>
      </c>
      <c r="L108" s="2">
        <f>VLOOKUP(B108,'[3]PSO 2025-深圳银图'!$A$1:$Q$65536,5,FALSE)</f>
        <v>504</v>
      </c>
      <c r="M108" s="30">
        <v>9.72</v>
      </c>
      <c r="N108" s="2">
        <f t="shared" si="2"/>
        <v>0</v>
      </c>
      <c r="O108" s="31">
        <f t="shared" si="3"/>
        <v>4898.88</v>
      </c>
    </row>
    <row r="109" s="2" customFormat="1" ht="20.25" customHeight="1" spans="1:15">
      <c r="A109" s="15"/>
      <c r="B109" s="16" t="s">
        <v>556</v>
      </c>
      <c r="C109" s="17">
        <v>4500575188</v>
      </c>
      <c r="D109" s="18" t="s">
        <v>77</v>
      </c>
      <c r="E109" s="17">
        <v>1002</v>
      </c>
      <c r="F109" s="15">
        <v>167</v>
      </c>
      <c r="G109" s="19" t="s">
        <v>71</v>
      </c>
      <c r="H109" s="20">
        <v>45905</v>
      </c>
      <c r="I109" s="29" t="s">
        <v>78</v>
      </c>
      <c r="J109" s="2">
        <f>VLOOKUP(B109,[2]欠料HOLD貨!$C:$R,12,FALSE)</f>
        <v>0</v>
      </c>
      <c r="L109" s="2">
        <f>VLOOKUP(B109,'[3]PSO 2025-深圳银图'!$A$1:$Q$65536,5,FALSE)</f>
        <v>1002</v>
      </c>
      <c r="M109" s="30">
        <f>VLOOKUP(B109,'[3]PSO 2025-深圳银图'!$A$1:$Q$65536,13,FALSE)</f>
        <v>8.828</v>
      </c>
      <c r="N109" s="2">
        <f t="shared" si="2"/>
        <v>0</v>
      </c>
      <c r="O109" s="31">
        <f t="shared" si="3"/>
        <v>8845.656</v>
      </c>
    </row>
    <row r="110" s="2" customFormat="1" ht="20.25" customHeight="1" spans="1:15">
      <c r="A110" s="15"/>
      <c r="B110" s="16" t="s">
        <v>557</v>
      </c>
      <c r="C110" s="17">
        <v>4500575188</v>
      </c>
      <c r="D110" s="18" t="s">
        <v>74</v>
      </c>
      <c r="E110" s="17">
        <v>1002</v>
      </c>
      <c r="F110" s="15">
        <v>167</v>
      </c>
      <c r="G110" s="19" t="s">
        <v>71</v>
      </c>
      <c r="H110" s="20">
        <v>45905</v>
      </c>
      <c r="I110" s="29" t="s">
        <v>75</v>
      </c>
      <c r="J110" s="2">
        <f>VLOOKUP(B110,[2]欠料HOLD貨!$C:$R,12,FALSE)</f>
        <v>0</v>
      </c>
      <c r="L110" s="2">
        <f>VLOOKUP(B110,'[3]PSO 2025-深圳银图'!$A$1:$Q$65536,5,FALSE)</f>
        <v>1002</v>
      </c>
      <c r="M110" s="30">
        <f>VLOOKUP(B110,'[3]PSO 2025-深圳银图'!$A$1:$Q$65536,13,FALSE)</f>
        <v>12.368</v>
      </c>
      <c r="N110" s="2">
        <f t="shared" si="2"/>
        <v>0</v>
      </c>
      <c r="O110" s="31">
        <f t="shared" si="3"/>
        <v>12392.736</v>
      </c>
    </row>
    <row r="111" s="2" customFormat="1" ht="20.25" customHeight="1" spans="1:15">
      <c r="A111" s="15"/>
      <c r="B111" s="16" t="s">
        <v>558</v>
      </c>
      <c r="C111" s="17">
        <v>4500578018</v>
      </c>
      <c r="D111" s="18" t="s">
        <v>559</v>
      </c>
      <c r="E111" s="17">
        <v>1700</v>
      </c>
      <c r="F111" s="15">
        <v>425</v>
      </c>
      <c r="G111" s="19" t="s">
        <v>509</v>
      </c>
      <c r="H111" s="20">
        <v>45905</v>
      </c>
      <c r="I111" s="29" t="s">
        <v>560</v>
      </c>
      <c r="J111" s="2">
        <f>VLOOKUP(B111,[2]欠料HOLD貨!$C:$R,12,FALSE)</f>
        <v>0</v>
      </c>
      <c r="L111" s="2">
        <f>VLOOKUP(B111,'[3]PSO 2025-深圳银图'!$A$1:$Q$65536,5,FALSE)</f>
        <v>1700</v>
      </c>
      <c r="M111" s="30">
        <f>VLOOKUP(B111,'[3]PSO 2025-深圳银图'!$A$1:$Q$65536,13,FALSE)</f>
        <v>24.741</v>
      </c>
      <c r="N111" s="2">
        <f t="shared" si="2"/>
        <v>0</v>
      </c>
      <c r="O111" s="31">
        <f t="shared" si="3"/>
        <v>42059.7</v>
      </c>
    </row>
    <row r="112" s="2" customFormat="1" ht="20.25" customHeight="1" spans="1:15">
      <c r="A112" s="15"/>
      <c r="B112" s="16" t="s">
        <v>561</v>
      </c>
      <c r="C112" s="17">
        <v>4500578018</v>
      </c>
      <c r="D112" s="18" t="s">
        <v>562</v>
      </c>
      <c r="E112" s="17">
        <v>1500</v>
      </c>
      <c r="F112" s="15">
        <v>375</v>
      </c>
      <c r="G112" s="19" t="s">
        <v>509</v>
      </c>
      <c r="H112" s="20">
        <v>45905</v>
      </c>
      <c r="I112" s="29" t="s">
        <v>563</v>
      </c>
      <c r="J112" s="2" t="str">
        <f>VLOOKUP(B112,[2]欠料HOLD貨!$C:$R,12,FALSE)</f>
        <v>轉尾組合/銅頭/電容/軒泉/大昆輪/鋒哲</v>
      </c>
      <c r="L112" s="2">
        <f>VLOOKUP(B112,'[3]PSO 2025-深圳银图'!$A$1:$Q$65536,5,FALSE)</f>
        <v>1500</v>
      </c>
      <c r="M112" s="30">
        <f>VLOOKUP(B112,'[3]PSO 2025-深圳银图'!$A$1:$Q$65536,13,FALSE)</f>
        <v>16.428</v>
      </c>
      <c r="N112" s="2">
        <f t="shared" si="2"/>
        <v>0</v>
      </c>
      <c r="O112" s="31">
        <f t="shared" si="3"/>
        <v>24642</v>
      </c>
    </row>
    <row r="113" s="2" customFormat="1" ht="20.25" customHeight="1" spans="1:15">
      <c r="A113" s="15"/>
      <c r="B113" s="16" t="s">
        <v>564</v>
      </c>
      <c r="C113" s="17">
        <v>4500578156</v>
      </c>
      <c r="D113" s="18" t="s">
        <v>565</v>
      </c>
      <c r="E113" s="17">
        <v>5004</v>
      </c>
      <c r="F113" s="15">
        <v>834</v>
      </c>
      <c r="G113" s="19" t="s">
        <v>113</v>
      </c>
      <c r="H113" s="20">
        <v>45905</v>
      </c>
      <c r="I113" s="29" t="s">
        <v>566</v>
      </c>
      <c r="J113" s="2" t="str">
        <f>VLOOKUP(B113,[2]欠料HOLD貨!$C:$R,12,FALSE)</f>
        <v>海棉網，杯士</v>
      </c>
      <c r="L113" s="2">
        <f>VLOOKUP(B113,'[3]PSO 2025-深圳银图'!$A$1:$Q$65536,5,FALSE)</f>
        <v>5004</v>
      </c>
      <c r="M113" s="30">
        <f>VLOOKUP(B113,'[3]PSO 2025-深圳银图'!$A$1:$Q$65536,13,FALSE)</f>
        <v>9.604</v>
      </c>
      <c r="N113" s="2">
        <f t="shared" si="2"/>
        <v>0</v>
      </c>
      <c r="O113" s="31">
        <f t="shared" si="3"/>
        <v>48058.416</v>
      </c>
    </row>
    <row r="114" s="2" customFormat="1" ht="20.25" customHeight="1" spans="1:15">
      <c r="A114" s="15"/>
      <c r="B114" s="16" t="s">
        <v>567</v>
      </c>
      <c r="C114" s="17">
        <v>4500578018</v>
      </c>
      <c r="D114" s="18" t="s">
        <v>512</v>
      </c>
      <c r="E114" s="17">
        <v>1512</v>
      </c>
      <c r="F114" s="15">
        <v>756</v>
      </c>
      <c r="G114" s="19" t="s">
        <v>509</v>
      </c>
      <c r="H114" s="20">
        <v>45905</v>
      </c>
      <c r="I114" s="29" t="s">
        <v>513</v>
      </c>
      <c r="J114" s="2" t="str">
        <f>VLOOKUP(B114,[2]欠料HOLD貨!$C:$R,12,FALSE)</f>
        <v>套管/電感/卡通HOLD威達/通億/順博 /毅帆/鋒哲付后7D</v>
      </c>
      <c r="L114" s="2">
        <f>VLOOKUP(B114,'[3]RSO 2025  深圳银电'!$A$1:$Q$65536,5,FALSE)</f>
        <v>1512</v>
      </c>
      <c r="M114" s="30">
        <f>VLOOKUP(B114,'[3]RSO 2025  深圳银电'!$A$1:$Q$65536,13,FALSE)</f>
        <v>9.998</v>
      </c>
      <c r="N114" s="2">
        <f t="shared" si="2"/>
        <v>0</v>
      </c>
      <c r="O114" s="31">
        <f t="shared" si="3"/>
        <v>15116.976</v>
      </c>
    </row>
    <row r="115" s="2" customFormat="1" ht="20.25" customHeight="1" spans="1:15">
      <c r="A115" s="15" t="s">
        <v>30</v>
      </c>
      <c r="B115" s="36" t="s">
        <v>568</v>
      </c>
      <c r="C115" s="37">
        <v>4500577099</v>
      </c>
      <c r="D115" s="38" t="s">
        <v>569</v>
      </c>
      <c r="E115" s="37">
        <f>2*F115</f>
        <v>3000</v>
      </c>
      <c r="F115" s="39">
        <v>1500</v>
      </c>
      <c r="G115" s="40" t="s">
        <v>117</v>
      </c>
      <c r="H115" s="41">
        <v>45906</v>
      </c>
      <c r="I115" s="29" t="s">
        <v>570</v>
      </c>
      <c r="J115" s="2" t="str">
        <f>VLOOKUP(B115,[2]欠料HOLD貨!$C:$R,12,FALSE)</f>
        <v>負離子</v>
      </c>
      <c r="L115" s="2">
        <f>VLOOKUP(B115,'[3]PSO 2025-深圳银图'!$A$1:$Q$65536,5,FALSE)</f>
        <v>8550</v>
      </c>
      <c r="M115" s="30">
        <f>VLOOKUP(B115,'[3]PSO 2025-深圳银图'!$A$1:$Q$65536,13,FALSE)</f>
        <v>29.227</v>
      </c>
      <c r="N115" s="2">
        <f t="shared" si="2"/>
        <v>5550</v>
      </c>
      <c r="O115" s="31">
        <f t="shared" si="3"/>
        <v>87681</v>
      </c>
    </row>
    <row r="116" s="2" customFormat="1" ht="20.25" customHeight="1" spans="1:15">
      <c r="A116" s="15" t="s">
        <v>30</v>
      </c>
      <c r="B116" s="36" t="s">
        <v>568</v>
      </c>
      <c r="C116" s="37">
        <v>4500577099</v>
      </c>
      <c r="D116" s="38" t="s">
        <v>569</v>
      </c>
      <c r="E116" s="37">
        <f>2*F116</f>
        <v>5550</v>
      </c>
      <c r="F116" s="39">
        <v>2775</v>
      </c>
      <c r="G116" s="40" t="s">
        <v>117</v>
      </c>
      <c r="H116" s="41">
        <v>45906</v>
      </c>
      <c r="I116" s="29" t="s">
        <v>570</v>
      </c>
      <c r="J116" s="2" t="str">
        <f>VLOOKUP(B116,[2]欠料HOLD貨!$C:$R,12,FALSE)</f>
        <v>負離子</v>
      </c>
      <c r="L116" s="2">
        <f>VLOOKUP(B116,'[3]PSO 2025-深圳银图'!$A$1:$Q$65536,5,FALSE)</f>
        <v>8550</v>
      </c>
      <c r="M116" s="30">
        <f>VLOOKUP(B116,'[3]PSO 2025-深圳银图'!$A$1:$Q$65536,13,FALSE)</f>
        <v>29.227</v>
      </c>
      <c r="N116" s="2">
        <f t="shared" si="2"/>
        <v>3000</v>
      </c>
      <c r="O116" s="31">
        <f t="shared" si="3"/>
        <v>162209.85</v>
      </c>
    </row>
    <row r="117" s="2" customFormat="1" ht="20.25" customHeight="1" spans="1:15">
      <c r="A117" s="15"/>
      <c r="B117" s="16" t="s">
        <v>571</v>
      </c>
      <c r="C117" s="17">
        <v>4500578292</v>
      </c>
      <c r="D117" s="18" t="s">
        <v>572</v>
      </c>
      <c r="E117" s="17">
        <v>240</v>
      </c>
      <c r="F117" s="15">
        <v>40</v>
      </c>
      <c r="G117" s="19" t="s">
        <v>217</v>
      </c>
      <c r="H117" s="20">
        <v>45908</v>
      </c>
      <c r="I117" s="29" t="s">
        <v>573</v>
      </c>
      <c r="J117" s="2">
        <f>VLOOKUP(B117,[2]欠料HOLD貨!$C:$R,12,FALSE)</f>
        <v>0</v>
      </c>
      <c r="L117" s="2">
        <f>VLOOKUP(B117,'[3]PSO 2025-深圳银图'!$A$1:$Q$65536,5,FALSE)</f>
        <v>240</v>
      </c>
      <c r="M117" s="30">
        <f>VLOOKUP(B117,'[3]PSO 2025-深圳银图'!$A$1:$Q$65536,13,FALSE)</f>
        <v>10.283</v>
      </c>
      <c r="N117" s="2">
        <f t="shared" si="2"/>
        <v>0</v>
      </c>
      <c r="O117" s="31">
        <f t="shared" si="3"/>
        <v>2467.92</v>
      </c>
    </row>
    <row r="118" s="2" customFormat="1" ht="20.25" customHeight="1" spans="1:15">
      <c r="A118" s="15"/>
      <c r="B118" s="16" t="s">
        <v>574</v>
      </c>
      <c r="C118" s="17">
        <v>4500578292</v>
      </c>
      <c r="D118" s="18" t="s">
        <v>575</v>
      </c>
      <c r="E118" s="17">
        <v>504</v>
      </c>
      <c r="F118" s="15">
        <v>84</v>
      </c>
      <c r="G118" s="19" t="s">
        <v>217</v>
      </c>
      <c r="H118" s="20">
        <v>45908</v>
      </c>
      <c r="I118" s="29" t="s">
        <v>576</v>
      </c>
      <c r="J118" s="2">
        <f>VLOOKUP(B118,[2]欠料HOLD貨!$C:$R,12,FALSE)</f>
        <v>0</v>
      </c>
      <c r="L118" s="2">
        <f>VLOOKUP(B118,'[3]PSO 2025-深圳银图'!$A$1:$Q$65536,5,FALSE)</f>
        <v>504</v>
      </c>
      <c r="M118" s="30">
        <f>VLOOKUP(B118,'[3]PSO 2025-深圳银图'!$A$1:$Q$65536,13,FALSE)</f>
        <v>18.37</v>
      </c>
      <c r="N118" s="2">
        <f t="shared" si="2"/>
        <v>0</v>
      </c>
      <c r="O118" s="31">
        <f t="shared" si="3"/>
        <v>9258.48</v>
      </c>
    </row>
    <row r="119" s="2" customFormat="1" ht="20.25" customHeight="1" spans="1:15">
      <c r="A119" s="15" t="s">
        <v>58</v>
      </c>
      <c r="B119" s="16" t="s">
        <v>577</v>
      </c>
      <c r="C119" s="17">
        <v>4500576348</v>
      </c>
      <c r="D119" s="18" t="s">
        <v>578</v>
      </c>
      <c r="E119" s="17">
        <v>2502</v>
      </c>
      <c r="F119" s="15">
        <f>2502/4</f>
        <v>625.5</v>
      </c>
      <c r="G119" s="19" t="s">
        <v>38</v>
      </c>
      <c r="H119" s="20">
        <v>45908</v>
      </c>
      <c r="I119" s="29" t="s">
        <v>579</v>
      </c>
      <c r="J119" s="2" t="str">
        <f>VLOOKUP(B119,[2]欠料HOLD貨!$C:$R,12,FALSE)</f>
        <v>PCB/馬達HOLD貨萬至達(旭順)/ 電鍍HOLD 村哲</v>
      </c>
      <c r="L119" s="2">
        <f>VLOOKUP(B119,'[3]PSO 2025-深圳银图'!$A$1:$Q$65536,5,FALSE)</f>
        <v>2502</v>
      </c>
      <c r="M119" s="30">
        <f>VLOOKUP(B119,'[3]PSO 2025-深圳银图'!$A$1:$Q$65536,13,FALSE)</f>
        <v>31.339</v>
      </c>
      <c r="N119" s="2">
        <f t="shared" si="2"/>
        <v>0</v>
      </c>
      <c r="O119" s="31">
        <f t="shared" si="3"/>
        <v>78410.178</v>
      </c>
    </row>
    <row r="120" s="2" customFormat="1" ht="20.25" customHeight="1" spans="1:15">
      <c r="A120" s="15"/>
      <c r="B120" s="16" t="s">
        <v>580</v>
      </c>
      <c r="C120" s="17">
        <v>4500578285</v>
      </c>
      <c r="D120" s="18" t="s">
        <v>216</v>
      </c>
      <c r="E120" s="17">
        <v>504</v>
      </c>
      <c r="F120" s="15">
        <v>126</v>
      </c>
      <c r="G120" s="19" t="s">
        <v>217</v>
      </c>
      <c r="H120" s="20">
        <v>45908</v>
      </c>
      <c r="I120" s="29" t="s">
        <v>218</v>
      </c>
      <c r="J120" s="2">
        <f>VLOOKUP(B120,[2]欠料HOLD貨!$C:$R,12,FALSE)</f>
        <v>0</v>
      </c>
      <c r="L120" s="2">
        <f>VLOOKUP(B120,'[3]PSO 2025-深圳银图'!$A$1:$Q$65536,5,FALSE)</f>
        <v>504</v>
      </c>
      <c r="M120" s="30">
        <f>VLOOKUP(B120,'[3]PSO 2025-深圳银图'!$A$1:$Q$65536,13,FALSE)</f>
        <v>25.845</v>
      </c>
      <c r="N120" s="2">
        <f t="shared" si="2"/>
        <v>0</v>
      </c>
      <c r="O120" s="31">
        <f t="shared" si="3"/>
        <v>13025.88</v>
      </c>
    </row>
    <row r="121" s="2" customFormat="1" ht="20.25" customHeight="1" spans="1:15">
      <c r="A121" s="15"/>
      <c r="B121" s="16" t="s">
        <v>581</v>
      </c>
      <c r="C121" s="17">
        <v>4500578285</v>
      </c>
      <c r="D121" s="18" t="s">
        <v>582</v>
      </c>
      <c r="E121" s="17">
        <v>2004</v>
      </c>
      <c r="F121" s="15">
        <v>334</v>
      </c>
      <c r="G121" s="19" t="s">
        <v>217</v>
      </c>
      <c r="H121" s="20">
        <v>45908</v>
      </c>
      <c r="I121" s="29" t="s">
        <v>583</v>
      </c>
      <c r="J121" s="2">
        <f>VLOOKUP(B121,[2]欠料HOLD貨!$C:$R,12,FALSE)</f>
        <v>0</v>
      </c>
      <c r="L121" s="2">
        <f>VLOOKUP(B121,'[3]PSO 2025-深圳银图'!$A$1:$Q$65536,5,FALSE)</f>
        <v>2004</v>
      </c>
      <c r="M121" s="30">
        <f>VLOOKUP(B121,'[3]PSO 2025-深圳银图'!$A$1:$Q$65536,13,FALSE)</f>
        <v>8.939</v>
      </c>
      <c r="N121" s="2">
        <f t="shared" si="2"/>
        <v>0</v>
      </c>
      <c r="O121" s="31">
        <f t="shared" si="3"/>
        <v>17913.756</v>
      </c>
    </row>
    <row r="122" s="3" customFormat="1" ht="20.25" customHeight="1" spans="1:15">
      <c r="A122" s="21"/>
      <c r="B122" s="22" t="s">
        <v>584</v>
      </c>
      <c r="C122" s="23">
        <v>4500577587</v>
      </c>
      <c r="D122" s="24" t="s">
        <v>310</v>
      </c>
      <c r="E122" s="23">
        <v>11004</v>
      </c>
      <c r="F122" s="21">
        <v>1834</v>
      </c>
      <c r="G122" s="25" t="s">
        <v>16</v>
      </c>
      <c r="H122" s="26">
        <v>45908</v>
      </c>
      <c r="I122" s="32" t="s">
        <v>311</v>
      </c>
      <c r="J122" s="3" t="str">
        <f>VLOOKUP(B122,[2]欠料HOLD貨!$C:$R,12,FALSE)</f>
        <v>植毛，PCB,刁製片，海棉網</v>
      </c>
      <c r="L122" s="3">
        <f>VLOOKUP(B122,'[3]PSO 2025-深圳银图'!$A$1:$Q$65536,5,FALSE)</f>
        <v>11004</v>
      </c>
      <c r="M122" s="33">
        <v>15.417</v>
      </c>
      <c r="N122" s="3">
        <f t="shared" si="2"/>
        <v>0</v>
      </c>
      <c r="O122" s="34">
        <f t="shared" si="3"/>
        <v>169648.668</v>
      </c>
    </row>
    <row r="123" s="2" customFormat="1" ht="20.25" customHeight="1" spans="1:15">
      <c r="A123" s="15"/>
      <c r="B123" s="36" t="s">
        <v>585</v>
      </c>
      <c r="C123" s="37">
        <v>4500578073</v>
      </c>
      <c r="D123" s="38" t="s">
        <v>586</v>
      </c>
      <c r="E123" s="37">
        <v>2500</v>
      </c>
      <c r="F123" s="39">
        <v>625</v>
      </c>
      <c r="G123" s="40" t="s">
        <v>50</v>
      </c>
      <c r="H123" s="41">
        <v>45909</v>
      </c>
      <c r="I123" s="29" t="s">
        <v>587</v>
      </c>
      <c r="J123" s="2" t="str">
        <f>VLOOKUP(B123,[2]欠料HOLD貨!$C:$R,12,FALSE)</f>
        <v>卡通</v>
      </c>
      <c r="L123" s="2">
        <f>VLOOKUP(B123,'[3]PSO 2025-深圳银图'!$A$1:$Q$65536,5,FALSE)</f>
        <v>2500</v>
      </c>
      <c r="M123" s="30">
        <f>VLOOKUP(B123,'[3]PSO 2025-深圳银图'!$A$1:$Q$65536,13,FALSE)</f>
        <v>2.977</v>
      </c>
      <c r="N123" s="2">
        <f t="shared" si="2"/>
        <v>0</v>
      </c>
      <c r="O123" s="31">
        <f t="shared" si="3"/>
        <v>7442.5</v>
      </c>
    </row>
    <row r="124" s="2" customFormat="1" ht="20.25" customHeight="1" spans="1:15">
      <c r="A124" s="15"/>
      <c r="B124" s="36" t="s">
        <v>588</v>
      </c>
      <c r="C124" s="37">
        <v>4500578073</v>
      </c>
      <c r="D124" s="38" t="s">
        <v>589</v>
      </c>
      <c r="E124" s="37">
        <v>3000</v>
      </c>
      <c r="F124" s="39">
        <v>375</v>
      </c>
      <c r="G124" s="40" t="s">
        <v>50</v>
      </c>
      <c r="H124" s="41">
        <v>45909</v>
      </c>
      <c r="I124" s="29" t="s">
        <v>590</v>
      </c>
      <c r="J124" s="2" t="str">
        <f>VLOOKUP(B124,[2]欠料HOLD貨!$C:$R,12,FALSE)</f>
        <v>銅頭，套管</v>
      </c>
      <c r="L124" s="2">
        <f>VLOOKUP(B124,'[3]PSO 2025-深圳银图'!$A$1:$Q$65536,5,FALSE)</f>
        <v>3000</v>
      </c>
      <c r="M124" s="30">
        <f>VLOOKUP(B124,'[3]PSO 2025-深圳银图'!$A$1:$Q$65536,13,FALSE)</f>
        <v>6.858</v>
      </c>
      <c r="N124" s="2">
        <f t="shared" si="2"/>
        <v>0</v>
      </c>
      <c r="O124" s="31">
        <f t="shared" si="3"/>
        <v>20574</v>
      </c>
    </row>
    <row r="125" s="2" customFormat="1" ht="20.25" customHeight="1" spans="1:15">
      <c r="A125" s="15"/>
      <c r="B125" s="16" t="s">
        <v>591</v>
      </c>
      <c r="C125" s="17">
        <v>835604</v>
      </c>
      <c r="D125" s="18" t="s">
        <v>370</v>
      </c>
      <c r="E125" s="17">
        <v>11776</v>
      </c>
      <c r="F125" s="15">
        <v>2944</v>
      </c>
      <c r="G125" s="19" t="s">
        <v>46</v>
      </c>
      <c r="H125" s="20">
        <v>45909</v>
      </c>
      <c r="I125" s="29" t="s">
        <v>371</v>
      </c>
      <c r="J125" s="2" t="str">
        <f>VLOOKUP(B125,[2]欠料HOLD貨!$C:$R,12,FALSE)</f>
        <v>套管，卡通</v>
      </c>
      <c r="L125" s="2">
        <f>VLOOKUP(B125,'[3]RSO 2025  深圳银电'!$A$1:$Q$65536,5,FALSE)</f>
        <v>11776</v>
      </c>
      <c r="M125" s="30">
        <f>VLOOKUP(B125,'[3]RSO 2025  深圳银电'!$A$1:$Q$65536,13,FALSE)</f>
        <v>6</v>
      </c>
      <c r="N125" s="2">
        <f t="shared" si="2"/>
        <v>0</v>
      </c>
      <c r="O125" s="31">
        <f t="shared" si="3"/>
        <v>70656</v>
      </c>
    </row>
    <row r="126" s="2" customFormat="1" ht="20.25" customHeight="1" spans="1:15">
      <c r="A126" s="15"/>
      <c r="B126" s="16" t="s">
        <v>592</v>
      </c>
      <c r="C126" s="17">
        <v>835604</v>
      </c>
      <c r="D126" s="18" t="s">
        <v>370</v>
      </c>
      <c r="E126" s="17">
        <v>11776</v>
      </c>
      <c r="F126" s="15">
        <v>2944</v>
      </c>
      <c r="G126" s="19" t="s">
        <v>46</v>
      </c>
      <c r="H126" s="20">
        <v>45909</v>
      </c>
      <c r="I126" s="29" t="s">
        <v>371</v>
      </c>
      <c r="J126" s="2" t="str">
        <f>VLOOKUP(B126,[2]欠料HOLD貨!$C:$R,12,FALSE)</f>
        <v>套管，卡通</v>
      </c>
      <c r="L126" s="2">
        <f>VLOOKUP(B126,'[3]RSO 2025  深圳银电'!$A$1:$Q$65536,5,FALSE)</f>
        <v>11776</v>
      </c>
      <c r="M126" s="30">
        <f>VLOOKUP(B126,'[3]RSO 2025  深圳银电'!$A$1:$Q$65536,13,FALSE)</f>
        <v>6</v>
      </c>
      <c r="N126" s="2">
        <f t="shared" si="2"/>
        <v>0</v>
      </c>
      <c r="O126" s="31">
        <f t="shared" si="3"/>
        <v>70656</v>
      </c>
    </row>
    <row r="127" s="2" customFormat="1" ht="20.25" customHeight="1" spans="1:15">
      <c r="A127" s="15" t="s">
        <v>93</v>
      </c>
      <c r="B127" s="16" t="s">
        <v>593</v>
      </c>
      <c r="C127" s="17">
        <v>4500575143</v>
      </c>
      <c r="D127" s="18" t="s">
        <v>253</v>
      </c>
      <c r="E127" s="17">
        <v>4500</v>
      </c>
      <c r="F127" s="15">
        <f>4500/2</f>
        <v>2250</v>
      </c>
      <c r="G127" s="19" t="s">
        <v>28</v>
      </c>
      <c r="H127" s="20">
        <v>45909</v>
      </c>
      <c r="I127" s="29" t="s">
        <v>254</v>
      </c>
      <c r="J127" s="2" t="str">
        <f>VLOOKUP(B127,[2]欠料HOLD貨!$C:$R,12,FALSE)</f>
        <v>鋁齒</v>
      </c>
      <c r="L127" s="2">
        <f>VLOOKUP(B127,'[3]PSO 2025-深圳银图'!$A$1:$Q$65536,5,FALSE)</f>
        <v>5004</v>
      </c>
      <c r="M127" s="30">
        <f>VLOOKUP(B127,'[3]PSO 2025-深圳银图'!$A$1:$Q$65536,13,FALSE)</f>
        <v>35.97</v>
      </c>
      <c r="N127" s="2">
        <f t="shared" si="2"/>
        <v>504</v>
      </c>
      <c r="O127" s="31">
        <f t="shared" si="3"/>
        <v>161865</v>
      </c>
    </row>
    <row r="128" s="2" customFormat="1" ht="20.25" customHeight="1" spans="1:15">
      <c r="A128" s="15"/>
      <c r="B128" s="16" t="s">
        <v>594</v>
      </c>
      <c r="C128" s="17">
        <v>4500578197</v>
      </c>
      <c r="D128" s="18" t="s">
        <v>445</v>
      </c>
      <c r="E128" s="17">
        <v>3000</v>
      </c>
      <c r="F128" s="15">
        <v>500</v>
      </c>
      <c r="G128" s="19" t="s">
        <v>28</v>
      </c>
      <c r="H128" s="20">
        <v>45909</v>
      </c>
      <c r="I128" s="29" t="s">
        <v>446</v>
      </c>
      <c r="J128" s="2" t="e">
        <f>VLOOKUP(B128,[2]欠料HOLD貨!$C:$R,12,FALSE)</f>
        <v>#N/A</v>
      </c>
      <c r="L128" s="2">
        <f>VLOOKUP(B128,'[3]MSO 2025江门银图'!$A$1:$Q$65536,5,FALSE)</f>
        <v>3000</v>
      </c>
      <c r="M128" s="30">
        <f>VLOOKUP(B128,'[3]MSO 2025江门银图'!$A$1:$Q$65536,13,FALSE)</f>
        <v>6.47</v>
      </c>
      <c r="N128" s="2">
        <f t="shared" si="2"/>
        <v>0</v>
      </c>
      <c r="O128" s="31">
        <f t="shared" si="3"/>
        <v>19410</v>
      </c>
    </row>
    <row r="129" s="2" customFormat="1" ht="20.25" customHeight="1" spans="1:15">
      <c r="A129" s="15" t="s">
        <v>30</v>
      </c>
      <c r="B129" s="16" t="s">
        <v>595</v>
      </c>
      <c r="C129" s="17">
        <v>46573</v>
      </c>
      <c r="D129" s="18" t="s">
        <v>596</v>
      </c>
      <c r="E129" s="17">
        <v>2500</v>
      </c>
      <c r="F129" s="15">
        <v>625</v>
      </c>
      <c r="G129" s="19" t="s">
        <v>33</v>
      </c>
      <c r="H129" s="20">
        <v>45909</v>
      </c>
      <c r="I129" s="29" t="s">
        <v>597</v>
      </c>
      <c r="J129" s="2">
        <f>VLOOKUP(B129,[2]欠料HOLD貨!$C:$R,12,FALSE)</f>
        <v>0</v>
      </c>
      <c r="L129" s="2">
        <f>VLOOKUP(B129,'[3]PSO 2025-深圳银图'!$A$1:$Q$65536,5,FALSE)</f>
        <v>2500</v>
      </c>
      <c r="M129" s="30">
        <f>VLOOKUP(B129,'[3]PSO 2025-深圳银图'!$A$1:$Q$65536,13,FALSE)</f>
        <v>8.636</v>
      </c>
      <c r="N129" s="2">
        <f t="shared" si="2"/>
        <v>0</v>
      </c>
      <c r="O129" s="31">
        <f t="shared" si="3"/>
        <v>21590</v>
      </c>
    </row>
    <row r="130" s="2" customFormat="1" ht="20.25" customHeight="1" spans="1:15">
      <c r="A130" s="15" t="s">
        <v>58</v>
      </c>
      <c r="B130" s="16" t="s">
        <v>598</v>
      </c>
      <c r="C130" s="17">
        <v>4500578197</v>
      </c>
      <c r="D130" s="18" t="s">
        <v>487</v>
      </c>
      <c r="E130" s="17">
        <v>3000</v>
      </c>
      <c r="F130" s="15">
        <v>500</v>
      </c>
      <c r="G130" s="19" t="s">
        <v>28</v>
      </c>
      <c r="H130" s="20">
        <v>45909</v>
      </c>
      <c r="I130" s="29" t="s">
        <v>488</v>
      </c>
      <c r="J130" s="2" t="str">
        <f>VLOOKUP(B130,[2]欠料HOLD貨!$C:$R,12,FALSE)</f>
        <v>鋁通</v>
      </c>
      <c r="L130" s="2">
        <f>VLOOKUP(B130,'[3]PSO 2025-深圳银图'!$A$1:$Q$65536,5,FALSE)</f>
        <v>3000</v>
      </c>
      <c r="M130" s="30">
        <f>VLOOKUP(B130,'[3]PSO 2025-深圳银图'!$A$1:$Q$65536,13,FALSE)</f>
        <v>5.725</v>
      </c>
      <c r="N130" s="2">
        <f t="shared" si="2"/>
        <v>0</v>
      </c>
      <c r="O130" s="31">
        <f t="shared" si="3"/>
        <v>17175</v>
      </c>
    </row>
    <row r="131" s="2" customFormat="1" ht="20.25" customHeight="1" spans="1:15">
      <c r="A131" s="15" t="s">
        <v>93</v>
      </c>
      <c r="B131" s="16" t="s">
        <v>599</v>
      </c>
      <c r="C131" s="17">
        <v>4500578197</v>
      </c>
      <c r="D131" s="18" t="s">
        <v>600</v>
      </c>
      <c r="E131" s="17">
        <v>2502</v>
      </c>
      <c r="F131" s="15">
        <v>417</v>
      </c>
      <c r="G131" s="19" t="s">
        <v>28</v>
      </c>
      <c r="H131" s="20">
        <v>45909</v>
      </c>
      <c r="I131" s="29" t="s">
        <v>601</v>
      </c>
      <c r="J131" s="2" t="str">
        <f>VLOOKUP(B131,[2]欠料HOLD貨!$C:$R,12,FALSE)</f>
        <v>銅頭，二級管，轉尾，電感</v>
      </c>
      <c r="L131" s="2">
        <f>VLOOKUP(B131,'[3]PSO 2025-深圳银图'!$A$1:$Q$65536,5,FALSE)</f>
        <v>2502</v>
      </c>
      <c r="M131" s="30">
        <f>VLOOKUP(B131,'[3]PSO 2025-深圳银图'!$A$1:$Q$65536,13,FALSE)</f>
        <v>15.246</v>
      </c>
      <c r="N131" s="2">
        <f t="shared" ref="N131:N194" si="4">L131-E131</f>
        <v>0</v>
      </c>
      <c r="O131" s="31">
        <f t="shared" ref="O131:O194" si="5">M131*E131</f>
        <v>38145.492</v>
      </c>
    </row>
    <row r="132" s="2" customFormat="1" ht="20.25" customHeight="1" spans="1:15">
      <c r="A132" s="15" t="s">
        <v>166</v>
      </c>
      <c r="B132" s="16" t="s">
        <v>602</v>
      </c>
      <c r="C132" s="17">
        <v>4500578197</v>
      </c>
      <c r="D132" s="18" t="s">
        <v>603</v>
      </c>
      <c r="E132" s="17">
        <v>2502</v>
      </c>
      <c r="F132" s="15">
        <v>417</v>
      </c>
      <c r="G132" s="19" t="s">
        <v>28</v>
      </c>
      <c r="H132" s="20">
        <v>45909</v>
      </c>
      <c r="I132" s="29" t="s">
        <v>492</v>
      </c>
      <c r="J132" s="2">
        <f>VLOOKUP(B132,[2]欠料HOLD貨!$C:$R,12,FALSE)</f>
        <v>0</v>
      </c>
      <c r="L132" s="2">
        <f>VLOOKUP(B132,'[3]PSO 2025-深圳银图'!$A$1:$Q$65536,5,FALSE)</f>
        <v>2502</v>
      </c>
      <c r="M132" s="30">
        <f>VLOOKUP(B132,'[3]PSO 2025-深圳银图'!$A$1:$Q$65536,13,FALSE)</f>
        <v>14.882</v>
      </c>
      <c r="N132" s="2">
        <f t="shared" si="4"/>
        <v>0</v>
      </c>
      <c r="O132" s="31">
        <f t="shared" si="5"/>
        <v>37234.764</v>
      </c>
    </row>
    <row r="133" s="2" customFormat="1" ht="20.25" customHeight="1" spans="1:15">
      <c r="A133" s="15"/>
      <c r="B133" s="16" t="s">
        <v>604</v>
      </c>
      <c r="C133" s="17" t="s">
        <v>605</v>
      </c>
      <c r="D133" s="18" t="s">
        <v>606</v>
      </c>
      <c r="E133" s="17">
        <v>4494</v>
      </c>
      <c r="F133" s="15">
        <v>749</v>
      </c>
      <c r="G133" s="19" t="s">
        <v>46</v>
      </c>
      <c r="H133" s="20">
        <v>45910</v>
      </c>
      <c r="I133" s="29" t="s">
        <v>607</v>
      </c>
      <c r="J133" s="2" t="str">
        <f>VLOOKUP(B133,[2]欠料HOLD貨!$C:$R,12,FALSE)</f>
        <v>鋁鍋，雲母片，IC，開關</v>
      </c>
      <c r="L133" s="2">
        <f>VLOOKUP(B133,'[3]PSO 2025-深圳银图'!$A$1:$Q$65536,5,FALSE)</f>
        <v>4494</v>
      </c>
      <c r="M133" s="30">
        <f>VLOOKUP(B133,'[3]PSO 2025-深圳银图'!$A$1:$Q$65536,13,FALSE)</f>
        <v>7.35</v>
      </c>
      <c r="N133" s="2">
        <f t="shared" si="4"/>
        <v>0</v>
      </c>
      <c r="O133" s="31">
        <f t="shared" si="5"/>
        <v>33030.9</v>
      </c>
    </row>
    <row r="134" s="2" customFormat="1" ht="20.25" customHeight="1" spans="1:15">
      <c r="A134" s="15" t="s">
        <v>30</v>
      </c>
      <c r="B134" s="16" t="s">
        <v>608</v>
      </c>
      <c r="C134" s="17">
        <v>4500579391</v>
      </c>
      <c r="D134" s="18" t="s">
        <v>609</v>
      </c>
      <c r="E134" s="17">
        <v>3300</v>
      </c>
      <c r="F134" s="15">
        <v>825</v>
      </c>
      <c r="G134" s="19" t="s">
        <v>117</v>
      </c>
      <c r="H134" s="20">
        <v>45910</v>
      </c>
      <c r="I134" s="29" t="s">
        <v>610</v>
      </c>
      <c r="J134" s="2" t="str">
        <f>VLOOKUP(B134,[2]欠料HOLD貨!$C:$R,12,FALSE)</f>
        <v>銅頭，套管，油漆，卡通</v>
      </c>
      <c r="L134" s="2">
        <f>VLOOKUP(B134,'[3]PSO 2025-深圳银图'!$A$1:$Q$65536,5,FALSE)</f>
        <v>3300</v>
      </c>
      <c r="M134" s="30">
        <f>VLOOKUP(B134,'[3]PSO 2025-深圳银图'!$A$1:$Q$65536,13,FALSE)</f>
        <v>9.545</v>
      </c>
      <c r="N134" s="2">
        <f t="shared" si="4"/>
        <v>0</v>
      </c>
      <c r="O134" s="31">
        <f t="shared" si="5"/>
        <v>31498.5</v>
      </c>
    </row>
    <row r="135" s="2" customFormat="1" ht="20.25" customHeight="1" spans="1:15">
      <c r="A135" s="15" t="s">
        <v>162</v>
      </c>
      <c r="B135" s="16" t="s">
        <v>611</v>
      </c>
      <c r="C135" s="17">
        <v>4500577717</v>
      </c>
      <c r="D135" s="18" t="s">
        <v>612</v>
      </c>
      <c r="E135" s="17">
        <v>1752</v>
      </c>
      <c r="F135" s="15">
        <v>292</v>
      </c>
      <c r="G135" s="19" t="s">
        <v>301</v>
      </c>
      <c r="H135" s="20">
        <v>45910</v>
      </c>
      <c r="I135" s="29" t="s">
        <v>613</v>
      </c>
      <c r="J135" s="2">
        <f>VLOOKUP(B135,[2]欠料HOLD貨!$C:$R,12,FALSE)</f>
        <v>0</v>
      </c>
      <c r="L135" s="2">
        <f>VLOOKUP(B135,'[3]PSO 2025-深圳银图'!$A$1:$Q$65536,5,FALSE)</f>
        <v>2508</v>
      </c>
      <c r="M135" s="30">
        <v>13.476</v>
      </c>
      <c r="N135" s="2">
        <f t="shared" si="4"/>
        <v>756</v>
      </c>
      <c r="O135" s="31">
        <f t="shared" si="5"/>
        <v>23609.952</v>
      </c>
    </row>
    <row r="136" s="2" customFormat="1" ht="20.25" customHeight="1" spans="1:15">
      <c r="A136" s="15" t="s">
        <v>25</v>
      </c>
      <c r="B136" s="16" t="s">
        <v>611</v>
      </c>
      <c r="C136" s="17">
        <v>4500577717</v>
      </c>
      <c r="D136" s="18" t="s">
        <v>612</v>
      </c>
      <c r="E136" s="17">
        <v>756</v>
      </c>
      <c r="F136" s="15">
        <v>126</v>
      </c>
      <c r="G136" s="19" t="s">
        <v>117</v>
      </c>
      <c r="H136" s="20">
        <v>45910</v>
      </c>
      <c r="I136" s="29" t="s">
        <v>613</v>
      </c>
      <c r="J136" s="2">
        <f>VLOOKUP(B136,[2]欠料HOLD貨!$C:$R,12,FALSE)</f>
        <v>0</v>
      </c>
      <c r="L136" s="2">
        <f>VLOOKUP(B136,'[3]PSO 2025-深圳银图'!$A$1:$Q$65536,5,FALSE)</f>
        <v>2508</v>
      </c>
      <c r="M136" s="30">
        <v>13.476</v>
      </c>
      <c r="N136" s="2">
        <f t="shared" si="4"/>
        <v>1752</v>
      </c>
      <c r="O136" s="31">
        <f t="shared" si="5"/>
        <v>10187.856</v>
      </c>
    </row>
    <row r="137" s="2" customFormat="1" ht="20.25" customHeight="1" spans="1:15">
      <c r="A137" s="15" t="s">
        <v>158</v>
      </c>
      <c r="B137" s="16" t="s">
        <v>614</v>
      </c>
      <c r="C137" s="17">
        <v>4500577717</v>
      </c>
      <c r="D137" s="18" t="s">
        <v>615</v>
      </c>
      <c r="E137" s="17">
        <v>1752</v>
      </c>
      <c r="F137" s="15">
        <f>1752/4</f>
        <v>438</v>
      </c>
      <c r="G137" s="19" t="s">
        <v>301</v>
      </c>
      <c r="H137" s="20">
        <v>45910</v>
      </c>
      <c r="I137" s="29" t="s">
        <v>616</v>
      </c>
      <c r="J137" s="2" t="str">
        <f>VLOOKUP(B137,[2]欠料HOLD貨!$C:$R,12,FALSE)</f>
        <v>發條</v>
      </c>
      <c r="L137" s="2">
        <f>VLOOKUP(B137,'[3]PSO 2025-深圳银图'!$A$1:$Q$65536,5,FALSE)</f>
        <v>2504</v>
      </c>
      <c r="M137" s="30">
        <v>8.627</v>
      </c>
      <c r="N137" s="2">
        <f t="shared" si="4"/>
        <v>752</v>
      </c>
      <c r="O137" s="31">
        <f t="shared" si="5"/>
        <v>15114.504</v>
      </c>
    </row>
    <row r="138" s="2" customFormat="1" ht="20.25" customHeight="1" spans="1:15">
      <c r="A138" s="15" t="s">
        <v>58</v>
      </c>
      <c r="B138" s="16" t="s">
        <v>614</v>
      </c>
      <c r="C138" s="17">
        <v>4500577717</v>
      </c>
      <c r="D138" s="18" t="s">
        <v>615</v>
      </c>
      <c r="E138" s="17">
        <v>752</v>
      </c>
      <c r="F138" s="15">
        <v>188</v>
      </c>
      <c r="G138" s="19" t="s">
        <v>117</v>
      </c>
      <c r="H138" s="20">
        <v>45910</v>
      </c>
      <c r="I138" s="29" t="s">
        <v>616</v>
      </c>
      <c r="J138" s="2" t="str">
        <f>VLOOKUP(B138,[2]欠料HOLD貨!$C:$R,12,FALSE)</f>
        <v>發條</v>
      </c>
      <c r="L138" s="2">
        <f>VLOOKUP(B138,'[3]PSO 2025-深圳银图'!$A$1:$Q$65536,5,FALSE)</f>
        <v>2504</v>
      </c>
      <c r="M138" s="30">
        <v>8.627</v>
      </c>
      <c r="N138" s="2">
        <f t="shared" si="4"/>
        <v>1752</v>
      </c>
      <c r="O138" s="31">
        <f t="shared" si="5"/>
        <v>6487.504</v>
      </c>
    </row>
    <row r="139" s="2" customFormat="1" ht="20.25" customHeight="1" spans="1:15">
      <c r="A139" s="15" t="s">
        <v>166</v>
      </c>
      <c r="B139" s="16" t="s">
        <v>617</v>
      </c>
      <c r="C139" s="17">
        <v>4500577717</v>
      </c>
      <c r="D139" s="18" t="s">
        <v>618</v>
      </c>
      <c r="E139" s="17">
        <v>2100</v>
      </c>
      <c r="F139" s="15">
        <v>525</v>
      </c>
      <c r="G139" s="19" t="s">
        <v>301</v>
      </c>
      <c r="H139" s="20">
        <v>45910</v>
      </c>
      <c r="I139" s="29" t="s">
        <v>619</v>
      </c>
      <c r="J139" s="2">
        <f>VLOOKUP(B139,[2]欠料HOLD貨!$C:$R,12,FALSE)</f>
        <v>0</v>
      </c>
      <c r="L139" s="2">
        <f>VLOOKUP(B139,'[3]PSO 2025-深圳银图'!$A$1:$Q$65536,5,FALSE)</f>
        <v>3000</v>
      </c>
      <c r="M139" s="30">
        <v>6.138</v>
      </c>
      <c r="N139" s="2">
        <f t="shared" si="4"/>
        <v>900</v>
      </c>
      <c r="O139" s="31">
        <f t="shared" si="5"/>
        <v>12889.8</v>
      </c>
    </row>
    <row r="140" s="2" customFormat="1" ht="20.25" customHeight="1" spans="1:15">
      <c r="A140" s="15" t="s">
        <v>30</v>
      </c>
      <c r="B140" s="16" t="s">
        <v>617</v>
      </c>
      <c r="C140" s="17">
        <v>4500577717</v>
      </c>
      <c r="D140" s="18" t="s">
        <v>618</v>
      </c>
      <c r="E140" s="17">
        <v>900</v>
      </c>
      <c r="F140" s="15">
        <v>225</v>
      </c>
      <c r="G140" s="19" t="s">
        <v>117</v>
      </c>
      <c r="H140" s="20">
        <v>45910</v>
      </c>
      <c r="I140" s="29" t="s">
        <v>619</v>
      </c>
      <c r="J140" s="2">
        <f>VLOOKUP(B140,[2]欠料HOLD貨!$C:$R,12,FALSE)</f>
        <v>0</v>
      </c>
      <c r="L140" s="2">
        <f>VLOOKUP(B140,'[3]PSO 2025-深圳银图'!$A$1:$Q$65536,5,FALSE)</f>
        <v>3000</v>
      </c>
      <c r="M140" s="30">
        <v>6.138</v>
      </c>
      <c r="N140" s="2">
        <f t="shared" si="4"/>
        <v>2100</v>
      </c>
      <c r="O140" s="31">
        <f t="shared" si="5"/>
        <v>5524.2</v>
      </c>
    </row>
    <row r="141" s="2" customFormat="1" ht="20.25" customHeight="1" spans="1:15">
      <c r="A141" s="15" t="s">
        <v>255</v>
      </c>
      <c r="B141" s="16" t="s">
        <v>620</v>
      </c>
      <c r="C141" s="17">
        <v>4500577717</v>
      </c>
      <c r="D141" s="18" t="s">
        <v>621</v>
      </c>
      <c r="E141" s="17">
        <v>1752</v>
      </c>
      <c r="F141" s="15">
        <v>438</v>
      </c>
      <c r="G141" s="19" t="s">
        <v>301</v>
      </c>
      <c r="H141" s="20">
        <v>45910</v>
      </c>
      <c r="I141" s="29" t="s">
        <v>622</v>
      </c>
      <c r="J141" s="2">
        <f>VLOOKUP(B141,[2]欠料HOLD貨!$C:$R,12,FALSE)</f>
        <v>0</v>
      </c>
      <c r="L141" s="2">
        <f>VLOOKUP(B141,'[3]PSO 2025-深圳银图'!$A$1:$Q$65536,5,FALSE)</f>
        <v>2504</v>
      </c>
      <c r="M141" s="30">
        <v>6.138</v>
      </c>
      <c r="N141" s="2">
        <f t="shared" si="4"/>
        <v>752</v>
      </c>
      <c r="O141" s="31">
        <f t="shared" si="5"/>
        <v>10753.776</v>
      </c>
    </row>
    <row r="142" s="2" customFormat="1" ht="20.25" customHeight="1" spans="1:15">
      <c r="A142" s="15" t="s">
        <v>93</v>
      </c>
      <c r="B142" s="16" t="s">
        <v>620</v>
      </c>
      <c r="C142" s="17">
        <v>4500577717</v>
      </c>
      <c r="D142" s="18" t="s">
        <v>621</v>
      </c>
      <c r="E142" s="17">
        <v>752</v>
      </c>
      <c r="F142" s="15">
        <v>188</v>
      </c>
      <c r="G142" s="19" t="s">
        <v>117</v>
      </c>
      <c r="H142" s="20">
        <v>45910</v>
      </c>
      <c r="I142" s="29" t="s">
        <v>622</v>
      </c>
      <c r="J142" s="2">
        <f>VLOOKUP(B142,[2]欠料HOLD貨!$C:$R,12,FALSE)</f>
        <v>0</v>
      </c>
      <c r="L142" s="2">
        <f>VLOOKUP(B142,'[3]PSO 2025-深圳银图'!$A$1:$Q$65536,5,FALSE)</f>
        <v>2504</v>
      </c>
      <c r="M142" s="30">
        <v>6.138</v>
      </c>
      <c r="N142" s="2">
        <f t="shared" si="4"/>
        <v>1752</v>
      </c>
      <c r="O142" s="31">
        <f t="shared" si="5"/>
        <v>4615.776</v>
      </c>
    </row>
    <row r="143" s="2" customFormat="1" ht="20.25" customHeight="1" spans="1:15">
      <c r="A143" s="15"/>
      <c r="B143" s="16" t="s">
        <v>623</v>
      </c>
      <c r="C143" s="17">
        <v>835601</v>
      </c>
      <c r="D143" s="18" t="s">
        <v>624</v>
      </c>
      <c r="E143" s="17">
        <v>35508</v>
      </c>
      <c r="F143" s="15">
        <v>8877</v>
      </c>
      <c r="G143" s="19" t="s">
        <v>46</v>
      </c>
      <c r="H143" s="20">
        <v>45910</v>
      </c>
      <c r="I143" s="29" t="s">
        <v>625</v>
      </c>
      <c r="J143" s="2" t="str">
        <f>VLOOKUP(B143,[2]欠料HOLD貨!$C:$R,12,FALSE)</f>
        <v>套管，卡通</v>
      </c>
      <c r="L143" s="2">
        <f>VLOOKUP(B143,'[3]RSO 2025  深圳银电'!$A$1:$Q$65536,5,FALSE)</f>
        <v>35508</v>
      </c>
      <c r="M143" s="30">
        <f>VLOOKUP(B143,'[3]RSO 2025  深圳银电'!$A$1:$Q$65536,13,FALSE)</f>
        <v>6.601</v>
      </c>
      <c r="N143" s="2">
        <f t="shared" si="4"/>
        <v>0</v>
      </c>
      <c r="O143" s="31">
        <f t="shared" si="5"/>
        <v>234388.308</v>
      </c>
    </row>
    <row r="144" s="2" customFormat="1" ht="20.25" customHeight="1" spans="1:15">
      <c r="A144" s="15"/>
      <c r="B144" s="36" t="s">
        <v>626</v>
      </c>
      <c r="C144" s="37">
        <v>4500574369</v>
      </c>
      <c r="D144" s="38" t="s">
        <v>627</v>
      </c>
      <c r="E144" s="37">
        <v>2500</v>
      </c>
      <c r="F144" s="39">
        <v>625</v>
      </c>
      <c r="G144" s="40" t="s">
        <v>50</v>
      </c>
      <c r="H144" s="41">
        <v>45910</v>
      </c>
      <c r="I144" s="29" t="s">
        <v>628</v>
      </c>
      <c r="J144" s="2">
        <f>VLOOKUP(B144,[2]欠料HOLD貨!$C:$R,12,FALSE)</f>
        <v>0</v>
      </c>
      <c r="L144" s="2">
        <f>VLOOKUP(B144,'[3]PSO 2025-深圳银图'!$A$1:$Q$65536,5,FALSE)</f>
        <v>2500</v>
      </c>
      <c r="M144" s="30">
        <f>VLOOKUP(B144,'[3]PSO 2025-深圳银图'!$A$1:$Q$65536,13,FALSE)</f>
        <v>9.493</v>
      </c>
      <c r="N144" s="2">
        <f t="shared" si="4"/>
        <v>0</v>
      </c>
      <c r="O144" s="31">
        <f t="shared" si="5"/>
        <v>23732.5</v>
      </c>
    </row>
    <row r="145" s="2" customFormat="1" ht="20.25" customHeight="1" spans="1:15">
      <c r="A145" s="15"/>
      <c r="B145" s="16" t="s">
        <v>629</v>
      </c>
      <c r="C145" s="17">
        <v>4500576213</v>
      </c>
      <c r="D145" s="18" t="s">
        <v>630</v>
      </c>
      <c r="E145" s="17">
        <v>1500</v>
      </c>
      <c r="F145" s="15">
        <f>1500/6</f>
        <v>250</v>
      </c>
      <c r="G145" s="19" t="s">
        <v>217</v>
      </c>
      <c r="H145" s="20">
        <v>45910</v>
      </c>
      <c r="I145" s="29" t="s">
        <v>631</v>
      </c>
      <c r="J145" s="2" t="str">
        <f>VLOOKUP(B145,[2]欠料HOLD貨!$C:$R,12,FALSE)</f>
        <v>PCB/二極管/電阻萬至達（朗特）/余下整套，蝕刻網HOLD貨/旺宏</v>
      </c>
      <c r="L145" s="2">
        <f>VLOOKUP(B145,'[3]PSO 2025-深圳银图'!$A$1:$Q$65536,5,FALSE)</f>
        <v>1500</v>
      </c>
      <c r="M145" s="30">
        <f>VLOOKUP(B145,'[3]PSO 2025-深圳银图'!$A$1:$Q$65536,13,FALSE)</f>
        <v>21.124</v>
      </c>
      <c r="N145" s="2">
        <f t="shared" si="4"/>
        <v>0</v>
      </c>
      <c r="O145" s="31">
        <f t="shared" si="5"/>
        <v>31686</v>
      </c>
    </row>
    <row r="146" s="4" customFormat="1" ht="20.25" customHeight="1" spans="1:15">
      <c r="A146" s="42"/>
      <c r="B146" s="43" t="s">
        <v>632</v>
      </c>
      <c r="C146" s="44">
        <v>4500577972</v>
      </c>
      <c r="D146" s="45" t="s">
        <v>633</v>
      </c>
      <c r="E146" s="44">
        <v>1254</v>
      </c>
      <c r="F146" s="42">
        <v>209</v>
      </c>
      <c r="G146" s="46" t="s">
        <v>23</v>
      </c>
      <c r="H146" s="41">
        <v>45910</v>
      </c>
      <c r="I146" s="42" t="s">
        <v>634</v>
      </c>
      <c r="J146" s="4">
        <f>VLOOKUP(B146,[2]欠料HOLD貨!$C:$R,12,FALSE)</f>
        <v>0</v>
      </c>
      <c r="L146" s="2">
        <f>VLOOKUP(B146,'[3]PSO 2025-深圳银图'!$A$1:$Q$65536,5,FALSE)</f>
        <v>1254</v>
      </c>
      <c r="M146" s="30">
        <f>VLOOKUP(B146,'[3]PSO 2025-深圳银图'!$A$1:$Q$65536,13,FALSE)</f>
        <v>11.893</v>
      </c>
      <c r="N146" s="2">
        <f t="shared" si="4"/>
        <v>0</v>
      </c>
      <c r="O146" s="31">
        <f t="shared" si="5"/>
        <v>14913.822</v>
      </c>
    </row>
    <row r="147" s="2" customFormat="1" ht="20.25" customHeight="1" spans="1:15">
      <c r="A147" s="29" t="s">
        <v>635</v>
      </c>
      <c r="B147" s="47" t="s">
        <v>636</v>
      </c>
      <c r="C147" s="48">
        <v>4500578342</v>
      </c>
      <c r="D147" s="49" t="s">
        <v>637</v>
      </c>
      <c r="E147" s="48">
        <v>4008</v>
      </c>
      <c r="F147" s="29">
        <v>334</v>
      </c>
      <c r="G147" s="50" t="s">
        <v>38</v>
      </c>
      <c r="H147" s="20">
        <v>45912</v>
      </c>
      <c r="I147" s="29" t="s">
        <v>638</v>
      </c>
      <c r="J147" s="2">
        <f>VLOOKUP(B147,[2]欠料HOLD貨!$C:$R,12,FALSE)</f>
        <v>0</v>
      </c>
      <c r="L147" s="2">
        <f>VLOOKUP(B147,'[3]PSO 2025-深圳银图'!$A$1:$Q$65536,5,FALSE)</f>
        <v>4008</v>
      </c>
      <c r="M147" s="30">
        <f>VLOOKUP(B147,'[3]PSO 2025-深圳银图'!$A$1:$Q$65536,13,FALSE)</f>
        <v>2.77</v>
      </c>
      <c r="N147" s="2">
        <f t="shared" si="4"/>
        <v>0</v>
      </c>
      <c r="O147" s="31">
        <f t="shared" si="5"/>
        <v>11102.16</v>
      </c>
    </row>
    <row r="148" s="2" customFormat="1" ht="20.25" customHeight="1" spans="1:15">
      <c r="A148" s="29" t="s">
        <v>93</v>
      </c>
      <c r="B148" s="47" t="s">
        <v>639</v>
      </c>
      <c r="C148" s="48">
        <v>4500578989</v>
      </c>
      <c r="D148" s="49" t="s">
        <v>313</v>
      </c>
      <c r="E148" s="48">
        <v>5000</v>
      </c>
      <c r="F148" s="29">
        <v>1250</v>
      </c>
      <c r="G148" s="50" t="s">
        <v>117</v>
      </c>
      <c r="H148" s="20">
        <v>45912</v>
      </c>
      <c r="I148" s="29" t="s">
        <v>314</v>
      </c>
      <c r="J148" s="2">
        <f>VLOOKUP(B148,[2]欠料HOLD貨!$C:$R,12,FALSE)</f>
        <v>0</v>
      </c>
      <c r="L148" s="2">
        <f>VLOOKUP(B148,'[3]PSO 2025-深圳银图'!$A$1:$Q$65536,5,FALSE)</f>
        <v>5000</v>
      </c>
      <c r="M148" s="30">
        <f>VLOOKUP(B148,'[3]PSO 2025-深圳银图'!$A$1:$Q$65536,13,FALSE)</f>
        <v>11.18</v>
      </c>
      <c r="N148" s="2">
        <f t="shared" si="4"/>
        <v>0</v>
      </c>
      <c r="O148" s="31">
        <f t="shared" si="5"/>
        <v>55900</v>
      </c>
    </row>
    <row r="149" s="2" customFormat="1" ht="20.25" customHeight="1" spans="1:15">
      <c r="A149" s="29" t="s">
        <v>255</v>
      </c>
      <c r="B149" s="47" t="s">
        <v>640</v>
      </c>
      <c r="C149" s="48">
        <v>4500578197</v>
      </c>
      <c r="D149" s="49" t="s">
        <v>491</v>
      </c>
      <c r="E149" s="48">
        <v>5400</v>
      </c>
      <c r="F149" s="29">
        <v>900</v>
      </c>
      <c r="G149" s="50" t="s">
        <v>28</v>
      </c>
      <c r="H149" s="20">
        <v>45912</v>
      </c>
      <c r="I149" s="29" t="s">
        <v>492</v>
      </c>
      <c r="J149" s="2">
        <f>VLOOKUP(B149,[2]欠料HOLD貨!$C:$R,12,FALSE)</f>
        <v>0</v>
      </c>
      <c r="L149" s="2">
        <f>VLOOKUP(B149,'[3]PSO 2025-深圳银图'!$A$1:$Q$65536,5,FALSE)</f>
        <v>5400</v>
      </c>
      <c r="M149" s="30">
        <f>VLOOKUP(B149,'[3]PSO 2025-深圳银图'!$A$1:$Q$65536,13,FALSE)</f>
        <v>18.496</v>
      </c>
      <c r="N149" s="2">
        <f t="shared" si="4"/>
        <v>0</v>
      </c>
      <c r="O149" s="31">
        <f t="shared" si="5"/>
        <v>99878.4</v>
      </c>
    </row>
    <row r="150" s="2" customFormat="1" ht="20.25" customHeight="1" spans="1:15">
      <c r="A150" s="29" t="s">
        <v>162</v>
      </c>
      <c r="B150" s="47" t="s">
        <v>641</v>
      </c>
      <c r="C150" s="48">
        <v>4500578342</v>
      </c>
      <c r="D150" s="49" t="s">
        <v>178</v>
      </c>
      <c r="E150" s="48">
        <v>3000</v>
      </c>
      <c r="F150" s="29">
        <v>250</v>
      </c>
      <c r="G150" s="50" t="s">
        <v>38</v>
      </c>
      <c r="H150" s="20">
        <v>45912</v>
      </c>
      <c r="I150" s="29" t="s">
        <v>179</v>
      </c>
      <c r="J150" s="2" t="e">
        <f>VLOOKUP(B150,[2]欠料HOLD貨!$C:$R,12,FALSE)</f>
        <v>#N/A</v>
      </c>
      <c r="L150" s="2">
        <f>VLOOKUP(B150,'[3]PSO 2025-深圳银图'!$A$1:$Q$65536,5,FALSE)</f>
        <v>3000</v>
      </c>
      <c r="M150" s="30">
        <f>VLOOKUP(B150,'[3]PSO 2025-深圳银图'!$A$1:$Q$65536,13,FALSE)</f>
        <v>8.354</v>
      </c>
      <c r="N150" s="2">
        <f t="shared" si="4"/>
        <v>0</v>
      </c>
      <c r="O150" s="31">
        <f t="shared" si="5"/>
        <v>25062</v>
      </c>
    </row>
    <row r="151" s="2" customFormat="1" ht="20.25" customHeight="1" spans="1:15">
      <c r="A151" s="29" t="s">
        <v>158</v>
      </c>
      <c r="B151" s="47" t="s">
        <v>642</v>
      </c>
      <c r="C151" s="48">
        <v>4500577737</v>
      </c>
      <c r="D151" s="49" t="s">
        <v>643</v>
      </c>
      <c r="E151" s="48">
        <v>5000</v>
      </c>
      <c r="F151" s="29">
        <v>2500</v>
      </c>
      <c r="G151" s="50" t="s">
        <v>117</v>
      </c>
      <c r="H151" s="20">
        <v>45913</v>
      </c>
      <c r="I151" s="29" t="s">
        <v>644</v>
      </c>
      <c r="J151" s="2" t="str">
        <f>VLOOKUP(B151,[2]欠料HOLD貨!$C:$R,12,FALSE)</f>
        <v>線耳，杯士</v>
      </c>
      <c r="L151" s="2">
        <f>VLOOKUP(B151,'[3]PSO 2025-深圳银图'!$A$1:$Q$65536,5,FALSE)</f>
        <v>5000</v>
      </c>
      <c r="M151" s="30">
        <f>VLOOKUP(B151,'[3]PSO 2025-深圳银图'!$A$1:$Q$65536,13,FALSE)</f>
        <v>7.98</v>
      </c>
      <c r="N151" s="2">
        <f t="shared" si="4"/>
        <v>0</v>
      </c>
      <c r="O151" s="31">
        <f t="shared" si="5"/>
        <v>39900</v>
      </c>
    </row>
    <row r="152" s="2" customFormat="1" ht="20.25" customHeight="1" spans="1:15">
      <c r="A152" s="29"/>
      <c r="B152" s="47" t="s">
        <v>645</v>
      </c>
      <c r="C152" s="48">
        <v>4500578444</v>
      </c>
      <c r="D152" s="49" t="s">
        <v>646</v>
      </c>
      <c r="E152" s="48">
        <v>3000</v>
      </c>
      <c r="F152" s="29">
        <v>250</v>
      </c>
      <c r="G152" s="50" t="s">
        <v>38</v>
      </c>
      <c r="H152" s="20">
        <v>45915</v>
      </c>
      <c r="I152" s="29" t="s">
        <v>647</v>
      </c>
      <c r="J152" s="2">
        <f>VLOOKUP(B152,[2]欠料HOLD貨!$C:$R,12,FALSE)</f>
        <v>0</v>
      </c>
      <c r="L152" s="2">
        <f>VLOOKUP(B152,'[3]PSO 2025-深圳银图'!$A$1:$Q$65536,5,FALSE)</f>
        <v>3000</v>
      </c>
      <c r="M152" s="30">
        <f>VLOOKUP(B152,'[3]PSO 2025-深圳银图'!$A$1:$Q$65536,13,FALSE)</f>
        <v>7.97</v>
      </c>
      <c r="N152" s="2">
        <f t="shared" si="4"/>
        <v>0</v>
      </c>
      <c r="O152" s="31">
        <f t="shared" si="5"/>
        <v>23910</v>
      </c>
    </row>
    <row r="153" s="2" customFormat="1" ht="20.25" customHeight="1" spans="1:15">
      <c r="A153" s="29" t="s">
        <v>30</v>
      </c>
      <c r="B153" s="47" t="s">
        <v>648</v>
      </c>
      <c r="C153" s="48">
        <v>4500578350</v>
      </c>
      <c r="D153" s="49" t="s">
        <v>649</v>
      </c>
      <c r="E153" s="48">
        <f>1*F153</f>
        <v>3000</v>
      </c>
      <c r="F153" s="29">
        <v>3000</v>
      </c>
      <c r="G153" s="50" t="s">
        <v>301</v>
      </c>
      <c r="H153" s="20">
        <v>45915</v>
      </c>
      <c r="I153" s="29" t="s">
        <v>650</v>
      </c>
      <c r="J153" s="2">
        <f>VLOOKUP(B153,[2]欠料HOLD貨!$C:$R,12,FALSE)</f>
        <v>0</v>
      </c>
      <c r="L153" s="2">
        <f>VLOOKUP(B153,'[3]PSO 2025-深圳银图'!$A$1:$Q$65536,5,FALSE)</f>
        <v>3000</v>
      </c>
      <c r="M153" s="30">
        <f>VLOOKUP(B153,'[3]PSO 2025-深圳银图'!$A$1:$Q$65536,13,FALSE)</f>
        <v>11.92</v>
      </c>
      <c r="N153" s="2">
        <f t="shared" si="4"/>
        <v>0</v>
      </c>
      <c r="O153" s="31">
        <f t="shared" si="5"/>
        <v>35760</v>
      </c>
    </row>
    <row r="154" s="2" customFormat="1" ht="20.25" customHeight="1" spans="1:15">
      <c r="A154" s="29"/>
      <c r="B154" s="47" t="s">
        <v>651</v>
      </c>
      <c r="C154" s="48">
        <v>4500549532</v>
      </c>
      <c r="D154" s="49" t="s">
        <v>652</v>
      </c>
      <c r="E154" s="48">
        <v>282</v>
      </c>
      <c r="F154" s="29">
        <v>47</v>
      </c>
      <c r="G154" s="50" t="s">
        <v>16</v>
      </c>
      <c r="H154" s="20">
        <v>45915</v>
      </c>
      <c r="I154" s="29" t="s">
        <v>653</v>
      </c>
      <c r="J154" s="2" t="e">
        <f>VLOOKUP(B154,[2]欠料HOLD貨!$C:$R,12,FALSE)</f>
        <v>#N/A</v>
      </c>
      <c r="L154" s="2" t="e">
        <f>VLOOKUP(B154,'[3]PSO 2025-深圳银图'!$A$1:$Q$65536,5,FALSE)</f>
        <v>#N/A</v>
      </c>
      <c r="M154" s="30">
        <v>35.342</v>
      </c>
      <c r="N154" s="2" t="e">
        <f t="shared" si="4"/>
        <v>#N/A</v>
      </c>
      <c r="O154" s="31">
        <f t="shared" si="5"/>
        <v>9966.444</v>
      </c>
    </row>
    <row r="155" s="2" customFormat="1" ht="20.25" customHeight="1" spans="1:15">
      <c r="A155" s="29"/>
      <c r="B155" s="47" t="s">
        <v>654</v>
      </c>
      <c r="C155" s="48">
        <v>4500549532</v>
      </c>
      <c r="D155" s="49" t="s">
        <v>655</v>
      </c>
      <c r="E155" s="48">
        <v>216</v>
      </c>
      <c r="F155" s="29">
        <f>216/6</f>
        <v>36</v>
      </c>
      <c r="G155" s="50" t="s">
        <v>16</v>
      </c>
      <c r="H155" s="20">
        <v>45915</v>
      </c>
      <c r="I155" s="29" t="s">
        <v>656</v>
      </c>
      <c r="J155" s="2" t="e">
        <f>VLOOKUP(B155,[2]欠料HOLD貨!$C:$R,12,FALSE)</f>
        <v>#N/A</v>
      </c>
      <c r="L155" s="2" t="e">
        <f>VLOOKUP(B155,'[3]PSO 2025-深圳银图'!$A$1:$Q$65536,5,FALSE)</f>
        <v>#N/A</v>
      </c>
      <c r="M155" s="30">
        <v>36.803</v>
      </c>
      <c r="N155" s="2" t="e">
        <f t="shared" si="4"/>
        <v>#N/A</v>
      </c>
      <c r="O155" s="31">
        <f t="shared" si="5"/>
        <v>7949.448</v>
      </c>
    </row>
    <row r="156" s="2" customFormat="1" ht="20.25" customHeight="1" spans="1:15">
      <c r="A156" s="29" t="s">
        <v>657</v>
      </c>
      <c r="B156" s="47" t="s">
        <v>658</v>
      </c>
      <c r="C156" s="48">
        <v>4500570836</v>
      </c>
      <c r="D156" s="49" t="s">
        <v>659</v>
      </c>
      <c r="E156" s="48">
        <v>4752</v>
      </c>
      <c r="F156" s="29">
        <f>4752/108</f>
        <v>44</v>
      </c>
      <c r="G156" s="50" t="s">
        <v>117</v>
      </c>
      <c r="H156" s="20">
        <v>45915</v>
      </c>
      <c r="I156" s="29" t="s">
        <v>660</v>
      </c>
      <c r="J156" s="2" t="str">
        <f>VLOOKUP(B156,[2]欠料HOLD貨!$C:$R,12,FALSE)</f>
        <v>油漆，卡通，雲母片</v>
      </c>
      <c r="L156" s="2">
        <f>VLOOKUP(B156,'[3]PSO 2025-深圳银图'!$A$1:$Q$65536,5,FALSE)</f>
        <v>4752</v>
      </c>
      <c r="M156" s="30">
        <f>VLOOKUP(B156,'[3]PSO 2025-深圳银图'!$A$1:$Q$65536,13,FALSE)</f>
        <v>13.587</v>
      </c>
      <c r="N156" s="2">
        <f t="shared" si="4"/>
        <v>0</v>
      </c>
      <c r="O156" s="31">
        <f t="shared" si="5"/>
        <v>64565.424</v>
      </c>
    </row>
    <row r="157" s="3" customFormat="1" ht="20.25" customHeight="1" spans="1:15">
      <c r="A157" s="32" t="s">
        <v>30</v>
      </c>
      <c r="B157" s="51" t="s">
        <v>661</v>
      </c>
      <c r="C157" s="52">
        <v>46415</v>
      </c>
      <c r="D157" s="53" t="s">
        <v>662</v>
      </c>
      <c r="E157" s="52">
        <v>2500</v>
      </c>
      <c r="F157" s="32">
        <v>625</v>
      </c>
      <c r="G157" s="54" t="s">
        <v>33</v>
      </c>
      <c r="H157" s="26">
        <v>45915</v>
      </c>
      <c r="I157" s="32" t="s">
        <v>663</v>
      </c>
      <c r="J157" s="3">
        <f>VLOOKUP(B157,[2]欠料HOLD貨!$C:$R,12,FALSE)</f>
        <v>0</v>
      </c>
      <c r="L157" s="3">
        <f>VLOOKUP(B157,'[3]PSO 2025-深圳银图'!$A$1:$Q$65536,5,FALSE)</f>
        <v>2500</v>
      </c>
      <c r="M157" s="33">
        <v>18</v>
      </c>
      <c r="N157" s="3">
        <f t="shared" si="4"/>
        <v>0</v>
      </c>
      <c r="O157" s="34">
        <f t="shared" si="5"/>
        <v>45000</v>
      </c>
    </row>
    <row r="158" s="2" customFormat="1" ht="20.25" customHeight="1" spans="1:15">
      <c r="A158" s="29" t="s">
        <v>58</v>
      </c>
      <c r="B158" s="47" t="s">
        <v>664</v>
      </c>
      <c r="C158" s="48">
        <v>4500575059</v>
      </c>
      <c r="D158" s="49" t="s">
        <v>41</v>
      </c>
      <c r="E158" s="48">
        <f>4*F158</f>
        <v>6000</v>
      </c>
      <c r="F158" s="29">
        <v>1500</v>
      </c>
      <c r="G158" s="50" t="s">
        <v>28</v>
      </c>
      <c r="H158" s="20">
        <v>45915</v>
      </c>
      <c r="I158" s="29" t="s">
        <v>43</v>
      </c>
      <c r="J158" s="2">
        <f>VLOOKUP(B158,[2]欠料HOLD貨!$C:$R,12,FALSE)</f>
        <v>0</v>
      </c>
      <c r="L158" s="2">
        <f>VLOOKUP(B158,'[3]PSO 2025-深圳银图'!$A$1:$Q$65536,5,FALSE)</f>
        <v>6000</v>
      </c>
      <c r="M158" s="30">
        <f>VLOOKUP(B158,'[3]PSO 2025-深圳银图'!$A$1:$Q$65536,13,FALSE)</f>
        <v>24.955</v>
      </c>
      <c r="N158" s="2">
        <f t="shared" si="4"/>
        <v>0</v>
      </c>
      <c r="O158" s="31">
        <f t="shared" si="5"/>
        <v>149730</v>
      </c>
    </row>
    <row r="159" s="2" customFormat="1" ht="20.25" customHeight="1" spans="1:15">
      <c r="A159" s="29"/>
      <c r="B159" s="47" t="s">
        <v>665</v>
      </c>
      <c r="C159" s="48">
        <v>4500578228</v>
      </c>
      <c r="D159" s="49" t="s">
        <v>666</v>
      </c>
      <c r="E159" s="48">
        <v>3000</v>
      </c>
      <c r="F159" s="29">
        <v>250</v>
      </c>
      <c r="G159" s="50" t="s">
        <v>38</v>
      </c>
      <c r="H159" s="20">
        <v>45915</v>
      </c>
      <c r="I159" s="29" t="s">
        <v>667</v>
      </c>
      <c r="J159" s="2">
        <f>VLOOKUP(B159,[2]欠料HOLD貨!$C:$R,12,FALSE)</f>
        <v>0</v>
      </c>
      <c r="L159" s="2">
        <f>VLOOKUP(B159,'[3]PSO 2025-深圳银图'!$A$1:$Q$65536,5,FALSE)</f>
        <v>3000</v>
      </c>
      <c r="M159" s="30">
        <f>VLOOKUP(B159,'[3]PSO 2025-深圳银图'!$A$1:$Q$65536,13,FALSE)</f>
        <v>6.167</v>
      </c>
      <c r="N159" s="2">
        <f t="shared" si="4"/>
        <v>0</v>
      </c>
      <c r="O159" s="31">
        <f t="shared" si="5"/>
        <v>18501</v>
      </c>
    </row>
    <row r="160" s="2" customFormat="1" ht="20.25" customHeight="1" spans="1:15">
      <c r="A160" s="29"/>
      <c r="B160" s="47" t="s">
        <v>668</v>
      </c>
      <c r="C160" s="48">
        <v>4500576547</v>
      </c>
      <c r="D160" s="49" t="s">
        <v>669</v>
      </c>
      <c r="E160" s="48">
        <v>1248</v>
      </c>
      <c r="F160" s="29">
        <v>208</v>
      </c>
      <c r="G160" s="50" t="s">
        <v>23</v>
      </c>
      <c r="H160" s="20">
        <v>45915</v>
      </c>
      <c r="I160" s="29" t="s">
        <v>670</v>
      </c>
      <c r="J160" s="2" t="str">
        <f>VLOOKUP(B160,[2]欠料HOLD貨!$C:$R,12,FALSE)</f>
        <v>（煲黑→）入風鐵沖孔綱 /卡通/紙板HOLD毅帆</v>
      </c>
      <c r="L160" s="2">
        <f>VLOOKUP(B160,'[3]PSO 2025-深圳银图'!$A$1:$Q$65536,5,FALSE)</f>
        <v>1248</v>
      </c>
      <c r="M160" s="30">
        <f>VLOOKUP(B160,'[3]PSO 2025-深圳银图'!$A$1:$Q$65536,13,FALSE)</f>
        <v>8.951</v>
      </c>
      <c r="N160" s="2">
        <f t="shared" si="4"/>
        <v>0</v>
      </c>
      <c r="O160" s="31">
        <f t="shared" si="5"/>
        <v>11170.848</v>
      </c>
    </row>
    <row r="161" s="2" customFormat="1" ht="20.25" customHeight="1" spans="1:15">
      <c r="A161" s="29"/>
      <c r="B161" s="47" t="s">
        <v>671</v>
      </c>
      <c r="C161" s="48">
        <v>4500576546</v>
      </c>
      <c r="D161" s="49" t="s">
        <v>150</v>
      </c>
      <c r="E161" s="48">
        <v>1260</v>
      </c>
      <c r="F161" s="29">
        <v>210</v>
      </c>
      <c r="G161" s="50" t="s">
        <v>42</v>
      </c>
      <c r="H161" s="20">
        <v>45915</v>
      </c>
      <c r="I161" s="29" t="s">
        <v>151</v>
      </c>
      <c r="J161" s="2">
        <f>VLOOKUP(B161,[2]欠料HOLD貨!$C:$R,12,FALSE)</f>
        <v>0</v>
      </c>
      <c r="L161" s="2">
        <f>VLOOKUP(B161,'[3]PSO 2025-深圳银图'!$A$1:$Q$65536,5,FALSE)</f>
        <v>1260</v>
      </c>
      <c r="M161" s="30">
        <f>VLOOKUP(B161,'[3]PSO 2025-深圳银图'!$A$1:$Q$65536,13,FALSE)</f>
        <v>8.931</v>
      </c>
      <c r="N161" s="2">
        <f t="shared" si="4"/>
        <v>0</v>
      </c>
      <c r="O161" s="31">
        <f t="shared" si="5"/>
        <v>11253.06</v>
      </c>
    </row>
    <row r="162" s="2" customFormat="1" ht="20.25" customHeight="1" spans="1:15">
      <c r="A162" s="29"/>
      <c r="B162" s="47" t="s">
        <v>672</v>
      </c>
      <c r="C162" s="48">
        <v>4500576548</v>
      </c>
      <c r="D162" s="49" t="s">
        <v>282</v>
      </c>
      <c r="E162" s="48">
        <v>1254</v>
      </c>
      <c r="F162" s="29">
        <v>209</v>
      </c>
      <c r="G162" s="50" t="s">
        <v>23</v>
      </c>
      <c r="H162" s="20">
        <v>45915</v>
      </c>
      <c r="I162" s="29" t="s">
        <v>283</v>
      </c>
      <c r="J162" s="2">
        <f>VLOOKUP(B162,[2]欠料HOLD貨!$C:$R,12,FALSE)</f>
        <v>0</v>
      </c>
      <c r="L162" s="2">
        <f>VLOOKUP(B162,'[3]PSO 2025-深圳银图'!$A$1:$Q$65536,5,FALSE)</f>
        <v>1254</v>
      </c>
      <c r="M162" s="30">
        <f>VLOOKUP(B162,'[3]PSO 2025-深圳银图'!$A$1:$Q$65536,13,FALSE)</f>
        <v>13.21</v>
      </c>
      <c r="N162" s="2">
        <f t="shared" si="4"/>
        <v>0</v>
      </c>
      <c r="O162" s="31">
        <f t="shared" si="5"/>
        <v>16565.34</v>
      </c>
    </row>
    <row r="163" s="2" customFormat="1" ht="20.25" customHeight="1" spans="1:15">
      <c r="A163" s="29" t="s">
        <v>30</v>
      </c>
      <c r="B163" s="47" t="s">
        <v>673</v>
      </c>
      <c r="C163" s="48">
        <v>46545</v>
      </c>
      <c r="D163" s="49" t="s">
        <v>674</v>
      </c>
      <c r="E163" s="48">
        <v>5000</v>
      </c>
      <c r="F163" s="29">
        <v>2500</v>
      </c>
      <c r="G163" s="50" t="s">
        <v>33</v>
      </c>
      <c r="H163" s="20">
        <v>45916</v>
      </c>
      <c r="I163" s="29" t="s">
        <v>675</v>
      </c>
      <c r="J163" s="2">
        <f>VLOOKUP(B163,[2]欠料HOLD貨!$C:$R,12,FALSE)</f>
        <v>0</v>
      </c>
      <c r="L163" s="2">
        <f>VLOOKUP(B163,'[3]PSO 2025-深圳银图'!$A$1:$Q$65536,5,FALSE)</f>
        <v>5000</v>
      </c>
      <c r="M163" s="30">
        <f>VLOOKUP(B163,'[3]PSO 2025-深圳银图'!$A$1:$Q$65536,13,FALSE)</f>
        <v>6.788</v>
      </c>
      <c r="N163" s="2">
        <f t="shared" si="4"/>
        <v>0</v>
      </c>
      <c r="O163" s="31">
        <f t="shared" si="5"/>
        <v>33940</v>
      </c>
    </row>
    <row r="164" s="2" customFormat="1" ht="20.25" customHeight="1" spans="1:15">
      <c r="A164" s="29" t="s">
        <v>30</v>
      </c>
      <c r="B164" s="47" t="s">
        <v>676</v>
      </c>
      <c r="C164" s="48">
        <v>4500578590</v>
      </c>
      <c r="D164" s="49" t="s">
        <v>455</v>
      </c>
      <c r="E164" s="48">
        <v>6000</v>
      </c>
      <c r="F164" s="29">
        <v>1000</v>
      </c>
      <c r="G164" s="50" t="s">
        <v>28</v>
      </c>
      <c r="H164" s="20">
        <v>45916</v>
      </c>
      <c r="I164" s="29" t="s">
        <v>456</v>
      </c>
      <c r="J164" s="2" t="str">
        <f>VLOOKUP(B164,[2]欠料HOLD貨!$C:$R,12,FALSE)</f>
        <v>銀釘</v>
      </c>
      <c r="L164" s="2">
        <f>VLOOKUP(B164,'[3]PSO 2025-深圳银图'!$A$1:$Q$65536,5,FALSE)</f>
        <v>6000</v>
      </c>
      <c r="M164" s="30">
        <f>VLOOKUP(B164,'[3]PSO 2025-深圳银图'!$A$1:$Q$65536,13,FALSE)</f>
        <v>10.487</v>
      </c>
      <c r="N164" s="2">
        <f t="shared" si="4"/>
        <v>0</v>
      </c>
      <c r="O164" s="31">
        <f t="shared" si="5"/>
        <v>62922</v>
      </c>
    </row>
    <row r="165" s="2" customFormat="1" ht="20.25" customHeight="1" spans="1:15">
      <c r="A165" s="29"/>
      <c r="B165" s="43" t="s">
        <v>677</v>
      </c>
      <c r="C165" s="44">
        <v>4500575880</v>
      </c>
      <c r="D165" s="45" t="s">
        <v>678</v>
      </c>
      <c r="E165" s="44">
        <v>2502</v>
      </c>
      <c r="F165" s="42">
        <v>417</v>
      </c>
      <c r="G165" s="46" t="s">
        <v>50</v>
      </c>
      <c r="H165" s="41">
        <v>45917</v>
      </c>
      <c r="I165" s="29" t="s">
        <v>679</v>
      </c>
      <c r="J165" s="2" t="e">
        <f>VLOOKUP(B165,[2]欠料HOLD貨!$C:$R,12,FALSE)</f>
        <v>#N/A</v>
      </c>
      <c r="L165" s="2">
        <f>VLOOKUP(B165,'[3]PSO 2025-深圳银图'!$A$1:$Q$65536,5,FALSE)</f>
        <v>2502</v>
      </c>
      <c r="M165" s="30">
        <f>VLOOKUP(B165,'[3]PSO 2025-深圳银图'!$A$1:$Q$65536,13,FALSE)</f>
        <v>14.499</v>
      </c>
      <c r="N165" s="2">
        <f t="shared" si="4"/>
        <v>0</v>
      </c>
      <c r="O165" s="31">
        <f t="shared" si="5"/>
        <v>36276.498</v>
      </c>
    </row>
    <row r="166" s="2" customFormat="1" ht="20.25" customHeight="1" spans="1:15">
      <c r="A166" s="29"/>
      <c r="B166" s="47" t="s">
        <v>680</v>
      </c>
      <c r="C166" s="48">
        <v>4500579482</v>
      </c>
      <c r="D166" s="49" t="s">
        <v>681</v>
      </c>
      <c r="E166" s="48">
        <v>200</v>
      </c>
      <c r="F166" s="29">
        <v>1</v>
      </c>
      <c r="G166" s="50" t="s">
        <v>535</v>
      </c>
      <c r="H166" s="20">
        <v>45918</v>
      </c>
      <c r="I166" s="29" t="s">
        <v>682</v>
      </c>
      <c r="J166" s="2" t="e">
        <f>VLOOKUP(B166,[2]欠料HOLD貨!$C:$R,12,FALSE)</f>
        <v>#N/A</v>
      </c>
      <c r="L166" s="2">
        <f>VLOOKUP(B166,'[3]PSO 2025-深圳银图'!$A$1:$Q$65536,5,FALSE)</f>
        <v>200</v>
      </c>
      <c r="M166" s="30">
        <v>0.1</v>
      </c>
      <c r="N166" s="2">
        <f t="shared" si="4"/>
        <v>0</v>
      </c>
      <c r="O166" s="31">
        <f t="shared" si="5"/>
        <v>20</v>
      </c>
    </row>
    <row r="167" s="2" customFormat="1" ht="20.25" customHeight="1" spans="1:15">
      <c r="A167" s="29" t="s">
        <v>89</v>
      </c>
      <c r="B167" s="47" t="s">
        <v>683</v>
      </c>
      <c r="C167" s="48">
        <v>4500576348</v>
      </c>
      <c r="D167" s="49" t="s">
        <v>684</v>
      </c>
      <c r="E167" s="48">
        <v>10008</v>
      </c>
      <c r="F167" s="29">
        <v>1668</v>
      </c>
      <c r="G167" s="50" t="s">
        <v>38</v>
      </c>
      <c r="H167" s="20">
        <v>45918</v>
      </c>
      <c r="I167" s="29" t="s">
        <v>685</v>
      </c>
      <c r="J167" s="2" t="e">
        <f>VLOOKUP(B167,[2]欠料HOLD貨!$C:$R,12,FALSE)</f>
        <v>#N/A</v>
      </c>
      <c r="L167" s="2">
        <f>VLOOKUP(B167,'[3]MSO 2025江门银图'!$A$1:$Q$65536,5,FALSE)</f>
        <v>10008</v>
      </c>
      <c r="M167" s="30">
        <f>VLOOKUP(B167,'[3]MSO 2025江门银图'!$A$1:$Q$65536,13,FALSE)</f>
        <v>7.307</v>
      </c>
      <c r="N167" s="2">
        <f t="shared" si="4"/>
        <v>0</v>
      </c>
      <c r="O167" s="31">
        <f t="shared" si="5"/>
        <v>73128.456</v>
      </c>
    </row>
    <row r="168" s="2" customFormat="1" ht="20.25" customHeight="1" spans="1:15">
      <c r="A168" s="29" t="s">
        <v>97</v>
      </c>
      <c r="B168" s="47" t="s">
        <v>686</v>
      </c>
      <c r="C168" s="48">
        <v>4500576348</v>
      </c>
      <c r="D168" s="49" t="s">
        <v>182</v>
      </c>
      <c r="E168" s="48">
        <v>10008</v>
      </c>
      <c r="F168" s="29">
        <v>1668</v>
      </c>
      <c r="G168" s="50" t="s">
        <v>38</v>
      </c>
      <c r="H168" s="20">
        <v>45918</v>
      </c>
      <c r="I168" s="29" t="s">
        <v>183</v>
      </c>
      <c r="J168" s="2" t="e">
        <f>VLOOKUP(B168,[2]欠料HOLD貨!$C:$R,12,FALSE)</f>
        <v>#N/A</v>
      </c>
      <c r="L168" s="2">
        <f>VLOOKUP(B168,'[3]MSO 2025江门银图'!$A$1:$Q$65536,5,FALSE)</f>
        <v>10008</v>
      </c>
      <c r="M168" s="30">
        <f>VLOOKUP(B168,'[3]MSO 2025江门银图'!$A$1:$Q$65536,13,FALSE)</f>
        <v>10.004</v>
      </c>
      <c r="N168" s="2">
        <f t="shared" si="4"/>
        <v>0</v>
      </c>
      <c r="O168" s="31">
        <f t="shared" si="5"/>
        <v>100120.032</v>
      </c>
    </row>
    <row r="169" s="2" customFormat="1" ht="20.25" customHeight="1" spans="1:15">
      <c r="A169" s="29" t="s">
        <v>415</v>
      </c>
      <c r="B169" s="47" t="s">
        <v>687</v>
      </c>
      <c r="C169" s="48">
        <v>4500576348</v>
      </c>
      <c r="D169" s="49" t="s">
        <v>688</v>
      </c>
      <c r="E169" s="48">
        <v>15000</v>
      </c>
      <c r="F169" s="29">
        <v>1250</v>
      </c>
      <c r="G169" s="50" t="s">
        <v>38</v>
      </c>
      <c r="H169" s="20">
        <v>45918</v>
      </c>
      <c r="I169" s="29" t="s">
        <v>689</v>
      </c>
      <c r="J169" s="2" t="str">
        <f>VLOOKUP(B169,[2]欠料HOLD貨!$C:$R,12,FALSE)</f>
        <v>雲母片</v>
      </c>
      <c r="L169" s="2">
        <f>VLOOKUP(B169,'[3]MSO 2025江门银图'!$A$1:$Q$65536,5,FALSE)</f>
        <v>15000</v>
      </c>
      <c r="M169" s="30">
        <f>VLOOKUP(B169,'[3]MSO 2025江门银图'!$A$1:$Q$65536,13,FALSE)</f>
        <v>5.543</v>
      </c>
      <c r="N169" s="2">
        <f t="shared" si="4"/>
        <v>0</v>
      </c>
      <c r="O169" s="31">
        <f t="shared" si="5"/>
        <v>83145</v>
      </c>
    </row>
    <row r="170" s="2" customFormat="1" ht="20.25" customHeight="1" spans="1:15">
      <c r="A170" s="29" t="s">
        <v>255</v>
      </c>
      <c r="B170" s="47" t="s">
        <v>690</v>
      </c>
      <c r="C170" s="48">
        <v>4500576348</v>
      </c>
      <c r="D170" s="49" t="s">
        <v>185</v>
      </c>
      <c r="E170" s="48">
        <v>10008</v>
      </c>
      <c r="F170" s="29">
        <v>834</v>
      </c>
      <c r="G170" s="50" t="s">
        <v>38</v>
      </c>
      <c r="H170" s="20">
        <v>45918</v>
      </c>
      <c r="I170" s="29" t="s">
        <v>691</v>
      </c>
      <c r="J170" s="2" t="e">
        <f>VLOOKUP(B170,[2]欠料HOLD貨!$C:$R,12,FALSE)</f>
        <v>#N/A</v>
      </c>
      <c r="L170" s="2">
        <f>VLOOKUP(B170,'[3]MSO 2025江门银图'!$A$1:$Q$65536,5,FALSE)</f>
        <v>10008</v>
      </c>
      <c r="M170" s="30">
        <f>VLOOKUP(B170,'[3]MSO 2025江门银图'!$A$1:$Q$65536,13,FALSE)</f>
        <v>13.14</v>
      </c>
      <c r="N170" s="2">
        <f t="shared" si="4"/>
        <v>0</v>
      </c>
      <c r="O170" s="31">
        <f t="shared" si="5"/>
        <v>131505.12</v>
      </c>
    </row>
    <row r="171" s="2" customFormat="1" ht="20.25" customHeight="1" spans="1:15">
      <c r="A171" s="29"/>
      <c r="B171" s="47" t="s">
        <v>692</v>
      </c>
      <c r="C171" s="48">
        <v>4500578441</v>
      </c>
      <c r="D171" s="49" t="s">
        <v>139</v>
      </c>
      <c r="E171" s="48">
        <v>2502</v>
      </c>
      <c r="F171" s="29">
        <v>834</v>
      </c>
      <c r="G171" s="50" t="s">
        <v>42</v>
      </c>
      <c r="H171" s="20">
        <v>45918</v>
      </c>
      <c r="I171" s="29" t="s">
        <v>140</v>
      </c>
      <c r="J171" s="2" t="e">
        <f>VLOOKUP(B171,[2]欠料HOLD貨!$C:$R,12,FALSE)</f>
        <v>#N/A</v>
      </c>
      <c r="L171" s="2">
        <f>VLOOKUP(B171,'[3]PSO 2025-深圳银图'!$A$1:$Q$65536,5,FALSE)</f>
        <v>2502</v>
      </c>
      <c r="M171" s="30">
        <f>VLOOKUP(B171,'[3]PSO 2025-深圳银图'!$A$1:$Q$65536,13,FALSE)</f>
        <v>11.403</v>
      </c>
      <c r="N171" s="2">
        <f t="shared" si="4"/>
        <v>0</v>
      </c>
      <c r="O171" s="31">
        <f t="shared" si="5"/>
        <v>28530.306</v>
      </c>
    </row>
    <row r="172" s="2" customFormat="1" ht="20.25" customHeight="1" spans="1:15">
      <c r="A172" s="29"/>
      <c r="B172" s="47" t="s">
        <v>693</v>
      </c>
      <c r="C172" s="48">
        <v>4500578441</v>
      </c>
      <c r="D172" s="49" t="s">
        <v>694</v>
      </c>
      <c r="E172" s="48">
        <v>5004</v>
      </c>
      <c r="F172" s="29">
        <v>1668</v>
      </c>
      <c r="G172" s="50" t="s">
        <v>42</v>
      </c>
      <c r="H172" s="20">
        <v>45918</v>
      </c>
      <c r="I172" s="29" t="s">
        <v>695</v>
      </c>
      <c r="J172" s="2">
        <f>VLOOKUP(B172,[2]欠料HOLD貨!$C:$R,12,FALSE)</f>
        <v>0</v>
      </c>
      <c r="L172" s="2">
        <f>VLOOKUP(B172,'[3]PSO 2025-深圳银图'!$A$1:$Q$65536,5,FALSE)</f>
        <v>5004</v>
      </c>
      <c r="M172" s="30">
        <f>VLOOKUP(B172,'[3]PSO 2025-深圳银图'!$A$1:$Q$65536,13,FALSE)</f>
        <v>8.063</v>
      </c>
      <c r="N172" s="2">
        <f t="shared" si="4"/>
        <v>0</v>
      </c>
      <c r="O172" s="31">
        <f t="shared" si="5"/>
        <v>40347.252</v>
      </c>
    </row>
    <row r="173" s="2" customFormat="1" ht="20.25" customHeight="1" spans="1:15">
      <c r="A173" s="29" t="s">
        <v>107</v>
      </c>
      <c r="B173" s="47" t="s">
        <v>696</v>
      </c>
      <c r="C173" s="48">
        <v>4500576348</v>
      </c>
      <c r="D173" s="49" t="s">
        <v>175</v>
      </c>
      <c r="E173" s="48">
        <v>10008</v>
      </c>
      <c r="F173" s="29">
        <f>10008/12</f>
        <v>834</v>
      </c>
      <c r="G173" s="50" t="s">
        <v>38</v>
      </c>
      <c r="H173" s="20">
        <v>45918</v>
      </c>
      <c r="I173" s="29" t="s">
        <v>176</v>
      </c>
      <c r="J173" s="2">
        <f>VLOOKUP(B173,[2]欠料HOLD貨!$C:$R,12,FALSE)</f>
        <v>0</v>
      </c>
      <c r="L173" s="2">
        <f>VLOOKUP(B173,'[3]PSO 2025-深圳银图'!$A$1:$Q$65536,5,FALSE)</f>
        <v>10008</v>
      </c>
      <c r="M173" s="30">
        <f>VLOOKUP(B173,'[3]PSO 2025-深圳银图'!$A$1:$Q$65536,13,FALSE)</f>
        <v>13.757</v>
      </c>
      <c r="N173" s="2">
        <f t="shared" si="4"/>
        <v>0</v>
      </c>
      <c r="O173" s="31">
        <f t="shared" si="5"/>
        <v>137680.056</v>
      </c>
    </row>
    <row r="174" s="2" customFormat="1" ht="20.25" customHeight="1" spans="1:15">
      <c r="A174" s="29"/>
      <c r="B174" s="47" t="s">
        <v>697</v>
      </c>
      <c r="C174" s="48">
        <v>4500579482</v>
      </c>
      <c r="D174" s="49" t="s">
        <v>698</v>
      </c>
      <c r="E174" s="48">
        <v>200</v>
      </c>
      <c r="F174" s="29">
        <v>5</v>
      </c>
      <c r="G174" s="50" t="s">
        <v>535</v>
      </c>
      <c r="H174" s="20">
        <v>45918</v>
      </c>
      <c r="I174" s="29" t="s">
        <v>699</v>
      </c>
      <c r="J174" s="2" t="e">
        <f>VLOOKUP(B174,[2]欠料HOLD貨!$C:$R,12,FALSE)</f>
        <v>#N/A</v>
      </c>
      <c r="L174" s="2">
        <f>VLOOKUP(B174,'[3]PSO 2025-深圳银图'!$A$1:$Q$65536,5,FALSE)</f>
        <v>200</v>
      </c>
      <c r="M174" s="30">
        <v>1.5</v>
      </c>
      <c r="N174" s="2">
        <f t="shared" si="4"/>
        <v>0</v>
      </c>
      <c r="O174" s="31">
        <f t="shared" si="5"/>
        <v>300</v>
      </c>
    </row>
    <row r="175" s="2" customFormat="1" ht="20.25" customHeight="1" spans="1:15">
      <c r="A175" s="29" t="s">
        <v>93</v>
      </c>
      <c r="B175" s="47" t="s">
        <v>700</v>
      </c>
      <c r="C175" s="48">
        <v>4500578350</v>
      </c>
      <c r="D175" s="49" t="s">
        <v>649</v>
      </c>
      <c r="E175" s="48">
        <f>1*F175</f>
        <v>2000</v>
      </c>
      <c r="F175" s="29">
        <v>2000</v>
      </c>
      <c r="G175" s="50" t="s">
        <v>301</v>
      </c>
      <c r="H175" s="20">
        <v>45919</v>
      </c>
      <c r="I175" s="29" t="s">
        <v>650</v>
      </c>
      <c r="J175" s="2" t="e">
        <f>VLOOKUP(B175,[2]欠料HOLD貨!$C:$R,12,FALSE)</f>
        <v>#N/A</v>
      </c>
      <c r="L175" s="2">
        <f>VLOOKUP(B175,'[3]PSO 2025-深圳银图'!$A$1:$Q$65536,5,FALSE)</f>
        <v>3000</v>
      </c>
      <c r="M175" s="30">
        <f>VLOOKUP(B175,'[3]PSO 2025-深圳银图'!$A$1:$Q$65536,13,FALSE)</f>
        <v>11.92</v>
      </c>
      <c r="N175" s="2">
        <f t="shared" si="4"/>
        <v>1000</v>
      </c>
      <c r="O175" s="31">
        <f t="shared" si="5"/>
        <v>23840</v>
      </c>
    </row>
    <row r="176" s="2" customFormat="1" ht="20.25" customHeight="1" spans="1:15">
      <c r="A176" s="29" t="s">
        <v>58</v>
      </c>
      <c r="B176" s="47" t="s">
        <v>700</v>
      </c>
      <c r="C176" s="48">
        <v>4500578350</v>
      </c>
      <c r="D176" s="49" t="s">
        <v>649</v>
      </c>
      <c r="E176" s="48">
        <f>1*F176</f>
        <v>1000</v>
      </c>
      <c r="F176" s="29">
        <v>1000</v>
      </c>
      <c r="G176" s="50" t="s">
        <v>117</v>
      </c>
      <c r="H176" s="20">
        <v>45919</v>
      </c>
      <c r="I176" s="29" t="s">
        <v>650</v>
      </c>
      <c r="J176" s="2" t="e">
        <f>VLOOKUP(B176,[2]欠料HOLD貨!$C:$R,12,FALSE)</f>
        <v>#N/A</v>
      </c>
      <c r="L176" s="2">
        <f>VLOOKUP(B176,'[3]PSO 2025-深圳银图'!$A$1:$Q$65536,5,FALSE)</f>
        <v>3000</v>
      </c>
      <c r="M176" s="30">
        <f>VLOOKUP(B176,'[3]PSO 2025-深圳银图'!$A$1:$Q$65536,13,FALSE)</f>
        <v>11.92</v>
      </c>
      <c r="N176" s="2">
        <f t="shared" si="4"/>
        <v>2000</v>
      </c>
      <c r="O176" s="31">
        <f t="shared" si="5"/>
        <v>11920</v>
      </c>
    </row>
    <row r="177" s="2" customFormat="1" ht="20.25" customHeight="1" spans="1:15">
      <c r="A177" s="29" t="s">
        <v>93</v>
      </c>
      <c r="B177" s="47" t="s">
        <v>701</v>
      </c>
      <c r="C177" s="48">
        <v>46545</v>
      </c>
      <c r="D177" s="49" t="s">
        <v>702</v>
      </c>
      <c r="E177" s="48">
        <v>2500</v>
      </c>
      <c r="F177" s="29">
        <v>1250</v>
      </c>
      <c r="G177" s="50" t="s">
        <v>33</v>
      </c>
      <c r="H177" s="20">
        <v>45919</v>
      </c>
      <c r="I177" s="29" t="s">
        <v>703</v>
      </c>
      <c r="J177" s="2">
        <f>VLOOKUP(B177,[2]欠料HOLD貨!$C:$R,12,FALSE)</f>
        <v>0</v>
      </c>
      <c r="L177" s="2">
        <f>VLOOKUP(B177,'[3]PSO 2025-深圳银图'!$A$1:$Q$65536,5,FALSE)</f>
        <v>2500</v>
      </c>
      <c r="M177" s="30">
        <f>VLOOKUP(B177,'[3]PSO 2025-深圳银图'!$A$1:$Q$65536,13,FALSE)</f>
        <v>6.891</v>
      </c>
      <c r="N177" s="2">
        <f t="shared" si="4"/>
        <v>0</v>
      </c>
      <c r="O177" s="31">
        <f t="shared" si="5"/>
        <v>17227.5</v>
      </c>
    </row>
    <row r="178" s="2" customFormat="1" ht="20.25" customHeight="1" spans="1:15">
      <c r="A178" s="29"/>
      <c r="B178" s="47" t="s">
        <v>704</v>
      </c>
      <c r="C178" s="48">
        <v>4500578641</v>
      </c>
      <c r="D178" s="49" t="s">
        <v>386</v>
      </c>
      <c r="E178" s="48">
        <v>504</v>
      </c>
      <c r="F178" s="29">
        <v>84</v>
      </c>
      <c r="G178" s="50" t="s">
        <v>705</v>
      </c>
      <c r="H178" s="20">
        <v>45919</v>
      </c>
      <c r="I178" s="29" t="s">
        <v>387</v>
      </c>
      <c r="J178" s="2" t="e">
        <f>VLOOKUP(B178,[2]欠料HOLD貨!$C:$R,12,FALSE)</f>
        <v>#N/A</v>
      </c>
      <c r="L178" s="2">
        <f>VLOOKUP(B178,'[3]PSO 2025-深圳银图'!$A$1:$Q$65536,5,FALSE)</f>
        <v>504</v>
      </c>
      <c r="M178" s="30">
        <f>VLOOKUP(B178,'[3]PSO 2025-深圳银图'!$A$1:$Q$65536,13,FALSE)</f>
        <v>16.059</v>
      </c>
      <c r="N178" s="2">
        <f t="shared" si="4"/>
        <v>0</v>
      </c>
      <c r="O178" s="31">
        <f t="shared" si="5"/>
        <v>8093.736</v>
      </c>
    </row>
    <row r="179" s="2" customFormat="1" ht="20.25" customHeight="1" spans="1:15">
      <c r="A179" s="29"/>
      <c r="B179" s="47" t="s">
        <v>706</v>
      </c>
      <c r="C179" s="48">
        <v>4500578430</v>
      </c>
      <c r="D179" s="49" t="s">
        <v>386</v>
      </c>
      <c r="E179" s="48">
        <v>3000</v>
      </c>
      <c r="F179" s="29">
        <v>500</v>
      </c>
      <c r="G179" s="50" t="s">
        <v>707</v>
      </c>
      <c r="H179" s="20">
        <v>45919</v>
      </c>
      <c r="I179" s="29" t="s">
        <v>708</v>
      </c>
      <c r="J179" s="2" t="e">
        <f>VLOOKUP(B179,[2]欠料HOLD貨!$C:$R,12,FALSE)</f>
        <v>#N/A</v>
      </c>
      <c r="L179" s="2">
        <f>VLOOKUP(B179,'[3]PSO 2025-深圳银图'!$A$1:$Q$65536,5,FALSE)</f>
        <v>3000</v>
      </c>
      <c r="M179" s="30">
        <f>VLOOKUP(B179,'[3]PSO 2025-深圳银图'!$A$1:$Q$65536,13,FALSE)</f>
        <v>16.059</v>
      </c>
      <c r="N179" s="2">
        <f t="shared" si="4"/>
        <v>0</v>
      </c>
      <c r="O179" s="31">
        <f t="shared" si="5"/>
        <v>48177</v>
      </c>
    </row>
    <row r="180" s="2" customFormat="1" ht="20.25" customHeight="1" spans="1:15">
      <c r="A180" s="29" t="s">
        <v>58</v>
      </c>
      <c r="B180" s="47" t="s">
        <v>709</v>
      </c>
      <c r="C180" s="48">
        <v>46545</v>
      </c>
      <c r="D180" s="49" t="s">
        <v>273</v>
      </c>
      <c r="E180" s="48">
        <v>2500</v>
      </c>
      <c r="F180" s="29">
        <v>1250</v>
      </c>
      <c r="G180" s="50" t="s">
        <v>33</v>
      </c>
      <c r="H180" s="20">
        <v>45919</v>
      </c>
      <c r="I180" s="29" t="s">
        <v>274</v>
      </c>
      <c r="J180" s="2">
        <f>VLOOKUP(B180,[2]欠料HOLD貨!$C:$R,12,FALSE)</f>
        <v>0</v>
      </c>
      <c r="L180" s="2">
        <f>VLOOKUP(B180,'[3]PSO 2025-深圳银图'!$A$1:$Q$65536,5,FALSE)</f>
        <v>2500</v>
      </c>
      <c r="M180" s="30">
        <f>VLOOKUP(B180,'[3]PSO 2025-深圳银图'!$A$1:$Q$65536,13,FALSE)</f>
        <v>8.954</v>
      </c>
      <c r="N180" s="2">
        <f t="shared" si="4"/>
        <v>0</v>
      </c>
      <c r="O180" s="31">
        <f t="shared" si="5"/>
        <v>22385</v>
      </c>
    </row>
    <row r="181" s="3" customFormat="1" ht="20.25" customHeight="1" spans="1:15">
      <c r="A181" s="32" t="s">
        <v>93</v>
      </c>
      <c r="B181" s="51" t="s">
        <v>710</v>
      </c>
      <c r="C181" s="52">
        <v>46415</v>
      </c>
      <c r="D181" s="53" t="s">
        <v>711</v>
      </c>
      <c r="E181" s="52">
        <v>2502</v>
      </c>
      <c r="F181" s="32">
        <v>834</v>
      </c>
      <c r="G181" s="54" t="s">
        <v>33</v>
      </c>
      <c r="H181" s="26">
        <v>45919</v>
      </c>
      <c r="I181" s="32" t="s">
        <v>712</v>
      </c>
      <c r="J181" s="3" t="e">
        <f>VLOOKUP(B181,[2]欠料HOLD貨!$C:$R,12,FALSE)</f>
        <v>#N/A</v>
      </c>
      <c r="L181" s="3">
        <f>VLOOKUP(B181,'[3]PSO 2025-深圳银图'!$A$1:$Q$65536,5,FALSE)</f>
        <v>2502</v>
      </c>
      <c r="M181" s="33">
        <v>15.417</v>
      </c>
      <c r="N181" s="3">
        <f t="shared" si="4"/>
        <v>0</v>
      </c>
      <c r="O181" s="34">
        <f t="shared" si="5"/>
        <v>38573.334</v>
      </c>
    </row>
    <row r="182" s="2" customFormat="1" ht="20.25" customHeight="1" spans="1:15">
      <c r="A182" s="29" t="s">
        <v>162</v>
      </c>
      <c r="B182" s="47" t="s">
        <v>713</v>
      </c>
      <c r="C182" s="48">
        <v>4500577737</v>
      </c>
      <c r="D182" s="49" t="s">
        <v>643</v>
      </c>
      <c r="E182" s="48">
        <v>10000</v>
      </c>
      <c r="F182" s="29">
        <v>5000</v>
      </c>
      <c r="G182" s="50" t="s">
        <v>117</v>
      </c>
      <c r="H182" s="20">
        <v>45920</v>
      </c>
      <c r="I182" s="29" t="s">
        <v>644</v>
      </c>
      <c r="J182" s="2" t="e">
        <f>VLOOKUP(B182,[2]欠料HOLD貨!$C:$R,12,FALSE)</f>
        <v>#N/A</v>
      </c>
      <c r="L182" s="2">
        <f>VLOOKUP(B182,'[3]PSO 2025-深圳银图'!$A$1:$Q$65536,5,FALSE)</f>
        <v>10000</v>
      </c>
      <c r="M182" s="30">
        <f>VLOOKUP(B182,'[3]PSO 2025-深圳银图'!$A$1:$Q$65536,13,FALSE)</f>
        <v>7.98</v>
      </c>
      <c r="N182" s="2">
        <f t="shared" si="4"/>
        <v>0</v>
      </c>
      <c r="O182" s="31">
        <f t="shared" si="5"/>
        <v>79800</v>
      </c>
    </row>
    <row r="183" s="3" customFormat="1" ht="20.25" customHeight="1" spans="1:15">
      <c r="A183" s="32"/>
      <c r="B183" s="51" t="s">
        <v>714</v>
      </c>
      <c r="C183" s="52">
        <v>4500577587</v>
      </c>
      <c r="D183" s="53" t="s">
        <v>310</v>
      </c>
      <c r="E183" s="52">
        <v>11004</v>
      </c>
      <c r="F183" s="32">
        <v>1834</v>
      </c>
      <c r="G183" s="54" t="s">
        <v>16</v>
      </c>
      <c r="H183" s="26">
        <v>45920</v>
      </c>
      <c r="I183" s="32" t="s">
        <v>311</v>
      </c>
      <c r="J183" s="3">
        <f>VLOOKUP(B183,[2]欠料HOLD貨!$C:$R,12,FALSE)</f>
        <v>0</v>
      </c>
      <c r="L183" s="3">
        <f>VLOOKUP(B183,'[3]PSO 2025-深圳银图'!$A$1:$Q$65536,5,FALSE)</f>
        <v>11004</v>
      </c>
      <c r="M183" s="33">
        <v>15.417</v>
      </c>
      <c r="N183" s="3">
        <f t="shared" si="4"/>
        <v>0</v>
      </c>
      <c r="O183" s="34">
        <f t="shared" si="5"/>
        <v>169648.668</v>
      </c>
    </row>
    <row r="184" s="2" customFormat="1" ht="20.25" customHeight="1" spans="1:15">
      <c r="A184" s="29"/>
      <c r="B184" s="47" t="s">
        <v>715</v>
      </c>
      <c r="C184" s="48" t="s">
        <v>716</v>
      </c>
      <c r="D184" s="49" t="s">
        <v>717</v>
      </c>
      <c r="E184" s="48">
        <v>7968</v>
      </c>
      <c r="F184" s="29">
        <v>1328</v>
      </c>
      <c r="G184" s="50" t="s">
        <v>46</v>
      </c>
      <c r="H184" s="20">
        <v>45922</v>
      </c>
      <c r="I184" s="29" t="s">
        <v>718</v>
      </c>
      <c r="J184" s="2" t="e">
        <f>VLOOKUP(B184,[2]欠料HOLD貨!$C:$R,12,FALSE)</f>
        <v>#N/A</v>
      </c>
      <c r="L184" s="2">
        <f>VLOOKUP(B184,'[3]PSO 2025-深圳银图'!$A$1:$Q$65536,5,FALSE)</f>
        <v>7968</v>
      </c>
      <c r="M184" s="30">
        <f>VLOOKUP(B184,'[3]PSO 2025-深圳银图'!$A$1:$Q$65536,13,FALSE)</f>
        <v>6.46</v>
      </c>
      <c r="N184" s="2">
        <f t="shared" si="4"/>
        <v>0</v>
      </c>
      <c r="O184" s="31">
        <f t="shared" si="5"/>
        <v>51473.28</v>
      </c>
    </row>
    <row r="185" s="2" customFormat="1" ht="20.25" customHeight="1" spans="1:15">
      <c r="A185" s="29"/>
      <c r="B185" s="47" t="s">
        <v>719</v>
      </c>
      <c r="C185" s="48" t="s">
        <v>720</v>
      </c>
      <c r="D185" s="49" t="s">
        <v>717</v>
      </c>
      <c r="E185" s="48">
        <v>2502</v>
      </c>
      <c r="F185" s="29">
        <v>417</v>
      </c>
      <c r="G185" s="50" t="s">
        <v>46</v>
      </c>
      <c r="H185" s="20">
        <v>45922</v>
      </c>
      <c r="I185" s="29" t="s">
        <v>718</v>
      </c>
      <c r="J185" s="2" t="e">
        <f>VLOOKUP(B185,[2]欠料HOLD貨!$C:$R,12,FALSE)</f>
        <v>#N/A</v>
      </c>
      <c r="L185" s="2">
        <f>VLOOKUP(B185,'[3]PSO 2025-深圳银图'!$A$1:$Q$65536,5,FALSE)</f>
        <v>2502</v>
      </c>
      <c r="M185" s="30">
        <f>VLOOKUP(B185,'[3]PSO 2025-深圳银图'!$A$1:$Q$65536,13,FALSE)</f>
        <v>6.46</v>
      </c>
      <c r="N185" s="2">
        <f t="shared" si="4"/>
        <v>0</v>
      </c>
      <c r="O185" s="31">
        <f t="shared" si="5"/>
        <v>16162.92</v>
      </c>
    </row>
    <row r="186" s="3" customFormat="1" ht="20.25" customHeight="1" spans="1:15">
      <c r="A186" s="32"/>
      <c r="B186" s="51" t="s">
        <v>721</v>
      </c>
      <c r="C186" s="52" t="s">
        <v>722</v>
      </c>
      <c r="D186" s="53" t="s">
        <v>723</v>
      </c>
      <c r="E186" s="52">
        <v>400</v>
      </c>
      <c r="F186" s="32">
        <v>2</v>
      </c>
      <c r="G186" s="54" t="s">
        <v>46</v>
      </c>
      <c r="H186" s="26">
        <v>45922</v>
      </c>
      <c r="I186" s="32" t="s">
        <v>724</v>
      </c>
      <c r="J186" s="3" t="e">
        <f>VLOOKUP(B186,[2]欠料HOLD貨!$C:$R,12,FALSE)</f>
        <v>#N/A</v>
      </c>
      <c r="L186" s="2">
        <v>400</v>
      </c>
      <c r="M186" s="33">
        <v>7</v>
      </c>
      <c r="N186" s="2">
        <f t="shared" si="4"/>
        <v>0</v>
      </c>
      <c r="O186" s="34"/>
    </row>
    <row r="187" s="2" customFormat="1" ht="20.25" customHeight="1" spans="1:15">
      <c r="A187" s="29" t="s">
        <v>411</v>
      </c>
      <c r="B187" s="47" t="s">
        <v>725</v>
      </c>
      <c r="C187" s="48">
        <v>4500578342</v>
      </c>
      <c r="D187" s="49" t="s">
        <v>726</v>
      </c>
      <c r="E187" s="48">
        <v>1500</v>
      </c>
      <c r="F187" s="29">
        <v>125</v>
      </c>
      <c r="G187" s="50" t="s">
        <v>38</v>
      </c>
      <c r="H187" s="20">
        <v>45922</v>
      </c>
      <c r="I187" s="29" t="s">
        <v>727</v>
      </c>
      <c r="J187" s="2" t="e">
        <f>VLOOKUP(B187,[2]欠料HOLD貨!$C:$R,12,FALSE)</f>
        <v>#N/A</v>
      </c>
      <c r="L187" s="2">
        <f>VLOOKUP(B187,'[3]PSO 2025-深圳银图'!$A$1:$Q$65536,5,FALSE)</f>
        <v>1500</v>
      </c>
      <c r="M187" s="30">
        <f>VLOOKUP(B187,'[3]PSO 2025-深圳银图'!$A$1:$Q$65536,13,FALSE)</f>
        <v>8.706</v>
      </c>
      <c r="N187" s="2">
        <f t="shared" si="4"/>
        <v>0</v>
      </c>
      <c r="O187" s="31">
        <f t="shared" si="5"/>
        <v>13059</v>
      </c>
    </row>
    <row r="188" s="2" customFormat="1" ht="20.25" customHeight="1" spans="1:15">
      <c r="A188" s="29" t="s">
        <v>728</v>
      </c>
      <c r="B188" s="47" t="s">
        <v>729</v>
      </c>
      <c r="C188" s="48">
        <v>4500570836</v>
      </c>
      <c r="D188" s="49" t="s">
        <v>659</v>
      </c>
      <c r="E188" s="48">
        <v>19008</v>
      </c>
      <c r="F188" s="29">
        <f>19008/108</f>
        <v>176</v>
      </c>
      <c r="G188" s="50" t="s">
        <v>117</v>
      </c>
      <c r="H188" s="20">
        <v>45922</v>
      </c>
      <c r="I188" s="29" t="s">
        <v>660</v>
      </c>
      <c r="J188" s="2" t="e">
        <f>VLOOKUP(B188,[2]欠料HOLD貨!$C:$R,12,FALSE)</f>
        <v>#N/A</v>
      </c>
      <c r="L188" s="2">
        <f>VLOOKUP(B188,'[3]PSO 2025-深圳银图'!$A$1:$Q$65536,5,FALSE)</f>
        <v>19008</v>
      </c>
      <c r="M188" s="30">
        <f>VLOOKUP(B188,'[3]PSO 2025-深圳银图'!$A$1:$Q$65536,13,FALSE)</f>
        <v>13.587</v>
      </c>
      <c r="N188" s="2">
        <f t="shared" si="4"/>
        <v>0</v>
      </c>
      <c r="O188" s="31">
        <f t="shared" si="5"/>
        <v>258261.696</v>
      </c>
    </row>
    <row r="189" s="2" customFormat="1" ht="20.25" customHeight="1" spans="1:15">
      <c r="A189" s="29"/>
      <c r="B189" s="47" t="s">
        <v>730</v>
      </c>
      <c r="C189" s="48">
        <v>4500578073</v>
      </c>
      <c r="D189" s="49" t="s">
        <v>731</v>
      </c>
      <c r="E189" s="48">
        <v>2500</v>
      </c>
      <c r="F189" s="29">
        <v>625</v>
      </c>
      <c r="G189" s="50" t="s">
        <v>50</v>
      </c>
      <c r="H189" s="20">
        <v>45922</v>
      </c>
      <c r="I189" s="29" t="s">
        <v>732</v>
      </c>
      <c r="J189" s="2" t="e">
        <f>VLOOKUP(B189,[2]欠料HOLD貨!$C:$R,12,FALSE)</f>
        <v>#N/A</v>
      </c>
      <c r="L189" s="2">
        <f>VLOOKUP(B189,'[3]PSO 2025-深圳银图'!$A$1:$Q$65536,5,FALSE)</f>
        <v>2500</v>
      </c>
      <c r="M189" s="30">
        <f>VLOOKUP(B189,'[3]PSO 2025-深圳银图'!$A$1:$Q$65536,13,FALSE)</f>
        <v>4.58</v>
      </c>
      <c r="N189" s="2">
        <f t="shared" si="4"/>
        <v>0</v>
      </c>
      <c r="O189" s="31">
        <f t="shared" si="5"/>
        <v>11450</v>
      </c>
    </row>
    <row r="190" s="2" customFormat="1" ht="20.25" customHeight="1" spans="1:15">
      <c r="A190" s="29" t="s">
        <v>107</v>
      </c>
      <c r="B190" s="47" t="s">
        <v>733</v>
      </c>
      <c r="C190" s="48">
        <v>4500577164</v>
      </c>
      <c r="D190" s="49" t="s">
        <v>541</v>
      </c>
      <c r="E190" s="48">
        <v>2700</v>
      </c>
      <c r="F190" s="29">
        <v>900</v>
      </c>
      <c r="G190" s="50" t="s">
        <v>28</v>
      </c>
      <c r="H190" s="20">
        <v>45922</v>
      </c>
      <c r="I190" s="29" t="s">
        <v>542</v>
      </c>
      <c r="J190" s="2" t="e">
        <f>VLOOKUP(B190,[2]欠料HOLD貨!$C:$R,12,FALSE)</f>
        <v>#N/A</v>
      </c>
      <c r="L190" s="2">
        <f>VLOOKUP(B190,'[3]PSO 2025-深圳银图'!$A$1:$Q$65536,5,FALSE)</f>
        <v>2700</v>
      </c>
      <c r="M190" s="30">
        <f>VLOOKUP(B190,'[3]PSO 2025-深圳银图'!$A$1:$Q$65536,13,FALSE)</f>
        <v>10.235</v>
      </c>
      <c r="N190" s="2">
        <f t="shared" si="4"/>
        <v>0</v>
      </c>
      <c r="O190" s="31">
        <f t="shared" si="5"/>
        <v>27634.5</v>
      </c>
    </row>
    <row r="191" s="2" customFormat="1" ht="20.25" customHeight="1" spans="1:15">
      <c r="A191" s="29" t="s">
        <v>158</v>
      </c>
      <c r="B191" s="47" t="s">
        <v>734</v>
      </c>
      <c r="C191" s="48">
        <v>4500577164</v>
      </c>
      <c r="D191" s="49" t="s">
        <v>735</v>
      </c>
      <c r="E191" s="48">
        <v>2502</v>
      </c>
      <c r="F191" s="29">
        <v>834</v>
      </c>
      <c r="G191" s="50" t="s">
        <v>28</v>
      </c>
      <c r="H191" s="20">
        <v>45922</v>
      </c>
      <c r="I191" s="29" t="s">
        <v>736</v>
      </c>
      <c r="J191" s="2" t="e">
        <f>VLOOKUP(B191,[2]欠料HOLD貨!$C:$R,12,FALSE)</f>
        <v>#N/A</v>
      </c>
      <c r="L191" s="2">
        <f>VLOOKUP(B191,'[3]PSO 2025-深圳银图'!$A$1:$Q$65536,5,FALSE)</f>
        <v>2502</v>
      </c>
      <c r="M191" s="30">
        <f>VLOOKUP(B191,'[3]PSO 2025-深圳银图'!$A$1:$Q$65536,13,FALSE)</f>
        <v>18.322</v>
      </c>
      <c r="N191" s="2">
        <f t="shared" si="4"/>
        <v>0</v>
      </c>
      <c r="O191" s="31">
        <f t="shared" si="5"/>
        <v>45841.644</v>
      </c>
    </row>
    <row r="192" s="2" customFormat="1" ht="20.25" customHeight="1" spans="1:15">
      <c r="A192" s="29" t="s">
        <v>390</v>
      </c>
      <c r="B192" s="47" t="s">
        <v>664</v>
      </c>
      <c r="C192" s="48">
        <v>4500575059</v>
      </c>
      <c r="D192" s="49" t="s">
        <v>41</v>
      </c>
      <c r="E192" s="48">
        <f>4*F192</f>
        <v>8000</v>
      </c>
      <c r="F192" s="29">
        <v>2000</v>
      </c>
      <c r="G192" s="50" t="s">
        <v>28</v>
      </c>
      <c r="H192" s="20">
        <v>45922</v>
      </c>
      <c r="I192" s="29" t="s">
        <v>43</v>
      </c>
      <c r="J192" s="2">
        <f>VLOOKUP(B192,[2]欠料HOLD貨!$C:$R,12,FALSE)</f>
        <v>0</v>
      </c>
      <c r="L192" s="2">
        <f>VLOOKUP(B192,'[3]PSO 2025-深圳银图'!$A$1:$Q$65536,5,FALSE)</f>
        <v>6000</v>
      </c>
      <c r="M192" s="30">
        <f>VLOOKUP(B192,'[3]PSO 2025-深圳银图'!$A$1:$Q$65536,13,FALSE)</f>
        <v>24.955</v>
      </c>
      <c r="N192" s="2">
        <f t="shared" si="4"/>
        <v>-2000</v>
      </c>
      <c r="O192" s="31">
        <f t="shared" si="5"/>
        <v>199640</v>
      </c>
    </row>
    <row r="193" s="3" customFormat="1" ht="20.25" customHeight="1" spans="1:15">
      <c r="A193" s="32"/>
      <c r="B193" s="51" t="s">
        <v>737</v>
      </c>
      <c r="C193" s="52">
        <v>4500578607</v>
      </c>
      <c r="D193" s="53" t="s">
        <v>738</v>
      </c>
      <c r="E193" s="52">
        <v>1500</v>
      </c>
      <c r="F193" s="32">
        <v>375</v>
      </c>
      <c r="G193" s="54" t="s">
        <v>42</v>
      </c>
      <c r="H193" s="26">
        <v>45922</v>
      </c>
      <c r="I193" s="32" t="s">
        <v>739</v>
      </c>
      <c r="J193" s="3" t="e">
        <f>VLOOKUP(B193,[2]欠料HOLD貨!$C:$R,12,FALSE)</f>
        <v>#N/A</v>
      </c>
      <c r="L193" s="2">
        <f>VLOOKUP(B193,'[3]PSO 2025-深圳银图'!$A$1:$Q$65536,5,FALSE)</f>
        <v>1500</v>
      </c>
      <c r="M193" s="33">
        <v>24.982</v>
      </c>
      <c r="N193" s="2">
        <f t="shared" si="4"/>
        <v>0</v>
      </c>
      <c r="O193" s="34">
        <f t="shared" si="5"/>
        <v>37473</v>
      </c>
    </row>
    <row r="194" s="2" customFormat="1" ht="20.25" customHeight="1" spans="1:15">
      <c r="A194" s="29" t="s">
        <v>30</v>
      </c>
      <c r="B194" s="47" t="s">
        <v>740</v>
      </c>
      <c r="C194" s="48">
        <v>46759</v>
      </c>
      <c r="D194" s="49" t="s">
        <v>741</v>
      </c>
      <c r="E194" s="48">
        <v>2500</v>
      </c>
      <c r="F194" s="29">
        <v>625</v>
      </c>
      <c r="G194" s="50" t="s">
        <v>33</v>
      </c>
      <c r="H194" s="20">
        <v>45922</v>
      </c>
      <c r="I194" s="29" t="s">
        <v>742</v>
      </c>
      <c r="J194" s="2" t="e">
        <f>VLOOKUP(B194,[2]欠料HOLD貨!$C:$R,12,FALSE)</f>
        <v>#N/A</v>
      </c>
      <c r="L194" s="2">
        <f>VLOOKUP(B194,'[3]PSO 2025-深圳银图'!$A$1:$Q$65536,5,FALSE)</f>
        <v>2500</v>
      </c>
      <c r="M194" s="30">
        <f>VLOOKUP(B194,'[3]PSO 2025-深圳银图'!$A$1:$Q$65536,13,FALSE)</f>
        <v>7.078</v>
      </c>
      <c r="N194" s="2">
        <f t="shared" si="4"/>
        <v>0</v>
      </c>
      <c r="O194" s="31">
        <f t="shared" si="5"/>
        <v>17695</v>
      </c>
    </row>
    <row r="195" s="2" customFormat="1" ht="20.25" customHeight="1" spans="1:15">
      <c r="A195" s="29"/>
      <c r="B195" s="47" t="s">
        <v>743</v>
      </c>
      <c r="C195" s="48">
        <v>4500578172</v>
      </c>
      <c r="D195" s="49" t="s">
        <v>744</v>
      </c>
      <c r="E195" s="48">
        <v>1500</v>
      </c>
      <c r="F195" s="29">
        <f>1500/6</f>
        <v>250</v>
      </c>
      <c r="G195" s="50" t="s">
        <v>42</v>
      </c>
      <c r="H195" s="20">
        <v>45922</v>
      </c>
      <c r="I195" s="29" t="s">
        <v>745</v>
      </c>
      <c r="J195" s="2" t="e">
        <f>VLOOKUP(B195,[2]欠料HOLD貨!$C:$R,12,FALSE)</f>
        <v>#N/A</v>
      </c>
      <c r="L195" s="2">
        <f>VLOOKUP(B195,'[3]PSO 2025-深圳银图'!$A$1:$Q$65536,5,FALSE)</f>
        <v>1500</v>
      </c>
      <c r="M195" s="30">
        <f>VLOOKUP(B195,'[3]PSO 2025-深圳银图'!$A$1:$Q$65536,13,FALSE)</f>
        <v>7.84</v>
      </c>
      <c r="N195" s="2">
        <f t="shared" ref="N195:N258" si="6">L195-E195</f>
        <v>0</v>
      </c>
      <c r="O195" s="31">
        <f t="shared" ref="O195:O259" si="7">M195*E195</f>
        <v>11760</v>
      </c>
    </row>
    <row r="196" s="2" customFormat="1" ht="20.25" customHeight="1" spans="1:15">
      <c r="A196" s="29"/>
      <c r="B196" s="47" t="s">
        <v>746</v>
      </c>
      <c r="C196" s="48">
        <v>4500578607</v>
      </c>
      <c r="D196" s="49" t="s">
        <v>747</v>
      </c>
      <c r="E196" s="48">
        <v>2502</v>
      </c>
      <c r="F196" s="29">
        <v>417</v>
      </c>
      <c r="G196" s="50" t="s">
        <v>42</v>
      </c>
      <c r="H196" s="20">
        <v>45922</v>
      </c>
      <c r="I196" s="29" t="s">
        <v>748</v>
      </c>
      <c r="J196" s="2" t="e">
        <f>VLOOKUP(B196,[2]欠料HOLD貨!$C:$R,12,FALSE)</f>
        <v>#N/A</v>
      </c>
      <c r="L196" s="2">
        <f>VLOOKUP(B196,'[3]PSO 2025-深圳银图'!$A$1:$Q$65536,5,FALSE)</f>
        <v>2502</v>
      </c>
      <c r="M196" s="30">
        <f>VLOOKUP(B196,'[3]PSO 2025-深圳银图'!$A$1:$Q$65536,13,FALSE)</f>
        <v>6.332</v>
      </c>
      <c r="N196" s="2">
        <f t="shared" si="6"/>
        <v>0</v>
      </c>
      <c r="O196" s="31">
        <f t="shared" si="7"/>
        <v>15842.664</v>
      </c>
    </row>
    <row r="197" s="2" customFormat="1" ht="20.25" customHeight="1" spans="1:15">
      <c r="A197" s="29" t="s">
        <v>255</v>
      </c>
      <c r="B197" s="47" t="s">
        <v>749</v>
      </c>
      <c r="C197" s="48">
        <v>4500578200</v>
      </c>
      <c r="D197" s="49" t="s">
        <v>455</v>
      </c>
      <c r="E197" s="48">
        <v>3600</v>
      </c>
      <c r="F197" s="29">
        <v>600</v>
      </c>
      <c r="G197" s="50" t="s">
        <v>28</v>
      </c>
      <c r="H197" s="20">
        <v>45922</v>
      </c>
      <c r="I197" s="29" t="s">
        <v>456</v>
      </c>
      <c r="J197" s="2" t="e">
        <f>VLOOKUP(B197,[2]欠料HOLD貨!$C:$R,12,FALSE)</f>
        <v>#N/A</v>
      </c>
      <c r="L197" s="2">
        <f>VLOOKUP(B197,'[3]PSO 2025-深圳银图'!$A$1:$Q$65536,5,FALSE)</f>
        <v>3600</v>
      </c>
      <c r="M197" s="30">
        <f>VLOOKUP(B197,'[3]PSO 2025-深圳银图'!$A$1:$Q$65536,13,FALSE)</f>
        <v>10.487</v>
      </c>
      <c r="N197" s="2">
        <f t="shared" si="6"/>
        <v>0</v>
      </c>
      <c r="O197" s="31">
        <f t="shared" si="7"/>
        <v>37753.2</v>
      </c>
    </row>
    <row r="198" s="2" customFormat="1" ht="20.25" customHeight="1" spans="1:15">
      <c r="A198" s="29"/>
      <c r="B198" s="47" t="s">
        <v>750</v>
      </c>
      <c r="C198" s="48">
        <v>4500578073</v>
      </c>
      <c r="D198" s="49" t="s">
        <v>751</v>
      </c>
      <c r="E198" s="48">
        <v>2500</v>
      </c>
      <c r="F198" s="29">
        <v>1250</v>
      </c>
      <c r="G198" s="50" t="s">
        <v>50</v>
      </c>
      <c r="H198" s="20">
        <v>45922</v>
      </c>
      <c r="I198" s="29" t="s">
        <v>752</v>
      </c>
      <c r="J198" s="2" t="e">
        <f>VLOOKUP(B198,[2]欠料HOLD貨!$C:$R,12,FALSE)</f>
        <v>#N/A</v>
      </c>
      <c r="L198" s="2">
        <f>VLOOKUP(B198,'[3]PSO 2025-深圳银图'!$A$1:$Q$65536,5,FALSE)</f>
        <v>2500</v>
      </c>
      <c r="M198" s="30">
        <f>VLOOKUP(B198,'[3]PSO 2025-深圳银图'!$A$1:$Q$65536,13,FALSE)</f>
        <v>14.942</v>
      </c>
      <c r="N198" s="2">
        <f t="shared" si="6"/>
        <v>0</v>
      </c>
      <c r="O198" s="31">
        <f t="shared" si="7"/>
        <v>37355</v>
      </c>
    </row>
    <row r="199" s="2" customFormat="1" ht="20.25" customHeight="1" spans="1:15">
      <c r="A199" s="29" t="s">
        <v>25</v>
      </c>
      <c r="B199" s="47" t="s">
        <v>753</v>
      </c>
      <c r="C199" s="48">
        <v>4500577352</v>
      </c>
      <c r="D199" s="49" t="s">
        <v>487</v>
      </c>
      <c r="E199" s="48">
        <v>5400</v>
      </c>
      <c r="F199" s="29">
        <v>900</v>
      </c>
      <c r="G199" s="50" t="s">
        <v>28</v>
      </c>
      <c r="H199" s="20">
        <v>45922</v>
      </c>
      <c r="I199" s="29" t="s">
        <v>488</v>
      </c>
      <c r="J199" s="2" t="e">
        <f>VLOOKUP(B199,[2]欠料HOLD貨!$C:$R,12,FALSE)</f>
        <v>#N/A</v>
      </c>
      <c r="L199" s="2">
        <f>VLOOKUP(B199,'[3]PSO 2025-深圳银图'!$A$1:$Q$65536,5,FALSE)</f>
        <v>5400</v>
      </c>
      <c r="M199" s="30">
        <f>VLOOKUP(B199,'[3]PSO 2025-深圳银图'!$A$1:$Q$65536,13,FALSE)</f>
        <v>5.725</v>
      </c>
      <c r="N199" s="2">
        <f t="shared" si="6"/>
        <v>0</v>
      </c>
      <c r="O199" s="31">
        <f t="shared" si="7"/>
        <v>30915</v>
      </c>
    </row>
    <row r="200" s="2" customFormat="1" ht="20.25" customHeight="1" spans="1:15">
      <c r="A200" s="29" t="s">
        <v>166</v>
      </c>
      <c r="B200" s="47" t="s">
        <v>754</v>
      </c>
      <c r="C200" s="48">
        <v>4500577352</v>
      </c>
      <c r="D200" s="49" t="s">
        <v>491</v>
      </c>
      <c r="E200" s="48">
        <v>2004</v>
      </c>
      <c r="F200" s="29">
        <v>334</v>
      </c>
      <c r="G200" s="50" t="s">
        <v>28</v>
      </c>
      <c r="H200" s="20">
        <v>45922</v>
      </c>
      <c r="I200" s="29" t="s">
        <v>492</v>
      </c>
      <c r="J200" s="2" t="e">
        <f>VLOOKUP(B200,[2]欠料HOLD貨!$C:$R,12,FALSE)</f>
        <v>#N/A</v>
      </c>
      <c r="L200" s="2">
        <f>VLOOKUP(B200,'[3]PSO 2025-深圳银图'!$A$1:$Q$65536,5,FALSE)</f>
        <v>2004</v>
      </c>
      <c r="M200" s="30">
        <f>VLOOKUP(B200,'[3]PSO 2025-深圳银图'!$A$1:$Q$65536,13,FALSE)</f>
        <v>18.496</v>
      </c>
      <c r="N200" s="2">
        <f t="shared" si="6"/>
        <v>0</v>
      </c>
      <c r="O200" s="31">
        <f t="shared" si="7"/>
        <v>37065.984</v>
      </c>
    </row>
    <row r="201" s="2" customFormat="1" ht="20.25" customHeight="1" spans="1:15">
      <c r="A201" s="29" t="s">
        <v>25</v>
      </c>
      <c r="B201" s="47" t="s">
        <v>755</v>
      </c>
      <c r="C201" s="48">
        <v>4500578200</v>
      </c>
      <c r="D201" s="49" t="s">
        <v>491</v>
      </c>
      <c r="E201" s="48">
        <v>2502</v>
      </c>
      <c r="F201" s="29">
        <v>417</v>
      </c>
      <c r="G201" s="50" t="s">
        <v>28</v>
      </c>
      <c r="H201" s="20">
        <v>45922</v>
      </c>
      <c r="I201" s="29" t="s">
        <v>492</v>
      </c>
      <c r="J201" s="2" t="e">
        <f>VLOOKUP(B201,[2]欠料HOLD貨!$C:$R,12,FALSE)</f>
        <v>#N/A</v>
      </c>
      <c r="L201" s="2">
        <f>VLOOKUP(B201,'[3]PSO 2025-深圳银图'!$A$1:$Q$65536,5,FALSE)</f>
        <v>2502</v>
      </c>
      <c r="M201" s="30">
        <f>VLOOKUP(B201,'[3]PSO 2025-深圳银图'!$A$1:$Q$65536,13,FALSE)</f>
        <v>18.496</v>
      </c>
      <c r="N201" s="2">
        <f t="shared" si="6"/>
        <v>0</v>
      </c>
      <c r="O201" s="31">
        <f t="shared" si="7"/>
        <v>46276.992</v>
      </c>
    </row>
    <row r="202" s="2" customFormat="1" ht="20.25" customHeight="1" spans="1:15">
      <c r="A202" s="29" t="s">
        <v>255</v>
      </c>
      <c r="B202" s="47" t="s">
        <v>756</v>
      </c>
      <c r="C202" s="48">
        <v>4500577484</v>
      </c>
      <c r="D202" s="49" t="s">
        <v>294</v>
      </c>
      <c r="E202" s="48">
        <v>2004</v>
      </c>
      <c r="F202" s="29">
        <v>501</v>
      </c>
      <c r="G202" s="50" t="s">
        <v>38</v>
      </c>
      <c r="H202" s="20">
        <v>45922</v>
      </c>
      <c r="I202" s="29" t="s">
        <v>295</v>
      </c>
      <c r="J202" s="2" t="e">
        <f>VLOOKUP(B202,[2]欠料HOLD貨!$C:$R,12,FALSE)</f>
        <v>#N/A</v>
      </c>
      <c r="L202" s="2">
        <f>VLOOKUP(B202,'[3]PSO 2025-深圳银图'!$A$1:$Q$65536,5,FALSE)</f>
        <v>2004</v>
      </c>
      <c r="M202" s="30">
        <f>VLOOKUP(B202,'[3]PSO 2025-深圳银图'!$A$1:$Q$65536,13,FALSE)</f>
        <v>24.028</v>
      </c>
      <c r="N202" s="2">
        <f t="shared" si="6"/>
        <v>0</v>
      </c>
      <c r="O202" s="31">
        <f t="shared" si="7"/>
        <v>48152.112</v>
      </c>
    </row>
    <row r="203" s="2" customFormat="1" ht="20.25" customHeight="1" spans="1:15">
      <c r="A203" s="29"/>
      <c r="B203" s="47" t="s">
        <v>757</v>
      </c>
      <c r="C203" s="48">
        <v>4500578073</v>
      </c>
      <c r="D203" s="49" t="s">
        <v>758</v>
      </c>
      <c r="E203" s="48">
        <v>2502</v>
      </c>
      <c r="F203" s="29">
        <v>417</v>
      </c>
      <c r="G203" s="50" t="s">
        <v>50</v>
      </c>
      <c r="H203" s="20">
        <v>45922</v>
      </c>
      <c r="I203" s="29" t="s">
        <v>759</v>
      </c>
      <c r="J203" s="2" t="e">
        <f>VLOOKUP(B203,[2]欠料HOLD貨!$C:$R,12,FALSE)</f>
        <v>#N/A</v>
      </c>
      <c r="L203" s="2">
        <f>VLOOKUP(B203,'[3]PSO 2025-深圳银图'!$A$1:$Q$65536,5,FALSE)</f>
        <v>2502</v>
      </c>
      <c r="M203" s="30">
        <f>VLOOKUP(B203,'[3]PSO 2025-深圳银图'!$A$1:$Q$65536,13,FALSE)</f>
        <v>12.464</v>
      </c>
      <c r="N203" s="2">
        <f t="shared" si="6"/>
        <v>0</v>
      </c>
      <c r="O203" s="31">
        <f t="shared" si="7"/>
        <v>31184.928</v>
      </c>
    </row>
    <row r="204" s="2" customFormat="1" ht="20.25" customHeight="1" spans="1:15">
      <c r="A204" s="29" t="s">
        <v>173</v>
      </c>
      <c r="B204" s="47" t="s">
        <v>760</v>
      </c>
      <c r="C204" s="48">
        <v>4500577484</v>
      </c>
      <c r="D204" s="49" t="s">
        <v>178</v>
      </c>
      <c r="E204" s="48">
        <v>2508</v>
      </c>
      <c r="F204" s="29">
        <v>209</v>
      </c>
      <c r="G204" s="50" t="s">
        <v>38</v>
      </c>
      <c r="H204" s="20">
        <v>45922</v>
      </c>
      <c r="I204" s="29" t="s">
        <v>179</v>
      </c>
      <c r="J204" s="2" t="e">
        <f>VLOOKUP(B204,[2]欠料HOLD貨!$C:$R,12,FALSE)</f>
        <v>#N/A</v>
      </c>
      <c r="L204" s="2">
        <f>VLOOKUP(B204,'[3]PSO 2025-深圳银图'!$A$1:$Q$65536,5,FALSE)</f>
        <v>2508</v>
      </c>
      <c r="M204" s="30">
        <f>VLOOKUP(B204,'[3]PSO 2025-深圳银图'!$A$1:$Q$65536,13,FALSE)</f>
        <v>8.354</v>
      </c>
      <c r="N204" s="2">
        <f t="shared" si="6"/>
        <v>0</v>
      </c>
      <c r="O204" s="31">
        <f t="shared" si="7"/>
        <v>20951.832</v>
      </c>
    </row>
    <row r="205" s="2" customFormat="1" ht="20.25" customHeight="1" spans="1:15">
      <c r="A205" s="29" t="s">
        <v>255</v>
      </c>
      <c r="B205" s="47" t="s">
        <v>761</v>
      </c>
      <c r="C205" s="48">
        <v>4500577118</v>
      </c>
      <c r="D205" s="49" t="s">
        <v>501</v>
      </c>
      <c r="E205" s="48">
        <v>3900</v>
      </c>
      <c r="F205" s="29">
        <f>3900/6</f>
        <v>650</v>
      </c>
      <c r="G205" s="50" t="s">
        <v>28</v>
      </c>
      <c r="H205" s="20">
        <v>45922</v>
      </c>
      <c r="I205" s="29" t="s">
        <v>502</v>
      </c>
      <c r="J205" s="2" t="e">
        <f>VLOOKUP(B205,[2]欠料HOLD貨!$C:$R,12,FALSE)</f>
        <v>#N/A</v>
      </c>
      <c r="L205" s="2">
        <f>VLOOKUP(B205,'[3]PSO 2025-深圳银图'!$A$1:$Q$65536,5,FALSE)</f>
        <v>3900</v>
      </c>
      <c r="M205" s="30">
        <f>VLOOKUP(B205,'[3]PSO 2025-深圳银图'!$A$1:$Q$65536,13,FALSE)</f>
        <v>15.403</v>
      </c>
      <c r="N205" s="2">
        <f t="shared" si="6"/>
        <v>0</v>
      </c>
      <c r="O205" s="31">
        <f t="shared" si="7"/>
        <v>60071.7</v>
      </c>
    </row>
    <row r="206" s="2" customFormat="1" ht="20.25" customHeight="1" spans="1:15">
      <c r="A206" s="29"/>
      <c r="B206" s="47" t="s">
        <v>762</v>
      </c>
      <c r="C206" s="48">
        <v>4500578073</v>
      </c>
      <c r="D206" s="49" t="s">
        <v>763</v>
      </c>
      <c r="E206" s="48">
        <v>4000</v>
      </c>
      <c r="F206" s="29">
        <v>1000</v>
      </c>
      <c r="G206" s="50" t="s">
        <v>50</v>
      </c>
      <c r="H206" s="20">
        <v>45922</v>
      </c>
      <c r="I206" s="29" t="s">
        <v>764</v>
      </c>
      <c r="J206" s="2" t="e">
        <f>VLOOKUP(B206,[2]欠料HOLD貨!$C:$R,12,FALSE)</f>
        <v>#N/A</v>
      </c>
      <c r="L206" s="2">
        <f>VLOOKUP(B206,'[3]PSO 2025-深圳银图'!$A$1:$Q$65536,5,FALSE)</f>
        <v>4000</v>
      </c>
      <c r="M206" s="30">
        <f>VLOOKUP(B206,'[3]PSO 2025-深圳银图'!$A$1:$Q$65536,13,FALSE)</f>
        <v>6.79</v>
      </c>
      <c r="N206" s="2">
        <f t="shared" si="6"/>
        <v>0</v>
      </c>
      <c r="O206" s="31">
        <f t="shared" si="7"/>
        <v>27160</v>
      </c>
    </row>
    <row r="207" s="2" customFormat="1" ht="20.25" customHeight="1" spans="1:15">
      <c r="A207" s="29"/>
      <c r="B207" s="47" t="s">
        <v>765</v>
      </c>
      <c r="C207" s="48">
        <v>4500578073</v>
      </c>
      <c r="D207" s="49" t="s">
        <v>766</v>
      </c>
      <c r="E207" s="48">
        <f>2*F207</f>
        <v>2800</v>
      </c>
      <c r="F207" s="29">
        <v>1400</v>
      </c>
      <c r="G207" s="50" t="s">
        <v>50</v>
      </c>
      <c r="H207" s="20">
        <v>45922</v>
      </c>
      <c r="I207" s="29" t="s">
        <v>767</v>
      </c>
      <c r="J207" s="2" t="e">
        <f>VLOOKUP(B207,[2]欠料HOLD貨!$C:$R,12,FALSE)</f>
        <v>#N/A</v>
      </c>
      <c r="L207" s="2">
        <f>VLOOKUP(B207,'[3]RSO 2025  深圳银电'!$A$1:$Q$65536,5,FALSE)</f>
        <v>2800</v>
      </c>
      <c r="M207" s="30">
        <f>VLOOKUP(B207,'[3]RSO 2025  深圳银电'!$A$1:$Q$65536,13,FALSE)</f>
        <v>8.097</v>
      </c>
      <c r="N207" s="2">
        <f t="shared" si="6"/>
        <v>0</v>
      </c>
      <c r="O207" s="31">
        <f t="shared" si="7"/>
        <v>22671.6</v>
      </c>
    </row>
    <row r="208" s="2" customFormat="1" ht="20.25" customHeight="1" spans="1:15">
      <c r="A208" s="29"/>
      <c r="B208" s="47" t="s">
        <v>768</v>
      </c>
      <c r="C208" s="48">
        <v>4500578073</v>
      </c>
      <c r="D208" s="49" t="s">
        <v>769</v>
      </c>
      <c r="E208" s="48">
        <v>2500</v>
      </c>
      <c r="F208" s="29">
        <v>1250</v>
      </c>
      <c r="G208" s="50" t="s">
        <v>50</v>
      </c>
      <c r="H208" s="20">
        <v>45922</v>
      </c>
      <c r="I208" s="29" t="s">
        <v>770</v>
      </c>
      <c r="J208" s="2" t="e">
        <f>VLOOKUP(B208,[2]欠料HOLD貨!$C:$R,12,FALSE)</f>
        <v>#N/A</v>
      </c>
      <c r="L208" s="2">
        <f>VLOOKUP(B208,'[3]RSO 2025  深圳银电'!$A$1:$Q$65536,5,FALSE)</f>
        <v>2500</v>
      </c>
      <c r="M208" s="30">
        <f>VLOOKUP(B208,'[3]RSO 2025  深圳银电'!$A$1:$Q$65536,13,FALSE)</f>
        <v>9.582</v>
      </c>
      <c r="N208" s="2">
        <f t="shared" si="6"/>
        <v>0</v>
      </c>
      <c r="O208" s="31">
        <f t="shared" si="7"/>
        <v>23955</v>
      </c>
    </row>
    <row r="209" s="2" customFormat="1" ht="20.25" customHeight="1" spans="1:15">
      <c r="A209" s="29"/>
      <c r="B209" s="47" t="s">
        <v>771</v>
      </c>
      <c r="C209" s="48">
        <v>4500578441</v>
      </c>
      <c r="D209" s="49" t="s">
        <v>133</v>
      </c>
      <c r="E209" s="48">
        <v>2502</v>
      </c>
      <c r="F209" s="29">
        <v>834</v>
      </c>
      <c r="G209" s="50" t="s">
        <v>42</v>
      </c>
      <c r="H209" s="20">
        <v>45923</v>
      </c>
      <c r="I209" s="29" t="s">
        <v>134</v>
      </c>
      <c r="J209" s="2" t="e">
        <f>VLOOKUP(B209,[2]欠料HOLD貨!$C:$R,12,FALSE)</f>
        <v>#N/A</v>
      </c>
      <c r="L209" s="2">
        <f>VLOOKUP(B209,'[3]PSO 2025-深圳银图'!$A$1:$Q$65536,5,FALSE)</f>
        <v>2502</v>
      </c>
      <c r="M209" s="30">
        <f>VLOOKUP(B209,'[3]PSO 2025-深圳银图'!$A$1:$Q$65536,13,FALSE)</f>
        <v>8.89</v>
      </c>
      <c r="N209" s="2">
        <f t="shared" si="6"/>
        <v>0</v>
      </c>
      <c r="O209" s="31">
        <f t="shared" si="7"/>
        <v>22242.78</v>
      </c>
    </row>
    <row r="210" s="2" customFormat="1" ht="20.25" customHeight="1" spans="1:15">
      <c r="A210" s="29"/>
      <c r="B210" s="47" t="s">
        <v>772</v>
      </c>
      <c r="C210" s="48">
        <v>4500578441</v>
      </c>
      <c r="D210" s="49" t="s">
        <v>136</v>
      </c>
      <c r="E210" s="48">
        <v>2502</v>
      </c>
      <c r="F210" s="29">
        <v>834</v>
      </c>
      <c r="G210" s="50" t="s">
        <v>42</v>
      </c>
      <c r="H210" s="20">
        <v>45923</v>
      </c>
      <c r="I210" s="29" t="s">
        <v>137</v>
      </c>
      <c r="J210" s="2" t="e">
        <f>VLOOKUP(B210,[2]欠料HOLD貨!$C:$R,12,FALSE)</f>
        <v>#N/A</v>
      </c>
      <c r="L210" s="2">
        <f>VLOOKUP(B210,'[3]PSO 2025-深圳银图'!$A$1:$Q$65536,5,FALSE)</f>
        <v>2502</v>
      </c>
      <c r="M210" s="30">
        <f>VLOOKUP(B210,'[3]PSO 2025-深圳银图'!$A$1:$Q$65536,13,FALSE)</f>
        <v>10.345</v>
      </c>
      <c r="N210" s="2">
        <f t="shared" si="6"/>
        <v>0</v>
      </c>
      <c r="O210" s="31">
        <f t="shared" si="7"/>
        <v>25883.19</v>
      </c>
    </row>
    <row r="211" s="2" customFormat="1" ht="20.25" customHeight="1" spans="1:15">
      <c r="A211" s="29"/>
      <c r="B211" s="47" t="s">
        <v>773</v>
      </c>
      <c r="C211" s="48">
        <v>4500578441</v>
      </c>
      <c r="D211" s="49" t="s">
        <v>774</v>
      </c>
      <c r="E211" s="48">
        <v>5004</v>
      </c>
      <c r="F211" s="29">
        <v>1668</v>
      </c>
      <c r="G211" s="50" t="s">
        <v>42</v>
      </c>
      <c r="H211" s="20">
        <v>45923</v>
      </c>
      <c r="I211" s="29" t="s">
        <v>775</v>
      </c>
      <c r="J211" s="2" t="e">
        <f>VLOOKUP(B211,[2]欠料HOLD貨!$C:$R,12,FALSE)</f>
        <v>#N/A</v>
      </c>
      <c r="L211" s="2">
        <f>VLOOKUP(B211,'[3]PSO 2025-深圳银图'!$A$1:$Q$65536,5,FALSE)</f>
        <v>5004</v>
      </c>
      <c r="M211" s="30">
        <f>VLOOKUP(B211,'[3]PSO 2025-深圳银图'!$A$1:$Q$65536,13,FALSE)</f>
        <v>6.877</v>
      </c>
      <c r="N211" s="2">
        <f t="shared" si="6"/>
        <v>0</v>
      </c>
      <c r="O211" s="31">
        <f t="shared" si="7"/>
        <v>34412.508</v>
      </c>
    </row>
    <row r="212" s="2" customFormat="1" ht="20.25" customHeight="1" spans="1:15">
      <c r="A212" s="29"/>
      <c r="B212" s="47" t="s">
        <v>776</v>
      </c>
      <c r="C212" s="48">
        <v>4500579004</v>
      </c>
      <c r="D212" s="49" t="s">
        <v>777</v>
      </c>
      <c r="E212" s="48">
        <v>504</v>
      </c>
      <c r="F212" s="29" t="s">
        <v>778</v>
      </c>
      <c r="G212" s="50" t="s">
        <v>779</v>
      </c>
      <c r="H212" s="20">
        <v>45924</v>
      </c>
      <c r="I212" s="29" t="s">
        <v>780</v>
      </c>
      <c r="J212" s="2" t="e">
        <f>VLOOKUP(B212,[2]欠料HOLD貨!$C:$R,12,FALSE)</f>
        <v>#N/A</v>
      </c>
      <c r="L212" s="2">
        <f>VLOOKUP(B212,'[3]PSO 2025-深圳银图'!$A$1:$Q$65536,5,FALSE)</f>
        <v>504</v>
      </c>
      <c r="M212" s="30">
        <f>VLOOKUP(B212,'[3]PSO 2025-深圳银图'!$A$1:$Q$65536,13,FALSE)</f>
        <v>9.726</v>
      </c>
      <c r="N212" s="2">
        <f t="shared" si="6"/>
        <v>0</v>
      </c>
      <c r="O212" s="31">
        <f t="shared" si="7"/>
        <v>4901.904</v>
      </c>
    </row>
    <row r="213" s="2" customFormat="1" ht="20.25" customHeight="1" spans="1:15">
      <c r="A213" s="29"/>
      <c r="B213" s="47" t="s">
        <v>781</v>
      </c>
      <c r="C213" s="48">
        <v>4500579098</v>
      </c>
      <c r="D213" s="49" t="s">
        <v>782</v>
      </c>
      <c r="E213" s="48">
        <v>5</v>
      </c>
      <c r="F213" s="29" t="s">
        <v>778</v>
      </c>
      <c r="G213" s="50" t="s">
        <v>783</v>
      </c>
      <c r="H213" s="20">
        <v>45925</v>
      </c>
      <c r="I213" s="42" t="s">
        <v>280</v>
      </c>
      <c r="J213" s="2" t="e">
        <f>VLOOKUP(B213,[2]欠料HOLD貨!$C:$R,12,FALSE)</f>
        <v>#N/A</v>
      </c>
      <c r="L213" s="2">
        <f>VLOOKUP(B213,'[3]PSO 2025-深圳银图'!$A$1:$Q$65536,5,FALSE)</f>
        <v>1002</v>
      </c>
      <c r="M213" s="30">
        <f>VLOOKUP(B213,'[3]PSO 2025-深圳银图'!$A$1:$Q$65536,13,FALSE)</f>
        <v>9.695</v>
      </c>
      <c r="N213" s="2">
        <f t="shared" si="6"/>
        <v>997</v>
      </c>
      <c r="O213" s="31">
        <f t="shared" si="7"/>
        <v>48.475</v>
      </c>
    </row>
    <row r="214" s="2" customFormat="1" ht="20.25" customHeight="1" spans="1:15">
      <c r="A214" s="29" t="s">
        <v>30</v>
      </c>
      <c r="B214" s="47" t="s">
        <v>784</v>
      </c>
      <c r="C214" s="48">
        <v>4500578347</v>
      </c>
      <c r="D214" s="49" t="s">
        <v>785</v>
      </c>
      <c r="E214" s="48">
        <f>1*F214</f>
        <v>2400</v>
      </c>
      <c r="F214" s="29">
        <v>2400</v>
      </c>
      <c r="G214" s="50" t="s">
        <v>301</v>
      </c>
      <c r="H214" s="20">
        <v>45925</v>
      </c>
      <c r="I214" s="29" t="s">
        <v>786</v>
      </c>
      <c r="J214" s="2">
        <f>VLOOKUP(B214,[2]欠料HOLD貨!$C:$R,12,FALSE)</f>
        <v>0</v>
      </c>
      <c r="L214" s="2">
        <f>VLOOKUP(B214,'[3]PSO 2025-深圳银图'!$A$1:$Q$65536,5,FALSE)</f>
        <v>2400</v>
      </c>
      <c r="M214" s="30">
        <f>VLOOKUP(B214,'[3]PSO 2025-深圳银图'!$A$1:$Q$65536,13,FALSE)</f>
        <v>11.92</v>
      </c>
      <c r="N214" s="2">
        <f t="shared" si="6"/>
        <v>0</v>
      </c>
      <c r="O214" s="31">
        <f t="shared" si="7"/>
        <v>28608</v>
      </c>
    </row>
    <row r="215" s="2" customFormat="1" ht="20.25" customHeight="1" spans="1:15">
      <c r="A215" s="29" t="s">
        <v>93</v>
      </c>
      <c r="B215" s="47" t="s">
        <v>784</v>
      </c>
      <c r="C215" s="48">
        <v>4500578347</v>
      </c>
      <c r="D215" s="49" t="s">
        <v>785</v>
      </c>
      <c r="E215" s="48">
        <f>1*F215</f>
        <v>1600</v>
      </c>
      <c r="F215" s="29">
        <v>1600</v>
      </c>
      <c r="G215" s="50" t="s">
        <v>117</v>
      </c>
      <c r="H215" s="20">
        <v>45925</v>
      </c>
      <c r="I215" s="29" t="s">
        <v>786</v>
      </c>
      <c r="J215" s="2">
        <f>VLOOKUP(B215,[2]欠料HOLD貨!$C:$R,12,FALSE)</f>
        <v>0</v>
      </c>
      <c r="L215" s="2">
        <f>VLOOKUP(B215,'[3]PSO 2025-深圳银图'!$A$1:$Q$65536,5,FALSE)</f>
        <v>2400</v>
      </c>
      <c r="M215" s="30">
        <f>VLOOKUP(B215,'[3]PSO 2025-深圳银图'!$A$1:$Q$65536,13,FALSE)</f>
        <v>11.92</v>
      </c>
      <c r="N215" s="2">
        <f t="shared" si="6"/>
        <v>800</v>
      </c>
      <c r="O215" s="31">
        <f t="shared" si="7"/>
        <v>19072</v>
      </c>
    </row>
    <row r="216" s="2" customFormat="1" ht="20.25" customHeight="1" spans="1:15">
      <c r="A216" s="29" t="s">
        <v>58</v>
      </c>
      <c r="B216" s="47" t="s">
        <v>787</v>
      </c>
      <c r="C216" s="48">
        <v>4500573654</v>
      </c>
      <c r="D216" s="49" t="s">
        <v>397</v>
      </c>
      <c r="E216" s="48">
        <v>5004</v>
      </c>
      <c r="F216" s="29">
        <f>5004/6</f>
        <v>834</v>
      </c>
      <c r="G216" s="50" t="s">
        <v>28</v>
      </c>
      <c r="H216" s="20">
        <v>45925</v>
      </c>
      <c r="I216" s="29" t="s">
        <v>398</v>
      </c>
      <c r="J216" s="2" t="e">
        <f>VLOOKUP(B216,[2]欠料HOLD貨!$C:$R,12,FALSE)</f>
        <v>#N/A</v>
      </c>
      <c r="L216" s="2">
        <f>VLOOKUP(B216,'[3]PSO 2025-深圳银图'!$A$1:$Q$65536,5,FALSE)</f>
        <v>5004</v>
      </c>
      <c r="M216" s="30">
        <f>VLOOKUP(B216,'[3]PSO 2025-深圳银图'!$A$1:$Q$65536,13,FALSE)</f>
        <v>21.043</v>
      </c>
      <c r="N216" s="2">
        <f t="shared" si="6"/>
        <v>0</v>
      </c>
      <c r="O216" s="31">
        <f t="shared" si="7"/>
        <v>105299.172</v>
      </c>
    </row>
    <row r="217" s="2" customFormat="1" ht="20.25" customHeight="1" spans="1:15">
      <c r="A217" s="29"/>
      <c r="B217" s="47" t="s">
        <v>788</v>
      </c>
      <c r="C217" s="48">
        <v>4500578709</v>
      </c>
      <c r="D217" s="49" t="s">
        <v>562</v>
      </c>
      <c r="E217" s="48">
        <v>1500</v>
      </c>
      <c r="F217" s="29">
        <v>375</v>
      </c>
      <c r="G217" s="50" t="s">
        <v>509</v>
      </c>
      <c r="H217" s="20">
        <v>45925</v>
      </c>
      <c r="I217" s="29" t="s">
        <v>563</v>
      </c>
      <c r="J217" s="2" t="e">
        <f>VLOOKUP(B217,[2]欠料HOLD貨!$C:$R,12,FALSE)</f>
        <v>#N/A</v>
      </c>
      <c r="L217" s="2">
        <f>VLOOKUP(B217,'[3]PSO 2025-深圳银图'!$A$1:$Q$65536,5,FALSE)</f>
        <v>1500</v>
      </c>
      <c r="M217" s="30">
        <f>VLOOKUP(B217,'[3]PSO 2025-深圳银图'!$A$1:$Q$65536,13,FALSE)</f>
        <v>16.428</v>
      </c>
      <c r="N217" s="2">
        <f t="shared" si="6"/>
        <v>0</v>
      </c>
      <c r="O217" s="31">
        <f t="shared" si="7"/>
        <v>24642</v>
      </c>
    </row>
    <row r="218" s="2" customFormat="1" ht="20.25" customHeight="1" spans="1:15">
      <c r="A218" s="29"/>
      <c r="B218" s="47" t="s">
        <v>789</v>
      </c>
      <c r="C218" s="48">
        <v>4500579099</v>
      </c>
      <c r="D218" s="49" t="s">
        <v>279</v>
      </c>
      <c r="E218" s="48">
        <v>1500</v>
      </c>
      <c r="F218" s="29">
        <v>250</v>
      </c>
      <c r="G218" s="50" t="s">
        <v>42</v>
      </c>
      <c r="H218" s="20">
        <v>45925</v>
      </c>
      <c r="I218" s="29" t="s">
        <v>280</v>
      </c>
      <c r="J218" s="2" t="e">
        <f>VLOOKUP(B218,[2]欠料HOLD貨!$C:$R,12,FALSE)</f>
        <v>#N/A</v>
      </c>
      <c r="L218" s="2">
        <f>VLOOKUP(B218,'[3]PSO 2025-深圳银图'!$A$1:$Q$65536,5,FALSE)</f>
        <v>1500</v>
      </c>
      <c r="M218" s="30">
        <f>VLOOKUP(B218,'[3]PSO 2025-深圳银图'!$A$1:$Q$65536,13,FALSE)</f>
        <v>9.695</v>
      </c>
      <c r="N218" s="2">
        <f t="shared" si="6"/>
        <v>0</v>
      </c>
      <c r="O218" s="31">
        <f t="shared" si="7"/>
        <v>14542.5</v>
      </c>
    </row>
    <row r="219" s="2" customFormat="1" ht="20.25" customHeight="1" spans="1:15">
      <c r="A219" s="29"/>
      <c r="B219" s="47" t="s">
        <v>781</v>
      </c>
      <c r="C219" s="48">
        <v>4500579098</v>
      </c>
      <c r="D219" s="49" t="s">
        <v>279</v>
      </c>
      <c r="E219" s="48">
        <v>1002</v>
      </c>
      <c r="F219" s="29">
        <v>167</v>
      </c>
      <c r="G219" s="50" t="s">
        <v>783</v>
      </c>
      <c r="H219" s="20">
        <v>45925</v>
      </c>
      <c r="I219" s="29" t="s">
        <v>280</v>
      </c>
      <c r="J219" s="2" t="e">
        <f>VLOOKUP(B219,[2]欠料HOLD貨!$C:$R,12,FALSE)</f>
        <v>#N/A</v>
      </c>
      <c r="L219" s="2">
        <f>VLOOKUP(B219,'[3]PSO 2025-深圳银图'!$A$1:$Q$65536,5,FALSE)</f>
        <v>1002</v>
      </c>
      <c r="M219" s="30">
        <f>VLOOKUP(B219,'[3]PSO 2025-深圳银图'!$A$1:$Q$65536,13,FALSE)</f>
        <v>9.695</v>
      </c>
      <c r="N219" s="2">
        <f t="shared" si="6"/>
        <v>0</v>
      </c>
      <c r="O219" s="31">
        <f t="shared" si="7"/>
        <v>9714.39</v>
      </c>
    </row>
    <row r="220" s="2" customFormat="1" ht="20.25" customHeight="1" spans="1:15">
      <c r="A220" s="29"/>
      <c r="B220" s="47" t="s">
        <v>790</v>
      </c>
      <c r="C220" s="48">
        <v>4500578709</v>
      </c>
      <c r="D220" s="49" t="s">
        <v>791</v>
      </c>
      <c r="E220" s="48">
        <v>2592</v>
      </c>
      <c r="F220" s="29">
        <v>648</v>
      </c>
      <c r="G220" s="50" t="s">
        <v>509</v>
      </c>
      <c r="H220" s="20">
        <v>45925</v>
      </c>
      <c r="I220" s="29" t="s">
        <v>792</v>
      </c>
      <c r="J220" s="2" t="e">
        <f>VLOOKUP(B220,[2]欠料HOLD貨!$C:$R,12,FALSE)</f>
        <v>#N/A</v>
      </c>
      <c r="L220" s="2">
        <f>VLOOKUP(B220,'[3]PSO 2025-深圳银图'!$A$1:$Q$65536,5,FALSE)</f>
        <v>2592</v>
      </c>
      <c r="M220" s="30">
        <f>VLOOKUP(B220,'[3]PSO 2025-深圳银图'!$A$1:$Q$65536,13,FALSE)</f>
        <v>8.036</v>
      </c>
      <c r="N220" s="2">
        <f t="shared" si="6"/>
        <v>0</v>
      </c>
      <c r="O220" s="31">
        <f t="shared" si="7"/>
        <v>20829.312</v>
      </c>
    </row>
    <row r="221" s="2" customFormat="1" ht="20.25" customHeight="1" spans="1:15">
      <c r="A221" s="29"/>
      <c r="B221" s="47" t="s">
        <v>793</v>
      </c>
      <c r="C221" s="48">
        <v>835615</v>
      </c>
      <c r="D221" s="49" t="s">
        <v>370</v>
      </c>
      <c r="E221" s="48">
        <v>11776</v>
      </c>
      <c r="F221" s="29">
        <v>2944</v>
      </c>
      <c r="G221" s="50" t="s">
        <v>46</v>
      </c>
      <c r="H221" s="20">
        <v>45926</v>
      </c>
      <c r="I221" s="29" t="s">
        <v>371</v>
      </c>
      <c r="J221" s="2" t="e">
        <f>VLOOKUP(B221,[2]欠料HOLD貨!$C:$R,12,FALSE)</f>
        <v>#N/A</v>
      </c>
      <c r="L221" s="2">
        <f>VLOOKUP(B221,'[3]RSO 2025  深圳银电'!$A$1:$Q$65536,5,FALSE)</f>
        <v>11776</v>
      </c>
      <c r="M221" s="30">
        <f>VLOOKUP(B221,'[3]RSO 2025  深圳银电'!$A$1:$Q$65536,13,FALSE)</f>
        <v>6</v>
      </c>
      <c r="N221" s="2">
        <f t="shared" si="6"/>
        <v>0</v>
      </c>
      <c r="O221" s="31">
        <f t="shared" si="7"/>
        <v>70656</v>
      </c>
    </row>
    <row r="222" s="2" customFormat="1" ht="20.25" customHeight="1" spans="1:15">
      <c r="A222" s="29"/>
      <c r="B222" s="47" t="s">
        <v>794</v>
      </c>
      <c r="C222" s="48">
        <v>4500576212</v>
      </c>
      <c r="D222" s="49" t="s">
        <v>630</v>
      </c>
      <c r="E222" s="48">
        <v>1500</v>
      </c>
      <c r="F222" s="29">
        <v>250</v>
      </c>
      <c r="G222" s="50" t="s">
        <v>217</v>
      </c>
      <c r="H222" s="20">
        <v>45926</v>
      </c>
      <c r="I222" s="29" t="s">
        <v>631</v>
      </c>
      <c r="J222" s="2">
        <f>VLOOKUP(B222,[2]欠料HOLD貨!$C:$R,12,FALSE)</f>
        <v>0</v>
      </c>
      <c r="L222" s="2">
        <f>VLOOKUP(B222,'[3]PSO 2025-深圳银图'!$A$1:$Q$65536,5,FALSE)</f>
        <v>1500</v>
      </c>
      <c r="M222" s="30">
        <f>VLOOKUP(B222,'[3]PSO 2025-深圳银图'!$A$1:$Q$65536,13,FALSE)</f>
        <v>21.124</v>
      </c>
      <c r="N222" s="2">
        <f t="shared" si="6"/>
        <v>0</v>
      </c>
      <c r="O222" s="31">
        <f t="shared" si="7"/>
        <v>31686</v>
      </c>
    </row>
    <row r="223" s="2" customFormat="1" ht="20.25" customHeight="1" spans="1:15">
      <c r="A223" s="29"/>
      <c r="B223" s="47" t="s">
        <v>795</v>
      </c>
      <c r="C223" s="48">
        <v>4500579098</v>
      </c>
      <c r="D223" s="49" t="s">
        <v>796</v>
      </c>
      <c r="E223" s="48">
        <v>7</v>
      </c>
      <c r="F223" s="29" t="s">
        <v>778</v>
      </c>
      <c r="G223" s="50" t="s">
        <v>783</v>
      </c>
      <c r="H223" s="20">
        <v>45929</v>
      </c>
      <c r="I223" s="42" t="s">
        <v>283</v>
      </c>
      <c r="J223" s="2" t="e">
        <f>VLOOKUP(B223,[2]欠料HOLD貨!$C:$R,12,FALSE)</f>
        <v>#N/A</v>
      </c>
      <c r="L223" s="2">
        <f>VLOOKUP(B223,'[3]PSO 2025-深圳银图'!$A$1:$Q$65536,5,FALSE)</f>
        <v>1002</v>
      </c>
      <c r="M223" s="30">
        <f>VLOOKUP(B223,'[3]PSO 2025-深圳银图'!$A$1:$Q$65536,13,FALSE)</f>
        <v>13.21</v>
      </c>
      <c r="N223" s="2">
        <f t="shared" si="6"/>
        <v>995</v>
      </c>
      <c r="O223" s="31">
        <f t="shared" si="7"/>
        <v>92.47</v>
      </c>
    </row>
    <row r="224" s="2" customFormat="1" ht="20.25" customHeight="1" spans="1:15">
      <c r="A224" s="29" t="s">
        <v>797</v>
      </c>
      <c r="B224" s="47" t="s">
        <v>798</v>
      </c>
      <c r="C224" s="48">
        <v>4500570836</v>
      </c>
      <c r="D224" s="49" t="s">
        <v>659</v>
      </c>
      <c r="E224" s="48">
        <v>19008</v>
      </c>
      <c r="F224" s="29">
        <f>19008/108</f>
        <v>176</v>
      </c>
      <c r="G224" s="50" t="s">
        <v>117</v>
      </c>
      <c r="H224" s="20">
        <v>45929</v>
      </c>
      <c r="I224" s="29" t="s">
        <v>660</v>
      </c>
      <c r="J224" s="2" t="e">
        <f>VLOOKUP(B224,[2]欠料HOLD貨!$C:$R,12,FALSE)</f>
        <v>#N/A</v>
      </c>
      <c r="L224" s="2">
        <f>VLOOKUP(B224,'[3]PSO 2025-深圳银图'!$A$1:$Q$65536,5,FALSE)</f>
        <v>19008</v>
      </c>
      <c r="M224" s="30">
        <f>VLOOKUP(B224,'[3]PSO 2025-深圳银图'!$A$1:$Q$65536,13,FALSE)</f>
        <v>13.587</v>
      </c>
      <c r="N224" s="2">
        <f t="shared" si="6"/>
        <v>0</v>
      </c>
      <c r="O224" s="31">
        <f t="shared" si="7"/>
        <v>258261.696</v>
      </c>
    </row>
    <row r="225" s="2" customFormat="1" ht="20.25" customHeight="1" spans="1:15">
      <c r="A225" s="29" t="s">
        <v>799</v>
      </c>
      <c r="B225" s="47" t="s">
        <v>664</v>
      </c>
      <c r="C225" s="48">
        <v>4500575059</v>
      </c>
      <c r="D225" s="49" t="s">
        <v>41</v>
      </c>
      <c r="E225" s="48">
        <f>4*F225</f>
        <v>4000</v>
      </c>
      <c r="F225" s="29">
        <v>1000</v>
      </c>
      <c r="G225" s="50" t="s">
        <v>28</v>
      </c>
      <c r="H225" s="20">
        <v>45929</v>
      </c>
      <c r="I225" s="29" t="s">
        <v>43</v>
      </c>
      <c r="J225" s="2">
        <f>VLOOKUP(B225,[2]欠料HOLD貨!$C:$R,12,FALSE)</f>
        <v>0</v>
      </c>
      <c r="L225" s="2">
        <f>VLOOKUP(B225,'[3]PSO 2025-深圳银图'!$A$1:$Q$65536,5,FALSE)</f>
        <v>6000</v>
      </c>
      <c r="M225" s="30">
        <f>VLOOKUP(B225,'[3]PSO 2025-深圳银图'!$A$1:$Q$65536,13,FALSE)</f>
        <v>24.955</v>
      </c>
      <c r="N225" s="2">
        <f t="shared" si="6"/>
        <v>2000</v>
      </c>
      <c r="O225" s="31">
        <f t="shared" si="7"/>
        <v>99820</v>
      </c>
    </row>
    <row r="226" s="2" customFormat="1" ht="20.25" customHeight="1" spans="1:15">
      <c r="A226" s="29" t="s">
        <v>799</v>
      </c>
      <c r="B226" s="47" t="s">
        <v>664</v>
      </c>
      <c r="C226" s="48">
        <v>4500575059</v>
      </c>
      <c r="D226" s="49" t="s">
        <v>41</v>
      </c>
      <c r="E226" s="48">
        <f>4*F226</f>
        <v>3000</v>
      </c>
      <c r="F226" s="29">
        <v>750</v>
      </c>
      <c r="G226" s="50" t="s">
        <v>28</v>
      </c>
      <c r="H226" s="20">
        <v>45929</v>
      </c>
      <c r="I226" s="29" t="s">
        <v>43</v>
      </c>
      <c r="J226" s="2">
        <f>VLOOKUP(B226,[2]欠料HOLD貨!$C:$R,12,FALSE)</f>
        <v>0</v>
      </c>
      <c r="L226" s="2">
        <f>VLOOKUP(B226,'[3]PSO 2025-深圳银图'!$A$1:$Q$65536,5,FALSE)</f>
        <v>6000</v>
      </c>
      <c r="M226" s="30">
        <f>VLOOKUP(B226,'[3]PSO 2025-深圳银图'!$A$1:$Q$65536,13,FALSE)</f>
        <v>24.955</v>
      </c>
      <c r="N226" s="2">
        <f t="shared" si="6"/>
        <v>3000</v>
      </c>
      <c r="O226" s="31">
        <f t="shared" si="7"/>
        <v>74865</v>
      </c>
    </row>
    <row r="227" s="2" customFormat="1" ht="20.25" customHeight="1" spans="1:15">
      <c r="A227" s="29" t="s">
        <v>30</v>
      </c>
      <c r="B227" s="47" t="s">
        <v>800</v>
      </c>
      <c r="C227" s="48">
        <v>46587</v>
      </c>
      <c r="D227" s="49" t="s">
        <v>801</v>
      </c>
      <c r="E227" s="48">
        <v>3501</v>
      </c>
      <c r="F227" s="29">
        <v>1167</v>
      </c>
      <c r="G227" s="50" t="s">
        <v>33</v>
      </c>
      <c r="H227" s="20">
        <v>45929</v>
      </c>
      <c r="I227" s="29" t="s">
        <v>802</v>
      </c>
      <c r="J227" s="2" t="e">
        <f>VLOOKUP(B227,[2]欠料HOLD貨!$C:$R,12,FALSE)</f>
        <v>#N/A</v>
      </c>
      <c r="L227" s="2">
        <f>VLOOKUP(B227,'[3]PSO 2025-深圳银图'!$A$1:$Q$65536,5,FALSE)</f>
        <v>3501</v>
      </c>
      <c r="M227" s="30">
        <v>4.877</v>
      </c>
      <c r="N227" s="2">
        <f t="shared" si="6"/>
        <v>0</v>
      </c>
      <c r="O227" s="31">
        <f t="shared" si="7"/>
        <v>17074.377</v>
      </c>
    </row>
    <row r="228" s="2" customFormat="1" ht="20.25" customHeight="1" spans="1:15">
      <c r="A228" s="29"/>
      <c r="B228" s="47" t="s">
        <v>803</v>
      </c>
      <c r="C228" s="48">
        <v>4500579099</v>
      </c>
      <c r="D228" s="49" t="s">
        <v>747</v>
      </c>
      <c r="E228" s="48">
        <v>2502</v>
      </c>
      <c r="F228" s="29">
        <v>417</v>
      </c>
      <c r="G228" s="50" t="s">
        <v>42</v>
      </c>
      <c r="H228" s="20">
        <v>45929</v>
      </c>
      <c r="I228" s="29" t="s">
        <v>748</v>
      </c>
      <c r="J228" s="2" t="e">
        <f>VLOOKUP(B228,[2]欠料HOLD貨!$C:$R,12,FALSE)</f>
        <v>#N/A</v>
      </c>
      <c r="L228" s="2">
        <f>VLOOKUP(B228,'[3]PSO 2025-深圳银图'!$A$1:$Q$65536,5,FALSE)</f>
        <v>2502</v>
      </c>
      <c r="M228" s="30">
        <f>VLOOKUP(B228,'[3]PSO 2025-深圳银图'!$A$1:$Q$65536,13,FALSE)</f>
        <v>6.332</v>
      </c>
      <c r="N228" s="2">
        <f t="shared" si="6"/>
        <v>0</v>
      </c>
      <c r="O228" s="31">
        <f t="shared" si="7"/>
        <v>15842.664</v>
      </c>
    </row>
    <row r="229" s="2" customFormat="1" ht="20.25" customHeight="1" spans="1:15">
      <c r="A229" s="29" t="s">
        <v>93</v>
      </c>
      <c r="B229" s="47" t="s">
        <v>804</v>
      </c>
      <c r="C229" s="48">
        <v>46587</v>
      </c>
      <c r="D229" s="49" t="s">
        <v>805</v>
      </c>
      <c r="E229" s="48">
        <v>2500</v>
      </c>
      <c r="F229" s="29">
        <v>1250</v>
      </c>
      <c r="G229" s="50" t="s">
        <v>33</v>
      </c>
      <c r="H229" s="20">
        <v>45929</v>
      </c>
      <c r="I229" s="29" t="s">
        <v>806</v>
      </c>
      <c r="J229" s="2" t="e">
        <f>VLOOKUP(B229,[2]欠料HOLD貨!$C:$R,12,FALSE)</f>
        <v>#N/A</v>
      </c>
      <c r="L229" s="2">
        <f>VLOOKUP(B229,'[3]PSO 2025-深圳银图'!$A$1:$Q$65536,5,FALSE)</f>
        <v>2500</v>
      </c>
      <c r="M229" s="30">
        <v>6.353</v>
      </c>
      <c r="N229" s="2">
        <f t="shared" si="6"/>
        <v>0</v>
      </c>
      <c r="O229" s="31">
        <f t="shared" si="7"/>
        <v>15882.5</v>
      </c>
    </row>
    <row r="230" s="2" customFormat="1" ht="20.25" customHeight="1" spans="1:15">
      <c r="A230" s="29" t="s">
        <v>58</v>
      </c>
      <c r="B230" s="47" t="s">
        <v>807</v>
      </c>
      <c r="C230" s="48">
        <v>46584</v>
      </c>
      <c r="D230" s="49" t="s">
        <v>808</v>
      </c>
      <c r="E230" s="48">
        <v>3500</v>
      </c>
      <c r="F230" s="29">
        <v>1750</v>
      </c>
      <c r="G230" s="50" t="s">
        <v>33</v>
      </c>
      <c r="H230" s="20">
        <v>45929</v>
      </c>
      <c r="I230" s="29" t="s">
        <v>809</v>
      </c>
      <c r="J230" s="2" t="e">
        <f>VLOOKUP(B230,[2]欠料HOLD貨!$C:$R,12,FALSE)</f>
        <v>#N/A</v>
      </c>
      <c r="L230" s="2">
        <f>VLOOKUP(B230,'[3]PSO 2025-深圳银图'!$A$1:$Q$65536,5,FALSE)</f>
        <v>3500</v>
      </c>
      <c r="M230" s="30">
        <f>VLOOKUP(B230,'[3]PSO 2025-深圳银图'!$A$1:$Q$65536,13,FALSE)</f>
        <v>11.265</v>
      </c>
      <c r="N230" s="2">
        <f t="shared" si="6"/>
        <v>0</v>
      </c>
      <c r="O230" s="31">
        <f t="shared" si="7"/>
        <v>39427.5</v>
      </c>
    </row>
    <row r="231" s="2" customFormat="1" ht="20.25" customHeight="1" spans="1:15">
      <c r="A231" s="29"/>
      <c r="B231" s="47" t="s">
        <v>810</v>
      </c>
      <c r="C231" s="48">
        <v>4500578341</v>
      </c>
      <c r="D231" s="49" t="s">
        <v>811</v>
      </c>
      <c r="E231" s="48">
        <v>1002</v>
      </c>
      <c r="F231" s="29">
        <v>167</v>
      </c>
      <c r="G231" s="50" t="s">
        <v>42</v>
      </c>
      <c r="H231" s="20">
        <v>45929</v>
      </c>
      <c r="I231" s="29" t="s">
        <v>812</v>
      </c>
      <c r="J231" s="2" t="e">
        <f>VLOOKUP(B231,[2]欠料HOLD貨!$C:$R,12,FALSE)</f>
        <v>#N/A</v>
      </c>
      <c r="L231" s="2">
        <f>VLOOKUP(B231,'[3]PSO 2025-深圳银图'!$A$1:$Q$65536,5,FALSE)</f>
        <v>1002</v>
      </c>
      <c r="M231" s="30">
        <f>VLOOKUP(B231,'[3]PSO 2025-深圳银图'!$A$1:$Q$65536,13,FALSE)</f>
        <v>12.53</v>
      </c>
      <c r="N231" s="2">
        <f t="shared" si="6"/>
        <v>0</v>
      </c>
      <c r="O231" s="31">
        <f t="shared" si="7"/>
        <v>12555.06</v>
      </c>
    </row>
    <row r="232" s="2" customFormat="1" ht="20.25" customHeight="1" spans="1:15">
      <c r="A232" s="29"/>
      <c r="B232" s="47" t="s">
        <v>813</v>
      </c>
      <c r="C232" s="48">
        <v>4500579099</v>
      </c>
      <c r="D232" s="49" t="s">
        <v>282</v>
      </c>
      <c r="E232" s="48">
        <v>1500</v>
      </c>
      <c r="F232" s="29">
        <v>250</v>
      </c>
      <c r="G232" s="50" t="s">
        <v>42</v>
      </c>
      <c r="H232" s="20">
        <v>45929</v>
      </c>
      <c r="I232" s="29" t="s">
        <v>283</v>
      </c>
      <c r="J232" s="2" t="e">
        <f>VLOOKUP(B232,[2]欠料HOLD貨!$C:$R,12,FALSE)</f>
        <v>#N/A</v>
      </c>
      <c r="L232" s="2">
        <f>VLOOKUP(B232,'[3]PSO 2025-深圳银图'!$A$1:$Q$65536,5,FALSE)</f>
        <v>1500</v>
      </c>
      <c r="M232" s="30">
        <f>VLOOKUP(B232,'[3]PSO 2025-深圳银图'!$A$1:$Q$65536,13,FALSE)</f>
        <v>13.21</v>
      </c>
      <c r="N232" s="2">
        <f t="shared" si="6"/>
        <v>0</v>
      </c>
      <c r="O232" s="31">
        <f t="shared" si="7"/>
        <v>19815</v>
      </c>
    </row>
    <row r="233" s="2" customFormat="1" ht="20.25" customHeight="1" spans="1:15">
      <c r="A233" s="29"/>
      <c r="B233" s="47" t="s">
        <v>795</v>
      </c>
      <c r="C233" s="48">
        <v>4500579098</v>
      </c>
      <c r="D233" s="49" t="s">
        <v>282</v>
      </c>
      <c r="E233" s="48">
        <v>1002</v>
      </c>
      <c r="F233" s="29">
        <v>167</v>
      </c>
      <c r="G233" s="50" t="s">
        <v>783</v>
      </c>
      <c r="H233" s="20">
        <v>45929</v>
      </c>
      <c r="I233" s="29" t="s">
        <v>283</v>
      </c>
      <c r="J233" s="2" t="e">
        <f>VLOOKUP(B233,[2]欠料HOLD貨!$C:$R,12,FALSE)</f>
        <v>#N/A</v>
      </c>
      <c r="L233" s="2">
        <f>VLOOKUP(B233,'[3]PSO 2025-深圳银图'!$A$1:$Q$65536,5,FALSE)</f>
        <v>1002</v>
      </c>
      <c r="M233" s="30">
        <f>VLOOKUP(B233,'[3]PSO 2025-深圳银图'!$A$1:$Q$65536,13,FALSE)</f>
        <v>13.21</v>
      </c>
      <c r="N233" s="2">
        <f t="shared" si="6"/>
        <v>0</v>
      </c>
      <c r="O233" s="31">
        <f t="shared" si="7"/>
        <v>13236.42</v>
      </c>
    </row>
    <row r="234" s="2" customFormat="1" ht="20.25" customHeight="1" spans="1:15">
      <c r="A234" s="29" t="s">
        <v>255</v>
      </c>
      <c r="B234" s="47" t="s">
        <v>234</v>
      </c>
      <c r="C234" s="48">
        <v>4500568509</v>
      </c>
      <c r="D234" s="49" t="s">
        <v>235</v>
      </c>
      <c r="E234" s="48">
        <f>12*F234</f>
        <v>1488</v>
      </c>
      <c r="F234" s="29">
        <v>124</v>
      </c>
      <c r="G234" s="50" t="s">
        <v>38</v>
      </c>
      <c r="H234" s="20">
        <v>45929</v>
      </c>
      <c r="I234" s="29" t="s">
        <v>236</v>
      </c>
      <c r="J234" s="2" t="str">
        <f>VLOOKUP(B234,[2]欠料HOLD貨!$C:$R,12,FALSE)</f>
        <v>油漆</v>
      </c>
      <c r="L234" s="2" t="e">
        <f>VLOOKUP(B234,'[3]PSO 2025-深圳银图'!$A$1:$Q$65536,5,FALSE)</f>
        <v>#N/A</v>
      </c>
      <c r="M234" s="30">
        <v>21.27</v>
      </c>
      <c r="N234" s="2" t="e">
        <f t="shared" si="6"/>
        <v>#N/A</v>
      </c>
      <c r="O234" s="31">
        <f t="shared" si="7"/>
        <v>31649.76</v>
      </c>
    </row>
    <row r="235" s="2" customFormat="1" ht="20.25" customHeight="1" spans="1:15">
      <c r="A235" s="29" t="s">
        <v>158</v>
      </c>
      <c r="B235" s="47" t="s">
        <v>234</v>
      </c>
      <c r="C235" s="48">
        <v>4500568509</v>
      </c>
      <c r="D235" s="49" t="s">
        <v>235</v>
      </c>
      <c r="E235" s="48">
        <f>12*F235</f>
        <v>4872</v>
      </c>
      <c r="F235" s="29">
        <v>406</v>
      </c>
      <c r="G235" s="50" t="s">
        <v>38</v>
      </c>
      <c r="H235" s="20">
        <v>45929</v>
      </c>
      <c r="I235" s="29" t="s">
        <v>236</v>
      </c>
      <c r="J235" s="2" t="str">
        <f>VLOOKUP(B235,[2]欠料HOLD貨!$C:$R,12,FALSE)</f>
        <v>油漆</v>
      </c>
      <c r="L235" s="2" t="e">
        <f>VLOOKUP(B235,'[3]PSO 2025-深圳银图'!$A$1:$Q$65536,5,FALSE)</f>
        <v>#N/A</v>
      </c>
      <c r="M235" s="30">
        <v>21.27</v>
      </c>
      <c r="N235" s="2" t="e">
        <f t="shared" si="6"/>
        <v>#N/A</v>
      </c>
      <c r="O235" s="31">
        <f t="shared" si="7"/>
        <v>103627.44</v>
      </c>
    </row>
    <row r="236" s="2" customFormat="1" ht="20.25" customHeight="1" spans="1:15">
      <c r="A236" s="29"/>
      <c r="B236" s="47" t="s">
        <v>814</v>
      </c>
      <c r="C236" s="48">
        <v>4500579099</v>
      </c>
      <c r="D236" s="49" t="s">
        <v>633</v>
      </c>
      <c r="E236" s="48">
        <v>2502</v>
      </c>
      <c r="F236" s="29">
        <v>417</v>
      </c>
      <c r="G236" s="50" t="s">
        <v>42</v>
      </c>
      <c r="H236" s="20">
        <v>45929</v>
      </c>
      <c r="I236" s="29" t="s">
        <v>634</v>
      </c>
      <c r="J236" s="2" t="e">
        <f>VLOOKUP(B236,[2]欠料HOLD貨!$C:$R,12,FALSE)</f>
        <v>#N/A</v>
      </c>
      <c r="L236" s="2">
        <f>VLOOKUP(B236,'[3]PSO 2025-深圳银图'!$A$1:$Q$65536,5,FALSE)</f>
        <v>2502</v>
      </c>
      <c r="M236" s="30">
        <f>VLOOKUP(B236,'[3]PSO 2025-深圳银图'!$A$1:$Q$65536,13,FALSE)</f>
        <v>11.893</v>
      </c>
      <c r="N236" s="2">
        <f t="shared" si="6"/>
        <v>0</v>
      </c>
      <c r="O236" s="31">
        <f t="shared" si="7"/>
        <v>29756.286</v>
      </c>
    </row>
    <row r="237" s="2" customFormat="1" ht="20.25" customHeight="1" spans="1:15">
      <c r="A237" s="29" t="s">
        <v>162</v>
      </c>
      <c r="B237" s="47" t="s">
        <v>815</v>
      </c>
      <c r="C237" s="48">
        <v>46587</v>
      </c>
      <c r="D237" s="49" t="s">
        <v>816</v>
      </c>
      <c r="E237" s="48">
        <v>2500</v>
      </c>
      <c r="F237" s="29">
        <v>1250</v>
      </c>
      <c r="G237" s="50" t="s">
        <v>33</v>
      </c>
      <c r="H237" s="20">
        <v>45929</v>
      </c>
      <c r="I237" s="29" t="s">
        <v>817</v>
      </c>
      <c r="J237" s="2" t="e">
        <f>VLOOKUP(B237,[2]欠料HOLD貨!$C:$R,12,FALSE)</f>
        <v>#N/A</v>
      </c>
      <c r="L237" s="2">
        <f>VLOOKUP(B237,'[3]PSO 2025-深圳银图'!$A$1:$Q$65536,5,FALSE)</f>
        <v>2500</v>
      </c>
      <c r="M237" s="30">
        <f>VLOOKUP(B237,'[3]PSO 2025-深圳银图'!$A$1:$Q$65536,13,FALSE)</f>
        <v>11.703</v>
      </c>
      <c r="N237" s="2">
        <f t="shared" si="6"/>
        <v>0</v>
      </c>
      <c r="O237" s="31">
        <f t="shared" si="7"/>
        <v>29257.5</v>
      </c>
    </row>
    <row r="238" s="2" customFormat="1" ht="20.25" customHeight="1" spans="1:15">
      <c r="A238" s="29" t="s">
        <v>25</v>
      </c>
      <c r="B238" s="47" t="s">
        <v>818</v>
      </c>
      <c r="C238" s="48">
        <v>46587</v>
      </c>
      <c r="D238" s="49" t="s">
        <v>819</v>
      </c>
      <c r="E238" s="48">
        <v>2502</v>
      </c>
      <c r="F238" s="29">
        <v>834</v>
      </c>
      <c r="G238" s="50" t="s">
        <v>33</v>
      </c>
      <c r="H238" s="20">
        <v>45929</v>
      </c>
      <c r="I238" s="29" t="s">
        <v>820</v>
      </c>
      <c r="J238" s="2" t="e">
        <f>VLOOKUP(B238,[2]欠料HOLD貨!$C:$R,12,FALSE)</f>
        <v>#N/A</v>
      </c>
      <c r="L238" s="2">
        <f>VLOOKUP(B238,'[3]PSO 2025-深圳银图'!$A$1:$Q$65536,5,FALSE)</f>
        <v>2502</v>
      </c>
      <c r="M238" s="30">
        <f>VLOOKUP(B238,'[3]PSO 2025-深圳银图'!$A$1:$Q$65536,13,FALSE)</f>
        <v>7.756</v>
      </c>
      <c r="N238" s="2">
        <f t="shared" si="6"/>
        <v>0</v>
      </c>
      <c r="O238" s="31">
        <f t="shared" si="7"/>
        <v>19405.512</v>
      </c>
    </row>
    <row r="239" s="2" customFormat="1" ht="20.25" customHeight="1" spans="1:15">
      <c r="A239" s="29" t="s">
        <v>415</v>
      </c>
      <c r="B239" s="47" t="s">
        <v>821</v>
      </c>
      <c r="C239" s="48">
        <v>4500578342</v>
      </c>
      <c r="D239" s="49" t="s">
        <v>726</v>
      </c>
      <c r="E239" s="48">
        <v>1500</v>
      </c>
      <c r="F239" s="29">
        <v>125</v>
      </c>
      <c r="G239" s="50" t="s">
        <v>38</v>
      </c>
      <c r="H239" s="20">
        <v>45930</v>
      </c>
      <c r="I239" s="29" t="s">
        <v>727</v>
      </c>
      <c r="J239" s="2" t="e">
        <f>VLOOKUP(B239,[2]欠料HOLD貨!$C:$R,12,FALSE)</f>
        <v>#N/A</v>
      </c>
      <c r="L239" s="2">
        <f>VLOOKUP(B239,'[3]PSO 2025-深圳银图'!$A$1:$Q$65536,5,FALSE)</f>
        <v>1500</v>
      </c>
      <c r="M239" s="30">
        <f>VLOOKUP(B239,'[3]PSO 2025-深圳银图'!$A$1:$Q$65536,13,FALSE)</f>
        <v>8.706</v>
      </c>
      <c r="N239" s="2">
        <f t="shared" si="6"/>
        <v>0</v>
      </c>
      <c r="O239" s="31">
        <f t="shared" si="7"/>
        <v>13059</v>
      </c>
    </row>
    <row r="240" s="2" customFormat="1" ht="20.25" customHeight="1" spans="1:15">
      <c r="A240" s="29" t="s">
        <v>822</v>
      </c>
      <c r="B240" s="47" t="s">
        <v>823</v>
      </c>
      <c r="C240" s="48">
        <v>4500578342</v>
      </c>
      <c r="D240" s="49" t="s">
        <v>637</v>
      </c>
      <c r="E240" s="48">
        <v>5004</v>
      </c>
      <c r="F240" s="29">
        <f>5004/12</f>
        <v>417</v>
      </c>
      <c r="G240" s="50" t="s">
        <v>38</v>
      </c>
      <c r="H240" s="20">
        <v>45930</v>
      </c>
      <c r="I240" s="29" t="s">
        <v>638</v>
      </c>
      <c r="J240" s="2" t="e">
        <f>VLOOKUP(B240,[2]欠料HOLD貨!$C:$R,12,FALSE)</f>
        <v>#N/A</v>
      </c>
      <c r="L240" s="2">
        <f>VLOOKUP(B240,'[3]PSO 2025-深圳银图'!$A$1:$Q$65536,5,FALSE)</f>
        <v>5004</v>
      </c>
      <c r="M240" s="30">
        <f>VLOOKUP(B240,'[3]PSO 2025-深圳银图'!$A$1:$Q$65536,13,FALSE)</f>
        <v>2.77</v>
      </c>
      <c r="N240" s="2">
        <f t="shared" si="6"/>
        <v>0</v>
      </c>
      <c r="O240" s="31">
        <f t="shared" si="7"/>
        <v>13861.08</v>
      </c>
    </row>
    <row r="241" s="2" customFormat="1" ht="20.25" customHeight="1" spans="1:15">
      <c r="A241" s="29" t="s">
        <v>97</v>
      </c>
      <c r="B241" s="47" t="s">
        <v>824</v>
      </c>
      <c r="C241" s="48">
        <v>4500578342</v>
      </c>
      <c r="D241" s="49" t="s">
        <v>825</v>
      </c>
      <c r="E241" s="48">
        <v>3000</v>
      </c>
      <c r="F241" s="29">
        <v>250</v>
      </c>
      <c r="G241" s="50" t="s">
        <v>38</v>
      </c>
      <c r="H241" s="20">
        <v>45930</v>
      </c>
      <c r="I241" s="29" t="s">
        <v>826</v>
      </c>
      <c r="J241" s="2" t="e">
        <f>VLOOKUP(B241,[2]欠料HOLD貨!$C:$R,12,FALSE)</f>
        <v>#N/A</v>
      </c>
      <c r="L241" s="2">
        <f>VLOOKUP(B241,'[3]PSO 2025-深圳银图'!$A$1:$Q$65536,5,FALSE)</f>
        <v>3000</v>
      </c>
      <c r="M241" s="30">
        <f>VLOOKUP(B241,'[3]PSO 2025-深圳银图'!$A$1:$Q$65536,13,FALSE)</f>
        <v>9.149</v>
      </c>
      <c r="N241" s="2">
        <f t="shared" si="6"/>
        <v>0</v>
      </c>
      <c r="O241" s="31">
        <f t="shared" si="7"/>
        <v>27447</v>
      </c>
    </row>
    <row r="242" s="2" customFormat="1" ht="20.25" customHeight="1" spans="1:15">
      <c r="A242" s="29"/>
      <c r="B242" s="47" t="s">
        <v>827</v>
      </c>
      <c r="C242" s="48" t="s">
        <v>828</v>
      </c>
      <c r="D242" s="49" t="s">
        <v>829</v>
      </c>
      <c r="E242" s="48">
        <v>6306</v>
      </c>
      <c r="F242" s="29">
        <v>1051</v>
      </c>
      <c r="G242" s="50" t="s">
        <v>46</v>
      </c>
      <c r="H242" s="20">
        <v>45930</v>
      </c>
      <c r="I242" s="29" t="s">
        <v>830</v>
      </c>
      <c r="J242" s="2" t="e">
        <f>VLOOKUP(B242,[2]欠料HOLD貨!$C:$R,12,FALSE)</f>
        <v>#N/A</v>
      </c>
      <c r="L242" s="2">
        <f>VLOOKUP(B242,'[3]PSO 2025-深圳银图'!$A$1:$Q$65536,5,FALSE)</f>
        <v>6306</v>
      </c>
      <c r="M242" s="30">
        <f>VLOOKUP(B242,'[3]PSO 2025-深圳银图'!$A$1:$Q$65536,13,FALSE)</f>
        <v>6.98</v>
      </c>
      <c r="N242" s="2">
        <f t="shared" si="6"/>
        <v>0</v>
      </c>
      <c r="O242" s="31">
        <f t="shared" si="7"/>
        <v>44015.88</v>
      </c>
    </row>
    <row r="243" s="2" customFormat="1" ht="20.25" customHeight="1" spans="1:15">
      <c r="A243" s="29"/>
      <c r="B243" s="47" t="s">
        <v>831</v>
      </c>
      <c r="C243" s="48" t="s">
        <v>832</v>
      </c>
      <c r="D243" s="49" t="s">
        <v>833</v>
      </c>
      <c r="E243" s="48">
        <v>4578</v>
      </c>
      <c r="F243" s="29">
        <v>763</v>
      </c>
      <c r="G243" s="50" t="s">
        <v>46</v>
      </c>
      <c r="H243" s="20">
        <v>45930</v>
      </c>
      <c r="I243" s="29" t="s">
        <v>834</v>
      </c>
      <c r="J243" s="2" t="e">
        <f>VLOOKUP(B243,[2]欠料HOLD貨!$C:$R,12,FALSE)</f>
        <v>#N/A</v>
      </c>
      <c r="L243" s="2">
        <f>VLOOKUP(B243,'[3]PSO 2025-深圳银图'!$A$1:$Q$65536,5,FALSE)</f>
        <v>4578</v>
      </c>
      <c r="M243" s="30">
        <f>VLOOKUP(B243,'[3]PSO 2025-深圳银图'!$A$1:$Q$65536,13,FALSE)</f>
        <v>7.35</v>
      </c>
      <c r="N243" s="2">
        <f t="shared" si="6"/>
        <v>0</v>
      </c>
      <c r="O243" s="31">
        <f t="shared" si="7"/>
        <v>33648.3</v>
      </c>
    </row>
    <row r="244" s="2" customFormat="1" ht="20.25" customHeight="1" spans="1:15">
      <c r="A244" s="29"/>
      <c r="B244" s="47" t="s">
        <v>835</v>
      </c>
      <c r="C244" s="48" t="s">
        <v>836</v>
      </c>
      <c r="D244" s="49" t="s">
        <v>837</v>
      </c>
      <c r="E244" s="48">
        <v>2004</v>
      </c>
      <c r="F244" s="29">
        <v>167</v>
      </c>
      <c r="G244" s="50" t="s">
        <v>46</v>
      </c>
      <c r="H244" s="20">
        <v>45930</v>
      </c>
      <c r="I244" s="29" t="s">
        <v>838</v>
      </c>
      <c r="J244" s="2" t="e">
        <f>VLOOKUP(B244,[2]欠料HOLD貨!$C:$R,12,FALSE)</f>
        <v>#N/A</v>
      </c>
      <c r="L244" s="2">
        <f>VLOOKUP(B244,'[3]PSO 2025-深圳银图'!$A$1:$Q$65536,5,FALSE)</f>
        <v>2004</v>
      </c>
      <c r="M244" s="30">
        <f>VLOOKUP(B244,'[3]PSO 2025-深圳银图'!$A$1:$Q$65536,13,FALSE)</f>
        <v>5.24</v>
      </c>
      <c r="N244" s="2">
        <f t="shared" si="6"/>
        <v>0</v>
      </c>
      <c r="O244" s="31">
        <f t="shared" si="7"/>
        <v>10500.96</v>
      </c>
    </row>
    <row r="245" s="2" customFormat="1" ht="20.25" customHeight="1" spans="1:15">
      <c r="A245" s="29" t="s">
        <v>58</v>
      </c>
      <c r="B245" s="47" t="s">
        <v>839</v>
      </c>
      <c r="C245" s="48">
        <v>4500578349</v>
      </c>
      <c r="D245" s="49" t="s">
        <v>300</v>
      </c>
      <c r="E245" s="48">
        <f>1*F245</f>
        <v>700</v>
      </c>
      <c r="F245" s="29">
        <v>700</v>
      </c>
      <c r="G245" s="50" t="s">
        <v>301</v>
      </c>
      <c r="H245" s="20">
        <v>45930</v>
      </c>
      <c r="I245" s="29" t="s">
        <v>302</v>
      </c>
      <c r="J245" s="2" t="e">
        <f>VLOOKUP(B245,[2]欠料HOLD貨!$C:$R,12,FALSE)</f>
        <v>#N/A</v>
      </c>
      <c r="L245" s="2">
        <f>VLOOKUP(B245,'[3]PSO 2025-深圳银图'!$A$1:$Q$65536,5,FALSE)</f>
        <v>1300</v>
      </c>
      <c r="M245" s="30">
        <f>VLOOKUP(B245,'[3]PSO 2025-深圳银图'!$A$1:$Q$65536,13,FALSE)</f>
        <v>45.64</v>
      </c>
      <c r="N245" s="2">
        <f t="shared" si="6"/>
        <v>600</v>
      </c>
      <c r="O245" s="31">
        <f t="shared" si="7"/>
        <v>31948</v>
      </c>
    </row>
    <row r="246" s="2" customFormat="1" ht="20.25" customHeight="1" spans="1:15">
      <c r="A246" s="29" t="s">
        <v>25</v>
      </c>
      <c r="B246" s="47" t="s">
        <v>839</v>
      </c>
      <c r="C246" s="48">
        <v>4500578349</v>
      </c>
      <c r="D246" s="49" t="s">
        <v>300</v>
      </c>
      <c r="E246" s="48">
        <f>1*F246</f>
        <v>600</v>
      </c>
      <c r="F246" s="29">
        <v>600</v>
      </c>
      <c r="G246" s="50" t="s">
        <v>117</v>
      </c>
      <c r="H246" s="20">
        <v>45930</v>
      </c>
      <c r="I246" s="29" t="s">
        <v>302</v>
      </c>
      <c r="J246" s="2" t="e">
        <f>VLOOKUP(B246,[2]欠料HOLD貨!$C:$R,12,FALSE)</f>
        <v>#N/A</v>
      </c>
      <c r="L246" s="2">
        <f>VLOOKUP(B246,'[3]PSO 2025-深圳银图'!$A$1:$Q$65536,5,FALSE)</f>
        <v>1300</v>
      </c>
      <c r="M246" s="30">
        <f>VLOOKUP(B246,'[3]PSO 2025-深圳银图'!$A$1:$Q$65536,13,FALSE)</f>
        <v>45.64</v>
      </c>
      <c r="N246" s="2">
        <f t="shared" si="6"/>
        <v>700</v>
      </c>
      <c r="O246" s="31">
        <f t="shared" si="7"/>
        <v>27384</v>
      </c>
    </row>
    <row r="247" s="2" customFormat="1" ht="20.25" customHeight="1" spans="1:15">
      <c r="A247" s="29"/>
      <c r="B247" s="47" t="s">
        <v>840</v>
      </c>
      <c r="C247" s="48">
        <v>4500578441</v>
      </c>
      <c r="D247" s="49" t="s">
        <v>130</v>
      </c>
      <c r="E247" s="48">
        <v>1254</v>
      </c>
      <c r="F247" s="29">
        <v>209</v>
      </c>
      <c r="G247" s="50" t="s">
        <v>42</v>
      </c>
      <c r="H247" s="20">
        <v>45930</v>
      </c>
      <c r="I247" s="29" t="s">
        <v>131</v>
      </c>
      <c r="J247" s="2" t="e">
        <f>VLOOKUP(B247,[2]欠料HOLD貨!$C:$R,12,FALSE)</f>
        <v>#N/A</v>
      </c>
      <c r="L247" s="2">
        <f>VLOOKUP(B247,'[3]PSO 2025-深圳银图'!$A$1:$Q$65536,5,FALSE)</f>
        <v>1254</v>
      </c>
      <c r="M247" s="30">
        <f>VLOOKUP(B247,'[3]PSO 2025-深圳银图'!$A$1:$Q$65536,13,FALSE)</f>
        <v>18.373</v>
      </c>
      <c r="N247" s="2">
        <f t="shared" si="6"/>
        <v>0</v>
      </c>
      <c r="O247" s="31">
        <f t="shared" si="7"/>
        <v>23039.742</v>
      </c>
    </row>
    <row r="248" s="2" customFormat="1" ht="20.25" customHeight="1" spans="1:15">
      <c r="A248" s="29" t="s">
        <v>25</v>
      </c>
      <c r="B248" s="47" t="s">
        <v>841</v>
      </c>
      <c r="C248" s="48">
        <v>4500578342</v>
      </c>
      <c r="D248" s="49" t="s">
        <v>842</v>
      </c>
      <c r="E248" s="48">
        <v>1500</v>
      </c>
      <c r="F248" s="29">
        <v>375</v>
      </c>
      <c r="G248" s="50" t="s">
        <v>38</v>
      </c>
      <c r="H248" s="20">
        <v>45930</v>
      </c>
      <c r="I248" s="29" t="s">
        <v>843</v>
      </c>
      <c r="J248" s="2" t="e">
        <f>VLOOKUP(B248,[2]欠料HOLD貨!$C:$R,12,FALSE)</f>
        <v>#N/A</v>
      </c>
      <c r="L248" s="2">
        <f>VLOOKUP(B248,'[3]PSO 2025-深圳银图'!$A$1:$Q$65536,5,FALSE)</f>
        <v>1500</v>
      </c>
      <c r="M248" s="30">
        <f>VLOOKUP(B248,'[3]PSO 2025-深圳银图'!$A$1:$Q$65536,13,FALSE)</f>
        <v>25.67</v>
      </c>
      <c r="N248" s="2">
        <f t="shared" si="6"/>
        <v>0</v>
      </c>
      <c r="O248" s="31">
        <f t="shared" si="7"/>
        <v>38505</v>
      </c>
    </row>
    <row r="249" s="2" customFormat="1" ht="20.25" customHeight="1" spans="1:15">
      <c r="A249" s="29" t="s">
        <v>30</v>
      </c>
      <c r="B249" s="47" t="s">
        <v>844</v>
      </c>
      <c r="C249" s="48">
        <v>46769</v>
      </c>
      <c r="D249" s="49" t="s">
        <v>845</v>
      </c>
      <c r="E249" s="48">
        <v>2500</v>
      </c>
      <c r="F249" s="29">
        <v>625</v>
      </c>
      <c r="G249" s="50" t="s">
        <v>33</v>
      </c>
      <c r="H249" s="20">
        <v>45930</v>
      </c>
      <c r="I249" s="29" t="s">
        <v>846</v>
      </c>
      <c r="J249" s="2" t="e">
        <f>VLOOKUP(B249,[2]欠料HOLD貨!$C:$R,12,FALSE)</f>
        <v>#N/A</v>
      </c>
      <c r="L249" s="2">
        <f>VLOOKUP(B249,'[3]PSO 2025-深圳银图'!$A$1:$Q$65536,5,FALSE)</f>
        <v>2500</v>
      </c>
      <c r="M249" s="30">
        <f>VLOOKUP(B249,'[3]PSO 2025-深圳银图'!$A$1:$Q$65536,13,FALSE)</f>
        <v>4.705</v>
      </c>
      <c r="N249" s="2">
        <f t="shared" si="6"/>
        <v>0</v>
      </c>
      <c r="O249" s="31">
        <f t="shared" si="7"/>
        <v>11762.5</v>
      </c>
    </row>
    <row r="250" s="3" customFormat="1" ht="20.25" customHeight="1" spans="1:15">
      <c r="A250" s="32"/>
      <c r="B250" s="51" t="s">
        <v>847</v>
      </c>
      <c r="C250" s="52">
        <v>4500576530</v>
      </c>
      <c r="D250" s="53" t="s">
        <v>848</v>
      </c>
      <c r="E250" s="52">
        <v>2500</v>
      </c>
      <c r="F250" s="32">
        <v>625</v>
      </c>
      <c r="G250" s="54" t="s">
        <v>50</v>
      </c>
      <c r="H250" s="26">
        <v>45930</v>
      </c>
      <c r="I250" s="32" t="s">
        <v>849</v>
      </c>
      <c r="J250" s="3" t="e">
        <f>VLOOKUP(B250,[2]欠料HOLD貨!$C:$R,12,FALSE)</f>
        <v>#N/A</v>
      </c>
      <c r="L250" s="2">
        <f>VLOOKUP(B250,'[3]PSO 2025-深圳银图'!$A$1:$Q$65536,5,FALSE)</f>
        <v>2500</v>
      </c>
      <c r="M250" s="33">
        <v>9.575</v>
      </c>
      <c r="N250" s="2">
        <f t="shared" si="6"/>
        <v>0</v>
      </c>
      <c r="O250" s="34">
        <f t="shared" si="7"/>
        <v>23937.5</v>
      </c>
    </row>
    <row r="251" s="2" customFormat="1" ht="20.25" customHeight="1" spans="1:15">
      <c r="A251" s="29"/>
      <c r="B251" s="47" t="s">
        <v>850</v>
      </c>
      <c r="C251" s="48">
        <v>4500578557</v>
      </c>
      <c r="D251" s="49" t="s">
        <v>851</v>
      </c>
      <c r="E251" s="48">
        <v>2504</v>
      </c>
      <c r="F251" s="29">
        <v>313</v>
      </c>
      <c r="G251" s="50" t="s">
        <v>509</v>
      </c>
      <c r="H251" s="20">
        <v>45930</v>
      </c>
      <c r="I251" s="29" t="s">
        <v>852</v>
      </c>
      <c r="J251" s="2" t="e">
        <f>VLOOKUP(B251,[2]欠料HOLD貨!$C:$R,12,FALSE)</f>
        <v>#N/A</v>
      </c>
      <c r="L251" s="2">
        <f>VLOOKUP(B251,'[3]PSO 2025-深圳银图'!$A$1:$Q$65536,5,FALSE)</f>
        <v>2504</v>
      </c>
      <c r="M251" s="30">
        <f>VLOOKUP(B251,'[3]PSO 2025-深圳银图'!$A$1:$Q$65536,13,FALSE)</f>
        <v>9.78</v>
      </c>
      <c r="N251" s="2">
        <f t="shared" si="6"/>
        <v>0</v>
      </c>
      <c r="O251" s="31">
        <f t="shared" si="7"/>
        <v>24489.12</v>
      </c>
    </row>
    <row r="252" s="2" customFormat="1" ht="20.25" customHeight="1" spans="1:15">
      <c r="A252" s="29" t="s">
        <v>58</v>
      </c>
      <c r="B252" s="47" t="s">
        <v>853</v>
      </c>
      <c r="C252" s="48">
        <v>4500578342</v>
      </c>
      <c r="D252" s="49" t="s">
        <v>121</v>
      </c>
      <c r="E252" s="48">
        <v>5004</v>
      </c>
      <c r="F252" s="29">
        <v>834</v>
      </c>
      <c r="G252" s="50" t="s">
        <v>38</v>
      </c>
      <c r="H252" s="20">
        <v>45930</v>
      </c>
      <c r="I252" s="29" t="s">
        <v>122</v>
      </c>
      <c r="J252" s="2" t="e">
        <f>VLOOKUP(B252,[2]欠料HOLD貨!$C:$R,12,FALSE)</f>
        <v>#N/A</v>
      </c>
      <c r="L252" s="2">
        <f>VLOOKUP(B252,'[3]MSO 2025江门银图'!$A$1:$Q$65536,5,FALSE)</f>
        <v>5004</v>
      </c>
      <c r="M252" s="30">
        <f>VLOOKUP(B252,'[3]MSO 2025江门银图'!$A$1:$Q$65536,13,FALSE)</f>
        <v>8.942</v>
      </c>
      <c r="N252" s="2">
        <f t="shared" si="6"/>
        <v>0</v>
      </c>
      <c r="O252" s="31">
        <f t="shared" si="7"/>
        <v>44745.768</v>
      </c>
    </row>
    <row r="253" s="3" customFormat="1" ht="20.25" customHeight="1" spans="1:15">
      <c r="A253" s="32"/>
      <c r="B253" s="51" t="s">
        <v>854</v>
      </c>
      <c r="C253" s="52">
        <v>4500576530</v>
      </c>
      <c r="D253" s="53" t="s">
        <v>855</v>
      </c>
      <c r="E253" s="52">
        <v>2500</v>
      </c>
      <c r="F253" s="32">
        <v>625</v>
      </c>
      <c r="G253" s="54" t="s">
        <v>50</v>
      </c>
      <c r="H253" s="26">
        <v>45930</v>
      </c>
      <c r="I253" s="32" t="s">
        <v>856</v>
      </c>
      <c r="J253" s="3" t="e">
        <f>VLOOKUP(B253,[2]欠料HOLD貨!$C:$R,12,FALSE)</f>
        <v>#N/A</v>
      </c>
      <c r="L253" s="2">
        <f>VLOOKUP(B253,'[3]PSO 2025-深圳银图'!$A$1:$Q$65536,5,FALSE)</f>
        <v>2500</v>
      </c>
      <c r="M253" s="33">
        <v>7.067</v>
      </c>
      <c r="N253" s="2">
        <f t="shared" si="6"/>
        <v>0</v>
      </c>
      <c r="O253" s="34">
        <f t="shared" si="7"/>
        <v>17667.5</v>
      </c>
    </row>
    <row r="254" s="2" customFormat="1" ht="20.25" customHeight="1" spans="1:15">
      <c r="A254" s="29"/>
      <c r="B254" s="47" t="s">
        <v>857</v>
      </c>
      <c r="C254" s="48">
        <v>4500578557</v>
      </c>
      <c r="D254" s="49" t="s">
        <v>858</v>
      </c>
      <c r="E254" s="48">
        <v>1536</v>
      </c>
      <c r="F254" s="29">
        <v>384</v>
      </c>
      <c r="G254" s="50" t="s">
        <v>509</v>
      </c>
      <c r="H254" s="20">
        <v>45930</v>
      </c>
      <c r="I254" s="29" t="s">
        <v>859</v>
      </c>
      <c r="J254" s="2" t="e">
        <f>VLOOKUP(B254,[2]欠料HOLD貨!$C:$R,12,FALSE)</f>
        <v>#N/A</v>
      </c>
      <c r="L254" s="2">
        <f>VLOOKUP(B254,'[3]PSO 2025-深圳银图'!$A$1:$Q$65536,5,FALSE)</f>
        <v>1536</v>
      </c>
      <c r="M254" s="30">
        <f>VLOOKUP(B254,'[3]PSO 2025-深圳银图'!$A$1:$Q$65536,13,FALSE)</f>
        <v>8.994</v>
      </c>
      <c r="N254" s="2">
        <f t="shared" si="6"/>
        <v>0</v>
      </c>
      <c r="O254" s="31">
        <f t="shared" si="7"/>
        <v>13814.784</v>
      </c>
    </row>
    <row r="255" s="2" customFormat="1" ht="20.25" customHeight="1" spans="1:15">
      <c r="A255" s="29" t="s">
        <v>107</v>
      </c>
      <c r="B255" s="47" t="s">
        <v>860</v>
      </c>
      <c r="C255" s="48">
        <v>4500578342</v>
      </c>
      <c r="D255" s="49" t="s">
        <v>861</v>
      </c>
      <c r="E255" s="48">
        <v>3000</v>
      </c>
      <c r="F255" s="29">
        <v>250</v>
      </c>
      <c r="G255" s="50" t="s">
        <v>38</v>
      </c>
      <c r="H255" s="20">
        <v>45930</v>
      </c>
      <c r="I255" s="29" t="s">
        <v>862</v>
      </c>
      <c r="J255" s="2" t="e">
        <f>VLOOKUP(B255,[2]欠料HOLD貨!$C:$R,12,FALSE)</f>
        <v>#N/A</v>
      </c>
      <c r="L255" s="2">
        <f>VLOOKUP(B255,'[3]PSO 2025-深圳银图'!$A$1:$Q$65536,5,FALSE)</f>
        <v>3000</v>
      </c>
      <c r="M255" s="30">
        <f>VLOOKUP(B255,'[3]PSO 2025-深圳银图'!$A$1:$Q$65536,13,FALSE)</f>
        <v>15.59</v>
      </c>
      <c r="N255" s="2">
        <f t="shared" si="6"/>
        <v>0</v>
      </c>
      <c r="O255" s="31">
        <f t="shared" si="7"/>
        <v>46770</v>
      </c>
    </row>
    <row r="256" s="3" customFormat="1" ht="20.25" customHeight="1" spans="1:15">
      <c r="A256" s="32"/>
      <c r="B256" s="51" t="s">
        <v>863</v>
      </c>
      <c r="C256" s="52">
        <v>702500</v>
      </c>
      <c r="D256" s="53" t="s">
        <v>864</v>
      </c>
      <c r="E256" s="52">
        <v>1380</v>
      </c>
      <c r="F256" s="32" t="s">
        <v>778</v>
      </c>
      <c r="G256" s="54" t="s">
        <v>865</v>
      </c>
      <c r="H256" s="26">
        <v>45930</v>
      </c>
      <c r="I256" s="32" t="s">
        <v>866</v>
      </c>
      <c r="J256" s="3" t="e">
        <f>VLOOKUP(B256,[2]欠料HOLD貨!$C:$R,12,FALSE)</f>
        <v>#N/A</v>
      </c>
      <c r="L256" s="2">
        <f>VLOOKUP(B256,'[3]PSO 2025-深圳银图'!$A$1:$Q$65536,5,FALSE)</f>
        <v>1380</v>
      </c>
      <c r="M256" s="33">
        <v>15</v>
      </c>
      <c r="N256" s="2">
        <f t="shared" si="6"/>
        <v>0</v>
      </c>
      <c r="O256" s="34">
        <f t="shared" si="7"/>
        <v>20700</v>
      </c>
    </row>
    <row r="257" s="3" customFormat="1" ht="20.25" customHeight="1" spans="1:15">
      <c r="A257" s="32"/>
      <c r="B257" s="51" t="s">
        <v>867</v>
      </c>
      <c r="C257" s="52">
        <v>702506</v>
      </c>
      <c r="D257" s="53" t="s">
        <v>868</v>
      </c>
      <c r="E257" s="52">
        <v>552</v>
      </c>
      <c r="F257" s="32" t="s">
        <v>778</v>
      </c>
      <c r="G257" s="54" t="s">
        <v>80</v>
      </c>
      <c r="H257" s="26">
        <v>45930</v>
      </c>
      <c r="I257" s="32" t="s">
        <v>869</v>
      </c>
      <c r="J257" s="3" t="e">
        <f>VLOOKUP(B257,[2]欠料HOLD貨!$C:$R,12,FALSE)</f>
        <v>#N/A</v>
      </c>
      <c r="L257" s="2">
        <f>VLOOKUP(B257,'[3]PSO 2025-深圳银图'!$A$1:$Q$65536,5,FALSE)</f>
        <v>552</v>
      </c>
      <c r="M257" s="33">
        <v>14.98</v>
      </c>
      <c r="N257" s="2">
        <f t="shared" si="6"/>
        <v>0</v>
      </c>
      <c r="O257" s="34">
        <f t="shared" si="7"/>
        <v>8268.96</v>
      </c>
    </row>
    <row r="258" s="3" customFormat="1" ht="20.25" customHeight="1" spans="1:15">
      <c r="A258" s="32"/>
      <c r="B258" s="51" t="s">
        <v>870</v>
      </c>
      <c r="C258" s="52">
        <v>702503</v>
      </c>
      <c r="D258" s="53" t="s">
        <v>868</v>
      </c>
      <c r="E258" s="52">
        <v>396</v>
      </c>
      <c r="F258" s="32" t="s">
        <v>778</v>
      </c>
      <c r="G258" s="54" t="s">
        <v>64</v>
      </c>
      <c r="H258" s="26">
        <v>45930</v>
      </c>
      <c r="I258" s="32" t="s">
        <v>869</v>
      </c>
      <c r="J258" s="3" t="e">
        <f>VLOOKUP(B258,[2]欠料HOLD貨!$C:$R,12,FALSE)</f>
        <v>#N/A</v>
      </c>
      <c r="L258" s="2">
        <f>VLOOKUP(B258,'[3]PSO 2025-深圳银图'!$A$1:$Q$65536,5,FALSE)</f>
        <v>396</v>
      </c>
      <c r="M258" s="33">
        <v>14.98</v>
      </c>
      <c r="N258" s="2">
        <f t="shared" si="6"/>
        <v>0</v>
      </c>
      <c r="O258" s="34">
        <f t="shared" si="7"/>
        <v>5932.08</v>
      </c>
    </row>
    <row r="259" s="3" customFormat="1" ht="20.25" customHeight="1" spans="1:15">
      <c r="A259" s="32"/>
      <c r="B259" s="51" t="s">
        <v>871</v>
      </c>
      <c r="C259" s="52" t="s">
        <v>872</v>
      </c>
      <c r="D259" s="53" t="s">
        <v>868</v>
      </c>
      <c r="E259" s="52">
        <v>1002</v>
      </c>
      <c r="F259" s="32" t="s">
        <v>778</v>
      </c>
      <c r="G259" s="54" t="s">
        <v>46</v>
      </c>
      <c r="H259" s="26">
        <v>45930</v>
      </c>
      <c r="I259" s="32" t="s">
        <v>873</v>
      </c>
      <c r="J259" s="3" t="e">
        <f>VLOOKUP(B259,[2]欠料HOLD貨!$C:$R,12,FALSE)</f>
        <v>#N/A</v>
      </c>
      <c r="L259" s="2">
        <f>VLOOKUP(B259,'[3]PSO 2025-深圳银图'!$A$1:$Q$65536,5,FALSE)</f>
        <v>1002</v>
      </c>
      <c r="M259" s="33">
        <v>14.98</v>
      </c>
      <c r="N259" s="2">
        <f t="shared" ref="N259:N269" si="8">L259-E259</f>
        <v>0</v>
      </c>
      <c r="O259" s="34">
        <f t="shared" si="7"/>
        <v>15009.96</v>
      </c>
    </row>
    <row r="260" s="2" customFormat="1" ht="20.25" customHeight="1" spans="1:15">
      <c r="A260" s="29"/>
      <c r="B260" s="47" t="s">
        <v>874</v>
      </c>
      <c r="C260" s="48">
        <v>4500578135</v>
      </c>
      <c r="D260" s="49" t="s">
        <v>875</v>
      </c>
      <c r="E260" s="48">
        <v>252</v>
      </c>
      <c r="F260" s="29">
        <f>252/6</f>
        <v>42</v>
      </c>
      <c r="G260" s="50" t="s">
        <v>143</v>
      </c>
      <c r="H260" s="20">
        <v>45930</v>
      </c>
      <c r="I260" s="29" t="s">
        <v>876</v>
      </c>
      <c r="J260" s="2" t="e">
        <f>VLOOKUP(B260,[2]欠料HOLD貨!$C:$R,12,FALSE)</f>
        <v>#N/A</v>
      </c>
      <c r="L260" s="2">
        <f>VLOOKUP(B260,'[3]PSO 2025-深圳银图'!$A$1:$Q$65536,5,FALSE)</f>
        <v>252</v>
      </c>
      <c r="M260" s="30">
        <f>VLOOKUP(B260,'[3]PSO 2025-深圳银图'!$A$1:$Q$65536,13,FALSE)</f>
        <v>15.375</v>
      </c>
      <c r="N260" s="2">
        <f t="shared" si="8"/>
        <v>0</v>
      </c>
      <c r="O260" s="31">
        <f t="shared" ref="O260:O269" si="9">M260*E260</f>
        <v>3874.5</v>
      </c>
    </row>
    <row r="261" s="2" customFormat="1" ht="20.25" customHeight="1" spans="1:15">
      <c r="A261" s="29" t="s">
        <v>30</v>
      </c>
      <c r="B261" s="47" t="s">
        <v>877</v>
      </c>
      <c r="C261" s="48">
        <v>4500579134</v>
      </c>
      <c r="D261" s="49" t="s">
        <v>600</v>
      </c>
      <c r="E261" s="48">
        <f>6*F261</f>
        <v>11400</v>
      </c>
      <c r="F261" s="29">
        <v>1900</v>
      </c>
      <c r="G261" s="50" t="s">
        <v>28</v>
      </c>
      <c r="H261" s="20">
        <v>45930</v>
      </c>
      <c r="I261" s="29" t="s">
        <v>601</v>
      </c>
      <c r="J261" s="2" t="e">
        <f>VLOOKUP(B261,[2]欠料HOLD貨!$C:$R,12,FALSE)</f>
        <v>#N/A</v>
      </c>
      <c r="L261" s="2">
        <f>VLOOKUP(B261,'[3]PSO 2025-深圳银图'!$A$1:$Q$65536,5,FALSE)</f>
        <v>11400</v>
      </c>
      <c r="M261" s="30">
        <f>VLOOKUP(B261,'[3]PSO 2025-深圳银图'!$A$1:$Q$65536,13,FALSE)</f>
        <v>15.263</v>
      </c>
      <c r="N261" s="2">
        <f t="shared" si="8"/>
        <v>0</v>
      </c>
      <c r="O261" s="31">
        <f t="shared" si="9"/>
        <v>173998.2</v>
      </c>
    </row>
    <row r="262" s="2" customFormat="1" ht="20.25" customHeight="1" spans="1:15">
      <c r="A262" s="29" t="s">
        <v>93</v>
      </c>
      <c r="B262" s="47" t="s">
        <v>878</v>
      </c>
      <c r="C262" s="48">
        <v>4500579134</v>
      </c>
      <c r="D262" s="49" t="s">
        <v>491</v>
      </c>
      <c r="E262" s="48">
        <v>4200</v>
      </c>
      <c r="F262" s="29">
        <v>700</v>
      </c>
      <c r="G262" s="50" t="s">
        <v>28</v>
      </c>
      <c r="H262" s="20">
        <v>45930</v>
      </c>
      <c r="I262" s="29" t="s">
        <v>492</v>
      </c>
      <c r="J262" s="2" t="e">
        <f>VLOOKUP(B262,[2]欠料HOLD貨!$C:$R,12,FALSE)</f>
        <v>#N/A</v>
      </c>
      <c r="L262" s="2">
        <f>VLOOKUP(B262,'[3]PSO 2025-深圳银图'!$A$1:$Q$65536,5,FALSE)</f>
        <v>4200</v>
      </c>
      <c r="M262" s="30">
        <f>VLOOKUP(B262,'[3]PSO 2025-深圳银图'!$A$1:$Q$65536,13,FALSE)</f>
        <v>18.496</v>
      </c>
      <c r="N262" s="2">
        <f t="shared" si="8"/>
        <v>0</v>
      </c>
      <c r="O262" s="31">
        <f t="shared" si="9"/>
        <v>77683.2</v>
      </c>
    </row>
    <row r="263" s="2" customFormat="1" ht="20.25" customHeight="1" spans="1:15">
      <c r="A263" s="29"/>
      <c r="B263" s="47" t="s">
        <v>879</v>
      </c>
      <c r="C263" s="48">
        <v>4500578135</v>
      </c>
      <c r="D263" s="49" t="s">
        <v>880</v>
      </c>
      <c r="E263" s="48">
        <v>252</v>
      </c>
      <c r="F263" s="29">
        <f>252/3</f>
        <v>84</v>
      </c>
      <c r="G263" s="50" t="s">
        <v>143</v>
      </c>
      <c r="H263" s="20">
        <v>45930</v>
      </c>
      <c r="I263" s="29" t="s">
        <v>881</v>
      </c>
      <c r="J263" s="2" t="e">
        <f>VLOOKUP(B263,[2]欠料HOLD貨!$C:$R,12,FALSE)</f>
        <v>#N/A</v>
      </c>
      <c r="L263" s="2">
        <f>VLOOKUP(B263,'[3]PSO 2025-深圳银图'!$A$1:$Q$65536,5,FALSE)</f>
        <v>252</v>
      </c>
      <c r="M263" s="30">
        <f>VLOOKUP(B263,'[3]PSO 2025-深圳银图'!$A$1:$Q$65536,13,FALSE)</f>
        <v>13.01</v>
      </c>
      <c r="N263" s="2">
        <f t="shared" si="8"/>
        <v>0</v>
      </c>
      <c r="O263" s="31">
        <f t="shared" si="9"/>
        <v>3278.52</v>
      </c>
    </row>
    <row r="264" s="3" customFormat="1" ht="20.25" customHeight="1" spans="1:15">
      <c r="A264" s="32"/>
      <c r="B264" s="51" t="s">
        <v>882</v>
      </c>
      <c r="C264" s="52">
        <v>702500</v>
      </c>
      <c r="D264" s="53" t="s">
        <v>883</v>
      </c>
      <c r="E264" s="52">
        <v>1104</v>
      </c>
      <c r="F264" s="32" t="s">
        <v>778</v>
      </c>
      <c r="G264" s="54" t="s">
        <v>865</v>
      </c>
      <c r="H264" s="26">
        <v>45930</v>
      </c>
      <c r="I264" s="32" t="s">
        <v>884</v>
      </c>
      <c r="J264" s="3" t="e">
        <f>VLOOKUP(B264,[2]欠料HOLD貨!$C:$R,12,FALSE)</f>
        <v>#N/A</v>
      </c>
      <c r="L264" s="2">
        <f>VLOOKUP(B264,'[3]PSO 2025-深圳银图'!$A$1:$Q$65536,5,FALSE)</f>
        <v>1104</v>
      </c>
      <c r="M264" s="33">
        <v>10.352</v>
      </c>
      <c r="N264" s="2">
        <f t="shared" si="8"/>
        <v>0</v>
      </c>
      <c r="O264" s="34">
        <f t="shared" si="9"/>
        <v>11428.608</v>
      </c>
    </row>
    <row r="265" s="3" customFormat="1" ht="20.25" customHeight="1" spans="1:15">
      <c r="A265" s="32"/>
      <c r="B265" s="51" t="s">
        <v>885</v>
      </c>
      <c r="C265" s="52">
        <v>702506</v>
      </c>
      <c r="D265" s="53" t="s">
        <v>886</v>
      </c>
      <c r="E265" s="52">
        <v>552</v>
      </c>
      <c r="F265" s="32" t="s">
        <v>778</v>
      </c>
      <c r="G265" s="54" t="s">
        <v>80</v>
      </c>
      <c r="H265" s="26">
        <v>45930</v>
      </c>
      <c r="I265" s="32" t="s">
        <v>887</v>
      </c>
      <c r="J265" s="3" t="e">
        <f>VLOOKUP(B265,[2]欠料HOLD貨!$C:$R,12,FALSE)</f>
        <v>#N/A</v>
      </c>
      <c r="L265" s="2">
        <f>VLOOKUP(B265,'[3]PSO 2025-深圳银图'!$A$1:$Q$65536,5,FALSE)</f>
        <v>552</v>
      </c>
      <c r="M265" s="33">
        <v>10</v>
      </c>
      <c r="N265" s="2">
        <f t="shared" si="8"/>
        <v>0</v>
      </c>
      <c r="O265" s="34">
        <f t="shared" si="9"/>
        <v>5520</v>
      </c>
    </row>
    <row r="266" s="3" customFormat="1" ht="20.25" customHeight="1" spans="1:15">
      <c r="A266" s="32"/>
      <c r="B266" s="51" t="s">
        <v>888</v>
      </c>
      <c r="C266" s="52">
        <v>702503</v>
      </c>
      <c r="D266" s="53" t="s">
        <v>886</v>
      </c>
      <c r="E266" s="52">
        <v>270</v>
      </c>
      <c r="F266" s="32" t="s">
        <v>778</v>
      </c>
      <c r="G266" s="54" t="s">
        <v>64</v>
      </c>
      <c r="H266" s="26">
        <v>45930</v>
      </c>
      <c r="I266" s="32" t="s">
        <v>887</v>
      </c>
      <c r="J266" s="3" t="e">
        <f>VLOOKUP(B266,[2]欠料HOLD貨!$C:$R,12,FALSE)</f>
        <v>#N/A</v>
      </c>
      <c r="L266" s="2">
        <f>VLOOKUP(B266,'[3]PSO 2025-深圳银图'!$A$1:$Q$65536,5,FALSE)</f>
        <v>270</v>
      </c>
      <c r="M266" s="33">
        <v>10</v>
      </c>
      <c r="N266" s="2">
        <f t="shared" si="8"/>
        <v>0</v>
      </c>
      <c r="O266" s="34">
        <f t="shared" si="9"/>
        <v>2700</v>
      </c>
    </row>
    <row r="267" s="3" customFormat="1" ht="20.25" customHeight="1" spans="1:15">
      <c r="A267" s="32"/>
      <c r="B267" s="51" t="s">
        <v>889</v>
      </c>
      <c r="C267" s="52" t="s">
        <v>872</v>
      </c>
      <c r="D267" s="53" t="s">
        <v>886</v>
      </c>
      <c r="E267" s="52">
        <v>1002</v>
      </c>
      <c r="F267" s="32" t="s">
        <v>778</v>
      </c>
      <c r="G267" s="54" t="s">
        <v>46</v>
      </c>
      <c r="H267" s="26">
        <v>45930</v>
      </c>
      <c r="I267" s="32" t="s">
        <v>887</v>
      </c>
      <c r="J267" s="3" t="e">
        <f>VLOOKUP(B267,[2]欠料HOLD貨!$C:$R,12,FALSE)</f>
        <v>#N/A</v>
      </c>
      <c r="L267" s="2">
        <f>VLOOKUP(B267,'[3]PSO 2025-深圳银图'!$A$1:$Q$65536,5,FALSE)</f>
        <v>1002</v>
      </c>
      <c r="M267" s="33">
        <v>10</v>
      </c>
      <c r="N267" s="2">
        <f t="shared" si="8"/>
        <v>0</v>
      </c>
      <c r="O267" s="34">
        <f t="shared" si="9"/>
        <v>10020</v>
      </c>
    </row>
    <row r="268" s="2" customFormat="1" ht="20.25" customHeight="1" spans="1:15">
      <c r="A268" s="29" t="s">
        <v>58</v>
      </c>
      <c r="B268" s="47" t="s">
        <v>890</v>
      </c>
      <c r="C268" s="48">
        <v>4500577735</v>
      </c>
      <c r="D268" s="49" t="s">
        <v>232</v>
      </c>
      <c r="E268" s="48">
        <v>10002</v>
      </c>
      <c r="F268" s="29">
        <f>10002/3</f>
        <v>3334</v>
      </c>
      <c r="G268" s="50" t="s">
        <v>301</v>
      </c>
      <c r="H268" s="20">
        <v>45930</v>
      </c>
      <c r="I268" s="29" t="s">
        <v>233</v>
      </c>
      <c r="J268" s="2" t="e">
        <f>VLOOKUP(B268,[2]欠料HOLD貨!$C:$R,12,FALSE)</f>
        <v>#N/A</v>
      </c>
      <c r="L268" s="2">
        <f>VLOOKUP(B268,'[3]PSO 2025-深圳银图'!$A$1:$Q$65536,5,FALSE)</f>
        <v>10002</v>
      </c>
      <c r="M268" s="30">
        <f>VLOOKUP(B268,'[3]PSO 2025-深圳银图'!$A$1:$Q$65536,13,FALSE)</f>
        <v>7.589</v>
      </c>
      <c r="N268" s="2">
        <f t="shared" si="8"/>
        <v>0</v>
      </c>
      <c r="O268" s="31">
        <f t="shared" si="9"/>
        <v>75905.178</v>
      </c>
    </row>
    <row r="269" s="2" customFormat="1" ht="20.25" customHeight="1" spans="1:15">
      <c r="A269" s="29"/>
      <c r="B269" s="47" t="s">
        <v>891</v>
      </c>
      <c r="C269" s="48">
        <v>4500578135</v>
      </c>
      <c r="D269" s="49" t="s">
        <v>766</v>
      </c>
      <c r="E269" s="48">
        <v>200</v>
      </c>
      <c r="F269" s="29">
        <v>100</v>
      </c>
      <c r="G269" s="50" t="s">
        <v>143</v>
      </c>
      <c r="H269" s="20">
        <v>45930</v>
      </c>
      <c r="I269" s="29" t="s">
        <v>767</v>
      </c>
      <c r="J269" s="2" t="e">
        <f>VLOOKUP(B269,[2]欠料HOLD貨!$C:$R,12,FALSE)</f>
        <v>#N/A</v>
      </c>
      <c r="L269" s="2">
        <f>VLOOKUP(B269,'[3]RSO 2025  深圳银电'!$A$1:$Q$65536,5,FALSE)</f>
        <v>200</v>
      </c>
      <c r="M269" s="30">
        <f>VLOOKUP(B269,'[3]RSO 2025  深圳银电'!$A$1:$Q$65536,13,FALSE)</f>
        <v>8.097</v>
      </c>
      <c r="N269" s="2">
        <f t="shared" si="8"/>
        <v>0</v>
      </c>
      <c r="O269" s="31">
        <f t="shared" si="9"/>
        <v>1619.4</v>
      </c>
    </row>
    <row r="270" ht="18" customHeight="1" spans="2:15">
      <c r="B270" s="10"/>
      <c r="E270" s="55">
        <f>SUM(E2:E269)</f>
        <v>897713</v>
      </c>
      <c r="F270" s="10"/>
      <c r="G270" s="10"/>
      <c r="H270" s="56"/>
      <c r="I270" s="10"/>
      <c r="M270" s="58" t="s">
        <v>315</v>
      </c>
      <c r="O270" s="59">
        <f>SUM(O2:O269)</f>
        <v>10554244.468</v>
      </c>
    </row>
    <row r="271" ht="18" customHeight="1" spans="2:15">
      <c r="B271" s="10"/>
      <c r="E271" s="10"/>
      <c r="F271" s="10"/>
      <c r="G271" s="10"/>
      <c r="H271" s="56"/>
      <c r="I271" s="10"/>
      <c r="M271" s="58" t="s">
        <v>316</v>
      </c>
      <c r="O271" s="59">
        <f>O270*7.3</f>
        <v>77045984.6164</v>
      </c>
    </row>
    <row r="272" ht="18" customHeight="1" spans="2:15">
      <c r="B272" s="10"/>
      <c r="E272" s="57">
        <f>E270+'[1]9月 -柬'!$E$34</f>
        <v>1064215</v>
      </c>
      <c r="F272" s="10"/>
      <c r="G272" s="10"/>
      <c r="H272" s="56"/>
      <c r="I272" s="10"/>
      <c r="M272" s="58" t="s">
        <v>892</v>
      </c>
      <c r="O272" s="59">
        <f>O271+'[1]9月 -柬'!$M$35</f>
        <v>90490351.4296</v>
      </c>
    </row>
    <row r="273" ht="18" customHeight="1" spans="2:9">
      <c r="B273" s="10"/>
      <c r="E273" s="10"/>
      <c r="F273" s="10"/>
      <c r="G273" s="10"/>
      <c r="H273" s="56"/>
      <c r="I273" s="10"/>
    </row>
    <row r="274" ht="18" customHeight="1" spans="2:9">
      <c r="B274" s="10"/>
      <c r="E274" s="10"/>
      <c r="F274" s="10"/>
      <c r="G274" s="10"/>
      <c r="H274" s="56"/>
      <c r="I274" s="10"/>
    </row>
    <row r="275" ht="18" customHeight="1" spans="2:13">
      <c r="B275" s="10"/>
      <c r="E275" s="10"/>
      <c r="F275" s="10"/>
      <c r="G275" s="10"/>
      <c r="H275" s="56"/>
      <c r="I275" s="10"/>
      <c r="M275" s="57"/>
    </row>
    <row r="276" ht="18" customHeight="1" spans="2:9">
      <c r="B276" s="10"/>
      <c r="E276" s="10"/>
      <c r="F276" s="10"/>
      <c r="G276" s="10"/>
      <c r="H276" s="56"/>
      <c r="I276" s="10"/>
    </row>
    <row r="277" ht="18" customHeight="1" spans="2:9">
      <c r="B277" s="10"/>
      <c r="E277" s="10"/>
      <c r="F277" s="10"/>
      <c r="G277" s="10"/>
      <c r="H277" s="56"/>
      <c r="I277" s="10"/>
    </row>
    <row r="278" ht="18" customHeight="1" spans="2:9">
      <c r="B278" s="10"/>
      <c r="E278" s="10"/>
      <c r="F278" s="10"/>
      <c r="G278" s="10"/>
      <c r="H278" s="56"/>
      <c r="I278" s="10"/>
    </row>
    <row r="279" ht="18" customHeight="1" spans="2:9">
      <c r="B279" s="10"/>
      <c r="E279" s="10"/>
      <c r="F279" s="10"/>
      <c r="G279" s="10"/>
      <c r="H279" s="56"/>
      <c r="I279" s="10"/>
    </row>
    <row r="280" ht="18" customHeight="1" spans="2:9">
      <c r="B280" s="10"/>
      <c r="E280" s="10"/>
      <c r="F280" s="10"/>
      <c r="G280" s="10"/>
      <c r="H280" s="56"/>
      <c r="I280" s="10"/>
    </row>
    <row r="281" ht="18" customHeight="1" spans="2:9">
      <c r="B281" s="10"/>
      <c r="E281" s="10"/>
      <c r="F281" s="10"/>
      <c r="G281" s="10"/>
      <c r="H281" s="56"/>
      <c r="I281" s="10"/>
    </row>
    <row r="282" ht="18" customHeight="1" spans="2:9">
      <c r="B282" s="10"/>
      <c r="E282" s="10"/>
      <c r="F282" s="10"/>
      <c r="G282" s="10"/>
      <c r="H282" s="56"/>
      <c r="I282" s="10"/>
    </row>
    <row r="283" ht="18" customHeight="1" spans="2:9">
      <c r="B283" s="10"/>
      <c r="E283" s="10"/>
      <c r="F283" s="10"/>
      <c r="G283" s="10"/>
      <c r="H283" s="56"/>
      <c r="I283" s="10"/>
    </row>
    <row r="284" ht="18" customHeight="1" spans="2:9">
      <c r="B284" s="10"/>
      <c r="E284" s="10"/>
      <c r="F284" s="10"/>
      <c r="G284" s="10"/>
      <c r="H284" s="56"/>
      <c r="I284" s="10"/>
    </row>
    <row r="285" ht="18" customHeight="1" spans="2:9">
      <c r="B285" s="10"/>
      <c r="E285" s="10"/>
      <c r="F285" s="10"/>
      <c r="G285" s="10"/>
      <c r="H285" s="56"/>
      <c r="I285" s="10"/>
    </row>
    <row r="286" ht="18" customHeight="1" spans="2:9">
      <c r="B286" s="10"/>
      <c r="E286" s="10"/>
      <c r="F286" s="10"/>
      <c r="G286" s="10"/>
      <c r="H286" s="56"/>
      <c r="I286" s="10"/>
    </row>
    <row r="287" ht="18" customHeight="1" spans="2:9">
      <c r="B287" s="10"/>
      <c r="E287" s="10"/>
      <c r="F287" s="10"/>
      <c r="G287" s="10"/>
      <c r="H287" s="56"/>
      <c r="I287" s="10"/>
    </row>
    <row r="288" ht="18" customHeight="1" spans="2:9">
      <c r="B288" s="10"/>
      <c r="E288" s="10"/>
      <c r="F288" s="10"/>
      <c r="G288" s="10"/>
      <c r="H288" s="56"/>
      <c r="I288" s="10"/>
    </row>
    <row r="289" ht="18" customHeight="1" spans="2:9">
      <c r="B289" s="10"/>
      <c r="E289" s="10"/>
      <c r="F289" s="10"/>
      <c r="G289" s="10"/>
      <c r="H289" s="56"/>
      <c r="I289" s="10"/>
    </row>
    <row r="290" ht="18" customHeight="1" spans="2:9">
      <c r="B290" s="10"/>
      <c r="E290" s="10"/>
      <c r="F290" s="10"/>
      <c r="G290" s="10"/>
      <c r="H290" s="56"/>
      <c r="I290" s="10"/>
    </row>
    <row r="291" ht="18" customHeight="1" spans="2:9">
      <c r="B291" s="10"/>
      <c r="E291" s="10"/>
      <c r="F291" s="10"/>
      <c r="G291" s="10"/>
      <c r="H291" s="56"/>
      <c r="I291" s="10"/>
    </row>
    <row r="292" ht="18" customHeight="1" spans="2:9">
      <c r="B292" s="10"/>
      <c r="E292" s="10"/>
      <c r="F292" s="10"/>
      <c r="G292" s="10"/>
      <c r="H292" s="56"/>
      <c r="I292" s="10"/>
    </row>
    <row r="293" ht="18" customHeight="1" spans="2:9">
      <c r="B293" s="10"/>
      <c r="E293" s="10"/>
      <c r="F293" s="10"/>
      <c r="G293" s="10"/>
      <c r="H293" s="56"/>
      <c r="I293" s="10"/>
    </row>
    <row r="294" ht="18" customHeight="1" spans="2:9">
      <c r="B294" s="10"/>
      <c r="E294" s="10"/>
      <c r="F294" s="10"/>
      <c r="G294" s="10"/>
      <c r="H294" s="56"/>
      <c r="I294" s="10"/>
    </row>
    <row r="295" ht="18" customHeight="1" spans="2:9">
      <c r="B295" s="10"/>
      <c r="E295" s="10"/>
      <c r="F295" s="10"/>
      <c r="G295" s="10"/>
      <c r="H295" s="56"/>
      <c r="I295" s="10"/>
    </row>
    <row r="296" ht="18" customHeight="1" spans="2:9">
      <c r="B296" s="10"/>
      <c r="E296" s="10"/>
      <c r="F296" s="10"/>
      <c r="G296" s="10"/>
      <c r="H296" s="56"/>
      <c r="I296" s="10"/>
    </row>
    <row r="297" ht="18" customHeight="1" spans="2:9">
      <c r="B297" s="10"/>
      <c r="E297" s="10"/>
      <c r="F297" s="10"/>
      <c r="G297" s="10"/>
      <c r="H297" s="56"/>
      <c r="I297" s="10"/>
    </row>
    <row r="298" ht="18" customHeight="1" spans="2:9">
      <c r="B298" s="10"/>
      <c r="E298" s="10"/>
      <c r="F298" s="10"/>
      <c r="G298" s="10"/>
      <c r="H298" s="56"/>
      <c r="I298" s="10"/>
    </row>
    <row r="299" ht="18" customHeight="1" spans="2:9">
      <c r="B299" s="10"/>
      <c r="E299" s="10"/>
      <c r="F299" s="10"/>
      <c r="G299" s="10"/>
      <c r="H299" s="56"/>
      <c r="I299" s="10"/>
    </row>
    <row r="300" ht="18" customHeight="1" spans="2:9">
      <c r="B300" s="10"/>
      <c r="E300" s="10"/>
      <c r="F300" s="10"/>
      <c r="G300" s="10"/>
      <c r="H300" s="56"/>
      <c r="I300" s="10"/>
    </row>
    <row r="301" ht="18" customHeight="1" spans="2:9">
      <c r="B301" s="10"/>
      <c r="E301" s="10"/>
      <c r="F301" s="10"/>
      <c r="G301" s="10"/>
      <c r="H301" s="56"/>
      <c r="I301" s="10"/>
    </row>
    <row r="302" ht="18" customHeight="1" spans="2:9">
      <c r="B302" s="10"/>
      <c r="E302" s="10"/>
      <c r="F302" s="10"/>
      <c r="G302" s="10"/>
      <c r="H302" s="56"/>
      <c r="I302" s="10"/>
    </row>
    <row r="303" ht="18" customHeight="1" spans="2:9">
      <c r="B303" s="10"/>
      <c r="E303" s="10"/>
      <c r="F303" s="10"/>
      <c r="G303" s="10"/>
      <c r="H303" s="56"/>
      <c r="I303" s="10"/>
    </row>
    <row r="304" ht="18" customHeight="1" spans="2:9">
      <c r="B304" s="10"/>
      <c r="E304" s="10"/>
      <c r="F304" s="10"/>
      <c r="G304" s="10"/>
      <c r="H304" s="56"/>
      <c r="I304" s="10"/>
    </row>
    <row r="305" ht="18" customHeight="1" spans="2:9">
      <c r="B305" s="10"/>
      <c r="E305" s="10"/>
      <c r="F305" s="10"/>
      <c r="G305" s="10"/>
      <c r="H305" s="56"/>
      <c r="I305" s="10"/>
    </row>
    <row r="306" ht="18" customHeight="1" spans="2:9">
      <c r="B306" s="10"/>
      <c r="E306" s="10"/>
      <c r="F306" s="10"/>
      <c r="G306" s="10"/>
      <c r="H306" s="56"/>
      <c r="I306" s="10"/>
    </row>
    <row r="307" ht="18" customHeight="1" spans="2:9">
      <c r="B307" s="10"/>
      <c r="E307" s="10"/>
      <c r="F307" s="10"/>
      <c r="G307" s="10"/>
      <c r="H307" s="56"/>
      <c r="I307" s="10"/>
    </row>
    <row r="308" ht="18" customHeight="1" spans="2:9">
      <c r="B308" s="10"/>
      <c r="E308" s="10"/>
      <c r="F308" s="10"/>
      <c r="G308" s="10"/>
      <c r="H308" s="56"/>
      <c r="I308" s="10"/>
    </row>
    <row r="309" ht="18" customHeight="1" spans="2:9">
      <c r="B309" s="10"/>
      <c r="E309" s="10"/>
      <c r="F309" s="10"/>
      <c r="G309" s="10"/>
      <c r="H309" s="56"/>
      <c r="I309" s="10"/>
    </row>
    <row r="310" ht="18" customHeight="1" spans="2:9">
      <c r="B310" s="10"/>
      <c r="E310" s="10"/>
      <c r="F310" s="10"/>
      <c r="G310" s="10"/>
      <c r="H310" s="56"/>
      <c r="I310" s="10"/>
    </row>
    <row r="311" ht="18" customHeight="1" spans="2:9">
      <c r="B311" s="10"/>
      <c r="E311" s="10"/>
      <c r="F311" s="10"/>
      <c r="G311" s="10"/>
      <c r="H311" s="56"/>
      <c r="I311" s="10"/>
    </row>
    <row r="312" ht="18" customHeight="1" spans="2:9">
      <c r="B312" s="10"/>
      <c r="E312" s="10"/>
      <c r="F312" s="10"/>
      <c r="G312" s="10"/>
      <c r="H312" s="56"/>
      <c r="I312" s="10"/>
    </row>
    <row r="313" ht="18" customHeight="1" spans="2:9">
      <c r="B313" s="10"/>
      <c r="E313" s="10"/>
      <c r="F313" s="10"/>
      <c r="G313" s="10"/>
      <c r="H313" s="56"/>
      <c r="I313" s="10"/>
    </row>
    <row r="314" ht="18" customHeight="1" spans="2:9">
      <c r="B314" s="10"/>
      <c r="E314" s="10"/>
      <c r="F314" s="10"/>
      <c r="G314" s="10"/>
      <c r="H314" s="56"/>
      <c r="I314" s="10"/>
    </row>
    <row r="315" ht="18" customHeight="1" spans="2:9">
      <c r="B315" s="10"/>
      <c r="E315" s="10"/>
      <c r="F315" s="10"/>
      <c r="G315" s="10"/>
      <c r="H315" s="56"/>
      <c r="I315" s="10"/>
    </row>
    <row r="316" ht="18" customHeight="1" spans="2:9">
      <c r="B316" s="10"/>
      <c r="E316" s="10"/>
      <c r="F316" s="10"/>
      <c r="G316" s="10"/>
      <c r="H316" s="56"/>
      <c r="I316" s="10"/>
    </row>
    <row r="317" ht="18" customHeight="1" spans="2:9">
      <c r="B317" s="10"/>
      <c r="E317" s="10"/>
      <c r="F317" s="10"/>
      <c r="G317" s="10"/>
      <c r="H317" s="56"/>
      <c r="I317" s="10"/>
    </row>
    <row r="318" ht="18" customHeight="1" spans="2:9">
      <c r="B318" s="10"/>
      <c r="E318" s="10"/>
      <c r="F318" s="10"/>
      <c r="G318" s="10"/>
      <c r="H318" s="56"/>
      <c r="I318" s="10"/>
    </row>
    <row r="319" ht="18" customHeight="1" spans="2:9">
      <c r="B319" s="10"/>
      <c r="E319" s="10"/>
      <c r="F319" s="10"/>
      <c r="G319" s="10"/>
      <c r="H319" s="56"/>
      <c r="I319" s="10"/>
    </row>
    <row r="320" ht="18" customHeight="1" spans="2:9">
      <c r="B320" s="10"/>
      <c r="E320" s="10"/>
      <c r="F320" s="10"/>
      <c r="G320" s="10"/>
      <c r="H320" s="56"/>
      <c r="I320" s="10"/>
    </row>
    <row r="321" ht="18" customHeight="1" spans="2:9">
      <c r="B321" s="10"/>
      <c r="E321" s="10"/>
      <c r="F321" s="10"/>
      <c r="G321" s="10"/>
      <c r="H321" s="56"/>
      <c r="I321" s="10"/>
    </row>
    <row r="322" ht="18" customHeight="1" spans="2:9">
      <c r="B322" s="10"/>
      <c r="E322" s="10"/>
      <c r="F322" s="10"/>
      <c r="G322" s="10"/>
      <c r="H322" s="56"/>
      <c r="I322" s="10"/>
    </row>
    <row r="323" ht="18" customHeight="1" spans="2:9">
      <c r="B323" s="10"/>
      <c r="E323" s="10"/>
      <c r="F323" s="10"/>
      <c r="G323" s="10"/>
      <c r="H323" s="56"/>
      <c r="I323" s="10"/>
    </row>
    <row r="324" ht="18" customHeight="1" spans="2:9">
      <c r="B324" s="10"/>
      <c r="E324" s="10"/>
      <c r="F324" s="10"/>
      <c r="G324" s="10"/>
      <c r="H324" s="56"/>
      <c r="I324" s="10"/>
    </row>
    <row r="325" ht="18" customHeight="1" spans="2:9">
      <c r="B325" s="10"/>
      <c r="E325" s="10"/>
      <c r="F325" s="10"/>
      <c r="G325" s="10"/>
      <c r="H325" s="56"/>
      <c r="I325" s="10"/>
    </row>
    <row r="326" ht="18" customHeight="1" spans="2:9">
      <c r="B326" s="10"/>
      <c r="E326" s="10"/>
      <c r="F326" s="10"/>
      <c r="G326" s="10"/>
      <c r="H326" s="56"/>
      <c r="I326" s="10"/>
    </row>
    <row r="327" ht="18" customHeight="1" spans="2:9">
      <c r="B327" s="10"/>
      <c r="E327" s="10"/>
      <c r="F327" s="10"/>
      <c r="G327" s="10"/>
      <c r="H327" s="56"/>
      <c r="I327" s="10"/>
    </row>
    <row r="328" ht="18" customHeight="1" spans="2:9">
      <c r="B328" s="10"/>
      <c r="E328" s="10"/>
      <c r="F328" s="10"/>
      <c r="G328" s="10"/>
      <c r="H328" s="56"/>
      <c r="I328" s="10"/>
    </row>
    <row r="329" ht="18" customHeight="1" spans="2:9">
      <c r="B329" s="10"/>
      <c r="E329" s="10"/>
      <c r="F329" s="10"/>
      <c r="G329" s="10"/>
      <c r="H329" s="56"/>
      <c r="I329" s="10"/>
    </row>
    <row r="330" ht="18" customHeight="1" spans="2:9">
      <c r="B330" s="10"/>
      <c r="E330" s="10"/>
      <c r="F330" s="10"/>
      <c r="G330" s="10"/>
      <c r="H330" s="56"/>
      <c r="I330" s="10"/>
    </row>
    <row r="331" ht="18" customHeight="1" spans="2:9">
      <c r="B331" s="10"/>
      <c r="E331" s="10"/>
      <c r="F331" s="10"/>
      <c r="G331" s="10"/>
      <c r="H331" s="56"/>
      <c r="I331" s="10"/>
    </row>
    <row r="332" ht="18" customHeight="1" spans="2:9">
      <c r="B332" s="10"/>
      <c r="E332" s="10"/>
      <c r="F332" s="10"/>
      <c r="G332" s="10"/>
      <c r="H332" s="56"/>
      <c r="I332" s="10"/>
    </row>
    <row r="333" ht="18" customHeight="1" spans="2:9">
      <c r="B333" s="10"/>
      <c r="E333" s="10"/>
      <c r="F333" s="10"/>
      <c r="G333" s="10"/>
      <c r="H333" s="56"/>
      <c r="I333" s="10"/>
    </row>
    <row r="334" ht="18" customHeight="1" spans="2:9">
      <c r="B334" s="10"/>
      <c r="E334" s="10"/>
      <c r="F334" s="10"/>
      <c r="G334" s="10"/>
      <c r="H334" s="56"/>
      <c r="I334" s="10"/>
    </row>
    <row r="335" ht="18" customHeight="1" spans="2:9">
      <c r="B335" s="10"/>
      <c r="E335" s="10"/>
      <c r="F335" s="10"/>
      <c r="G335" s="10"/>
      <c r="H335" s="56"/>
      <c r="I335" s="10"/>
    </row>
    <row r="336" ht="18" customHeight="1" spans="2:9">
      <c r="B336" s="10"/>
      <c r="E336" s="10"/>
      <c r="F336" s="10"/>
      <c r="G336" s="10"/>
      <c r="H336" s="56"/>
      <c r="I336" s="10"/>
    </row>
    <row r="337" ht="18" customHeight="1" spans="2:9">
      <c r="B337" s="10"/>
      <c r="E337" s="10"/>
      <c r="F337" s="10"/>
      <c r="G337" s="10"/>
      <c r="H337" s="56"/>
      <c r="I337" s="10"/>
    </row>
    <row r="338" ht="18" customHeight="1" spans="2:9">
      <c r="B338" s="10"/>
      <c r="E338" s="10"/>
      <c r="F338" s="10"/>
      <c r="G338" s="10"/>
      <c r="H338" s="56"/>
      <c r="I338" s="10"/>
    </row>
    <row r="339" ht="18" customHeight="1" spans="2:9">
      <c r="B339" s="10"/>
      <c r="E339" s="10"/>
      <c r="F339" s="10"/>
      <c r="G339" s="10"/>
      <c r="H339" s="56"/>
      <c r="I339" s="10"/>
    </row>
    <row r="340" ht="18" customHeight="1" spans="2:9">
      <c r="B340" s="10"/>
      <c r="E340" s="10"/>
      <c r="F340" s="10"/>
      <c r="G340" s="10"/>
      <c r="H340" s="56"/>
      <c r="I340" s="10"/>
    </row>
    <row r="341" ht="18" customHeight="1" spans="2:9">
      <c r="B341" s="10"/>
      <c r="E341" s="10"/>
      <c r="F341" s="10"/>
      <c r="G341" s="10"/>
      <c r="H341" s="56"/>
      <c r="I341" s="10"/>
    </row>
    <row r="342" ht="18" customHeight="1" spans="2:9">
      <c r="B342" s="10"/>
      <c r="E342" s="10"/>
      <c r="F342" s="10"/>
      <c r="G342" s="10"/>
      <c r="H342" s="56"/>
      <c r="I342" s="10"/>
    </row>
    <row r="343" ht="18" customHeight="1" spans="2:9">
      <c r="B343" s="10"/>
      <c r="E343" s="10"/>
      <c r="F343" s="10"/>
      <c r="G343" s="10"/>
      <c r="H343" s="56"/>
      <c r="I343" s="10"/>
    </row>
    <row r="344" ht="18" customHeight="1" spans="2:9">
      <c r="B344" s="10"/>
      <c r="E344" s="10"/>
      <c r="F344" s="10"/>
      <c r="G344" s="10"/>
      <c r="H344" s="56"/>
      <c r="I344" s="10"/>
    </row>
    <row r="345" ht="18" customHeight="1" spans="2:9">
      <c r="B345" s="10"/>
      <c r="E345" s="10"/>
      <c r="F345" s="10"/>
      <c r="G345" s="10"/>
      <c r="H345" s="56"/>
      <c r="I345" s="10"/>
    </row>
    <row r="346" ht="18" customHeight="1" spans="2:9">
      <c r="B346" s="10"/>
      <c r="E346" s="10"/>
      <c r="F346" s="10"/>
      <c r="G346" s="10"/>
      <c r="H346" s="56"/>
      <c r="I346" s="10"/>
    </row>
    <row r="347" ht="18" customHeight="1" spans="2:9">
      <c r="B347" s="10"/>
      <c r="E347" s="10"/>
      <c r="F347" s="10"/>
      <c r="G347" s="10"/>
      <c r="H347" s="56"/>
      <c r="I347" s="10"/>
    </row>
    <row r="348" ht="18" customHeight="1" spans="2:9">
      <c r="B348" s="10"/>
      <c r="E348" s="10"/>
      <c r="F348" s="10"/>
      <c r="G348" s="10"/>
      <c r="H348" s="56"/>
      <c r="I348" s="10"/>
    </row>
    <row r="349" ht="18" customHeight="1" spans="2:9">
      <c r="B349" s="10"/>
      <c r="E349" s="10"/>
      <c r="F349" s="10"/>
      <c r="G349" s="10"/>
      <c r="H349" s="56"/>
      <c r="I349" s="10"/>
    </row>
    <row r="350" ht="18" customHeight="1" spans="2:9">
      <c r="B350" s="10"/>
      <c r="E350" s="10"/>
      <c r="F350" s="10"/>
      <c r="G350" s="10"/>
      <c r="H350" s="56"/>
      <c r="I350" s="10"/>
    </row>
    <row r="351" ht="18" customHeight="1" spans="2:9">
      <c r="B351" s="10"/>
      <c r="E351" s="10"/>
      <c r="F351" s="10"/>
      <c r="G351" s="10"/>
      <c r="H351" s="56"/>
      <c r="I351" s="10"/>
    </row>
    <row r="352" ht="18" customHeight="1" spans="2:9">
      <c r="B352" s="10"/>
      <c r="E352" s="10"/>
      <c r="F352" s="10"/>
      <c r="G352" s="10"/>
      <c r="H352" s="56"/>
      <c r="I352" s="10"/>
    </row>
    <row r="353" ht="18" customHeight="1" spans="2:9">
      <c r="B353" s="10"/>
      <c r="E353" s="10"/>
      <c r="F353" s="10"/>
      <c r="G353" s="10"/>
      <c r="H353" s="56"/>
      <c r="I353" s="10"/>
    </row>
    <row r="354" ht="18" customHeight="1" spans="2:9">
      <c r="B354" s="10"/>
      <c r="E354" s="10"/>
      <c r="F354" s="10"/>
      <c r="G354" s="10"/>
      <c r="H354" s="56"/>
      <c r="I354" s="10"/>
    </row>
    <row r="355" ht="18" customHeight="1" spans="2:9">
      <c r="B355" s="10"/>
      <c r="E355" s="10"/>
      <c r="F355" s="10"/>
      <c r="G355" s="10"/>
      <c r="H355" s="56"/>
      <c r="I355" s="10"/>
    </row>
    <row r="356" ht="18" customHeight="1" spans="2:9">
      <c r="B356" s="10"/>
      <c r="E356" s="10"/>
      <c r="F356" s="10"/>
      <c r="G356" s="10"/>
      <c r="H356" s="56"/>
      <c r="I356" s="10"/>
    </row>
    <row r="357" ht="18" customHeight="1" spans="2:9">
      <c r="B357" s="10"/>
      <c r="E357" s="10"/>
      <c r="F357" s="10"/>
      <c r="G357" s="10"/>
      <c r="H357" s="56"/>
      <c r="I357" s="10"/>
    </row>
    <row r="358" ht="18" customHeight="1" spans="2:9">
      <c r="B358" s="10"/>
      <c r="E358" s="10"/>
      <c r="F358" s="10"/>
      <c r="G358" s="10"/>
      <c r="H358" s="56"/>
      <c r="I358" s="10"/>
    </row>
    <row r="359" ht="18" customHeight="1" spans="2:9">
      <c r="B359" s="10"/>
      <c r="E359" s="10"/>
      <c r="F359" s="10"/>
      <c r="G359" s="10"/>
      <c r="H359" s="56"/>
      <c r="I359" s="10"/>
    </row>
    <row r="360" ht="18" customHeight="1" spans="2:9">
      <c r="B360" s="10"/>
      <c r="E360" s="10"/>
      <c r="F360" s="10"/>
      <c r="G360" s="10"/>
      <c r="H360" s="56"/>
      <c r="I360" s="10"/>
    </row>
    <row r="361" ht="18" customHeight="1" spans="2:9">
      <c r="B361" s="10"/>
      <c r="E361" s="10"/>
      <c r="F361" s="10"/>
      <c r="G361" s="10"/>
      <c r="H361" s="56"/>
      <c r="I361" s="10"/>
    </row>
    <row r="362" ht="18" customHeight="1" spans="2:9">
      <c r="B362" s="10"/>
      <c r="E362" s="10"/>
      <c r="F362" s="10"/>
      <c r="G362" s="10"/>
      <c r="H362" s="56"/>
      <c r="I362" s="10"/>
    </row>
    <row r="363" ht="18" customHeight="1" spans="2:9">
      <c r="B363" s="10"/>
      <c r="E363" s="10"/>
      <c r="F363" s="10"/>
      <c r="G363" s="10"/>
      <c r="H363" s="56"/>
      <c r="I363" s="10"/>
    </row>
    <row r="364" ht="18" customHeight="1" spans="2:9">
      <c r="B364" s="10"/>
      <c r="E364" s="10"/>
      <c r="F364" s="10"/>
      <c r="G364" s="10"/>
      <c r="H364" s="56"/>
      <c r="I364" s="10"/>
    </row>
    <row r="365" ht="18" customHeight="1" spans="2:9">
      <c r="B365" s="10"/>
      <c r="E365" s="10"/>
      <c r="F365" s="10"/>
      <c r="G365" s="10"/>
      <c r="H365" s="56"/>
      <c r="I365" s="10"/>
    </row>
    <row r="366" ht="18" customHeight="1" spans="2:9">
      <c r="B366" s="10"/>
      <c r="E366" s="10"/>
      <c r="F366" s="10"/>
      <c r="G366" s="10"/>
      <c r="H366" s="56"/>
      <c r="I366" s="10"/>
    </row>
    <row r="367" ht="18" customHeight="1" spans="2:9">
      <c r="B367" s="10"/>
      <c r="E367" s="10"/>
      <c r="F367" s="10"/>
      <c r="G367" s="10"/>
      <c r="H367" s="56"/>
      <c r="I367" s="10"/>
    </row>
    <row r="368" ht="18" customHeight="1" spans="2:9">
      <c r="B368" s="10"/>
      <c r="E368" s="10"/>
      <c r="F368" s="10"/>
      <c r="G368" s="10"/>
      <c r="H368" s="56"/>
      <c r="I368" s="10"/>
    </row>
    <row r="369" ht="18" customHeight="1" spans="2:9">
      <c r="B369" s="10"/>
      <c r="E369" s="10"/>
      <c r="F369" s="10"/>
      <c r="G369" s="10"/>
      <c r="H369" s="56"/>
      <c r="I369" s="10"/>
    </row>
    <row r="370" ht="18" customHeight="1" spans="2:9">
      <c r="B370" s="10"/>
      <c r="E370" s="10"/>
      <c r="F370" s="10"/>
      <c r="G370" s="10"/>
      <c r="H370" s="56"/>
      <c r="I370" s="10"/>
    </row>
    <row r="371" ht="18" customHeight="1" spans="2:9">
      <c r="B371" s="10"/>
      <c r="E371" s="10"/>
      <c r="F371" s="10"/>
      <c r="G371" s="10"/>
      <c r="H371" s="56"/>
      <c r="I371" s="10"/>
    </row>
    <row r="372" ht="18" customHeight="1" spans="2:9">
      <c r="B372" s="10"/>
      <c r="E372" s="10"/>
      <c r="F372" s="10"/>
      <c r="G372" s="10"/>
      <c r="H372" s="56"/>
      <c r="I372" s="10"/>
    </row>
    <row r="373" ht="18" customHeight="1" spans="2:9">
      <c r="B373" s="10"/>
      <c r="E373" s="10"/>
      <c r="F373" s="10"/>
      <c r="G373" s="10"/>
      <c r="H373" s="56"/>
      <c r="I373" s="10"/>
    </row>
    <row r="374" ht="18" customHeight="1" spans="2:9">
      <c r="B374" s="10"/>
      <c r="E374" s="10"/>
      <c r="F374" s="10"/>
      <c r="G374" s="10"/>
      <c r="H374" s="56"/>
      <c r="I374" s="10"/>
    </row>
    <row r="375" ht="18" customHeight="1" spans="2:9">
      <c r="B375" s="10"/>
      <c r="E375" s="10"/>
      <c r="F375" s="10"/>
      <c r="G375" s="10"/>
      <c r="H375" s="56"/>
      <c r="I375" s="10"/>
    </row>
    <row r="376" ht="18" customHeight="1" spans="2:9">
      <c r="B376" s="10"/>
      <c r="E376" s="10"/>
      <c r="F376" s="10"/>
      <c r="G376" s="10"/>
      <c r="H376" s="56"/>
      <c r="I376" s="10"/>
    </row>
    <row r="377" ht="18" customHeight="1" spans="2:9">
      <c r="B377" s="10"/>
      <c r="E377" s="10"/>
      <c r="F377" s="10"/>
      <c r="G377" s="10"/>
      <c r="H377" s="56"/>
      <c r="I377" s="10"/>
    </row>
    <row r="378" ht="18" customHeight="1" spans="2:9">
      <c r="B378" s="10"/>
      <c r="E378" s="10"/>
      <c r="F378" s="10"/>
      <c r="G378" s="10"/>
      <c r="H378" s="56"/>
      <c r="I378" s="10"/>
    </row>
    <row r="379" ht="18" customHeight="1" spans="2:9">
      <c r="B379" s="10"/>
      <c r="E379" s="10"/>
      <c r="F379" s="10"/>
      <c r="G379" s="10"/>
      <c r="H379" s="56"/>
      <c r="I379" s="10"/>
    </row>
    <row r="380" ht="18" customHeight="1" spans="2:9">
      <c r="B380" s="10"/>
      <c r="E380" s="10"/>
      <c r="F380" s="10"/>
      <c r="G380" s="10"/>
      <c r="H380" s="56"/>
      <c r="I380" s="10"/>
    </row>
    <row r="381" ht="18" customHeight="1" spans="2:9">
      <c r="B381" s="10"/>
      <c r="E381" s="10"/>
      <c r="F381" s="10"/>
      <c r="G381" s="10"/>
      <c r="H381" s="56"/>
      <c r="I381" s="10"/>
    </row>
    <row r="382" ht="18" customHeight="1" spans="2:9">
      <c r="B382" s="10"/>
      <c r="E382" s="10"/>
      <c r="F382" s="10"/>
      <c r="G382" s="10"/>
      <c r="H382" s="56"/>
      <c r="I382" s="10"/>
    </row>
    <row r="383" ht="18" customHeight="1" spans="2:9">
      <c r="B383" s="10"/>
      <c r="E383" s="10"/>
      <c r="F383" s="10"/>
      <c r="G383" s="10"/>
      <c r="H383" s="56"/>
      <c r="I383" s="10"/>
    </row>
    <row r="384" ht="18" customHeight="1" spans="2:9">
      <c r="B384" s="10"/>
      <c r="E384" s="10"/>
      <c r="F384" s="10"/>
      <c r="G384" s="10"/>
      <c r="H384" s="56"/>
      <c r="I384" s="10"/>
    </row>
    <row r="385" ht="18" customHeight="1" spans="2:9">
      <c r="B385" s="10"/>
      <c r="E385" s="10"/>
      <c r="F385" s="10"/>
      <c r="G385" s="10"/>
      <c r="H385" s="56"/>
      <c r="I385" s="10"/>
    </row>
    <row r="386" ht="18" customHeight="1" spans="2:9">
      <c r="B386" s="10"/>
      <c r="E386" s="10"/>
      <c r="F386" s="10"/>
      <c r="G386" s="10"/>
      <c r="H386" s="56"/>
      <c r="I386" s="10"/>
    </row>
    <row r="387" ht="18" customHeight="1" spans="2:9">
      <c r="B387" s="10"/>
      <c r="E387" s="10"/>
      <c r="F387" s="10"/>
      <c r="G387" s="10"/>
      <c r="H387" s="56"/>
      <c r="I387" s="10"/>
    </row>
    <row r="388" ht="18" customHeight="1" spans="2:9">
      <c r="B388" s="10"/>
      <c r="E388" s="10"/>
      <c r="F388" s="10"/>
      <c r="G388" s="10"/>
      <c r="H388" s="56"/>
      <c r="I388" s="10"/>
    </row>
    <row r="389" ht="18" customHeight="1" spans="2:9">
      <c r="B389" s="10"/>
      <c r="E389" s="10"/>
      <c r="F389" s="10"/>
      <c r="G389" s="10"/>
      <c r="H389" s="56"/>
      <c r="I389" s="10"/>
    </row>
    <row r="390" ht="18" customHeight="1" spans="2:9">
      <c r="B390" s="10"/>
      <c r="E390" s="10"/>
      <c r="F390" s="10"/>
      <c r="G390" s="10"/>
      <c r="H390" s="56"/>
      <c r="I390" s="10"/>
    </row>
    <row r="391" ht="18" customHeight="1" spans="2:9">
      <c r="B391" s="10"/>
      <c r="E391" s="10"/>
      <c r="F391" s="10"/>
      <c r="G391" s="10"/>
      <c r="H391" s="56"/>
      <c r="I391" s="10"/>
    </row>
    <row r="392" ht="18" customHeight="1" spans="2:9">
      <c r="B392" s="10"/>
      <c r="E392" s="10"/>
      <c r="F392" s="10"/>
      <c r="G392" s="10"/>
      <c r="H392" s="56"/>
      <c r="I392" s="10"/>
    </row>
    <row r="393" ht="18" customHeight="1" spans="2:9">
      <c r="B393" s="10"/>
      <c r="E393" s="10"/>
      <c r="F393" s="10"/>
      <c r="G393" s="10"/>
      <c r="H393" s="56"/>
      <c r="I393" s="10"/>
    </row>
    <row r="394" ht="18" customHeight="1" spans="2:9">
      <c r="B394" s="10"/>
      <c r="E394" s="10"/>
      <c r="F394" s="10"/>
      <c r="G394" s="10"/>
      <c r="H394" s="56"/>
      <c r="I394" s="10"/>
    </row>
    <row r="395" ht="18" customHeight="1" spans="2:9">
      <c r="B395" s="10"/>
      <c r="E395" s="10"/>
      <c r="F395" s="10"/>
      <c r="G395" s="10"/>
      <c r="H395" s="56"/>
      <c r="I395" s="10"/>
    </row>
    <row r="396" ht="18" customHeight="1" spans="2:9">
      <c r="B396" s="10"/>
      <c r="E396" s="10"/>
      <c r="F396" s="10"/>
      <c r="G396" s="10"/>
      <c r="H396" s="56"/>
      <c r="I396" s="10"/>
    </row>
    <row r="397" ht="18" customHeight="1" spans="2:9">
      <c r="B397" s="10"/>
      <c r="E397" s="10"/>
      <c r="F397" s="10"/>
      <c r="G397" s="10"/>
      <c r="H397" s="56"/>
      <c r="I397" s="10"/>
    </row>
    <row r="398" ht="18" customHeight="1" spans="2:9">
      <c r="B398" s="10"/>
      <c r="E398" s="10"/>
      <c r="F398" s="10"/>
      <c r="G398" s="10"/>
      <c r="H398" s="56"/>
      <c r="I398" s="10"/>
    </row>
    <row r="399" ht="18" customHeight="1" spans="2:9">
      <c r="B399" s="10"/>
      <c r="E399" s="10"/>
      <c r="F399" s="10"/>
      <c r="G399" s="10"/>
      <c r="H399" s="56"/>
      <c r="I399" s="10"/>
    </row>
    <row r="400" ht="18" customHeight="1" spans="2:9">
      <c r="B400" s="10"/>
      <c r="E400" s="10"/>
      <c r="F400" s="10"/>
      <c r="G400" s="10"/>
      <c r="H400" s="56"/>
      <c r="I400" s="10"/>
    </row>
    <row r="401" ht="18" customHeight="1" spans="2:9">
      <c r="B401" s="10"/>
      <c r="E401" s="10"/>
      <c r="F401" s="10"/>
      <c r="G401" s="10"/>
      <c r="H401" s="56"/>
      <c r="I401" s="10"/>
    </row>
    <row r="402" ht="18" customHeight="1" spans="2:9">
      <c r="B402" s="10"/>
      <c r="E402" s="10"/>
      <c r="F402" s="10"/>
      <c r="G402" s="10"/>
      <c r="H402" s="56"/>
      <c r="I402" s="10"/>
    </row>
    <row r="403" ht="18" customHeight="1" spans="2:9">
      <c r="B403" s="10"/>
      <c r="E403" s="10"/>
      <c r="F403" s="10"/>
      <c r="G403" s="10"/>
      <c r="H403" s="56"/>
      <c r="I403" s="10"/>
    </row>
    <row r="404" ht="18" customHeight="1" spans="2:9">
      <c r="B404" s="10"/>
      <c r="E404" s="10"/>
      <c r="F404" s="10"/>
      <c r="G404" s="10"/>
      <c r="H404" s="56"/>
      <c r="I404" s="10"/>
    </row>
    <row r="405" ht="18" customHeight="1" spans="2:9">
      <c r="B405" s="10"/>
      <c r="E405" s="10"/>
      <c r="F405" s="10"/>
      <c r="G405" s="10"/>
      <c r="H405" s="56"/>
      <c r="I405" s="10"/>
    </row>
    <row r="406" ht="18" customHeight="1" spans="2:9">
      <c r="B406" s="10"/>
      <c r="E406" s="10"/>
      <c r="F406" s="10"/>
      <c r="G406" s="10"/>
      <c r="H406" s="56"/>
      <c r="I406" s="10"/>
    </row>
    <row r="407" ht="18" customHeight="1" spans="2:9">
      <c r="B407" s="10"/>
      <c r="E407" s="10"/>
      <c r="F407" s="10"/>
      <c r="G407" s="10"/>
      <c r="H407" s="56"/>
      <c r="I407" s="10"/>
    </row>
    <row r="408" ht="18" customHeight="1" spans="2:9">
      <c r="B408" s="10"/>
      <c r="E408" s="10"/>
      <c r="F408" s="10"/>
      <c r="G408" s="10"/>
      <c r="H408" s="56"/>
      <c r="I408" s="10"/>
    </row>
    <row r="409" ht="18" customHeight="1" spans="2:9">
      <c r="B409" s="10"/>
      <c r="E409" s="10"/>
      <c r="F409" s="10"/>
      <c r="G409" s="10"/>
      <c r="H409" s="56"/>
      <c r="I409" s="10"/>
    </row>
    <row r="410" ht="18" customHeight="1" spans="2:9">
      <c r="B410" s="10"/>
      <c r="E410" s="10"/>
      <c r="F410" s="10"/>
      <c r="G410" s="10"/>
      <c r="H410" s="56"/>
      <c r="I410" s="10"/>
    </row>
    <row r="411" ht="18" customHeight="1" spans="2:9">
      <c r="B411" s="10"/>
      <c r="E411" s="10"/>
      <c r="F411" s="10"/>
      <c r="G411" s="10"/>
      <c r="H411" s="56"/>
      <c r="I411" s="10"/>
    </row>
    <row r="412" ht="18" customHeight="1" spans="2:9">
      <c r="B412" s="10"/>
      <c r="E412" s="10"/>
      <c r="F412" s="10"/>
      <c r="G412" s="10"/>
      <c r="H412" s="56"/>
      <c r="I412" s="10"/>
    </row>
    <row r="413" ht="18" customHeight="1" spans="2:9">
      <c r="B413" s="10"/>
      <c r="E413" s="10"/>
      <c r="F413" s="10"/>
      <c r="G413" s="10"/>
      <c r="H413" s="56"/>
      <c r="I413" s="10"/>
    </row>
    <row r="414" ht="18" customHeight="1" spans="2:9">
      <c r="B414" s="10"/>
      <c r="E414" s="10"/>
      <c r="F414" s="10"/>
      <c r="G414" s="10"/>
      <c r="H414" s="56"/>
      <c r="I414" s="10"/>
    </row>
    <row r="415" ht="18" customHeight="1" spans="2:9">
      <c r="B415" s="10"/>
      <c r="E415" s="10"/>
      <c r="F415" s="10"/>
      <c r="G415" s="10"/>
      <c r="H415" s="56"/>
      <c r="I415" s="10"/>
    </row>
    <row r="416" ht="18" customHeight="1" spans="2:9">
      <c r="B416" s="10"/>
      <c r="E416" s="10"/>
      <c r="F416" s="10"/>
      <c r="G416" s="10"/>
      <c r="H416" s="56"/>
      <c r="I416" s="10"/>
    </row>
    <row r="417" ht="18" customHeight="1" spans="2:9">
      <c r="B417" s="10"/>
      <c r="E417" s="10"/>
      <c r="F417" s="10"/>
      <c r="G417" s="10"/>
      <c r="H417" s="56"/>
      <c r="I417" s="10"/>
    </row>
    <row r="418" ht="18" customHeight="1" spans="2:9">
      <c r="B418" s="10"/>
      <c r="E418" s="10"/>
      <c r="F418" s="10"/>
      <c r="G418" s="10"/>
      <c r="H418" s="56"/>
      <c r="I418" s="10"/>
    </row>
    <row r="419" ht="18" customHeight="1" spans="2:9">
      <c r="B419" s="10"/>
      <c r="E419" s="10"/>
      <c r="F419" s="10"/>
      <c r="G419" s="10"/>
      <c r="H419" s="56"/>
      <c r="I419" s="10"/>
    </row>
    <row r="420" ht="18" customHeight="1" spans="2:9">
      <c r="B420" s="10"/>
      <c r="E420" s="10"/>
      <c r="F420" s="10"/>
      <c r="G420" s="10"/>
      <c r="H420" s="56"/>
      <c r="I420" s="10"/>
    </row>
    <row r="421" ht="18" customHeight="1" spans="2:9">
      <c r="B421" s="10"/>
      <c r="E421" s="10"/>
      <c r="F421" s="10"/>
      <c r="G421" s="10"/>
      <c r="H421" s="56"/>
      <c r="I421" s="10"/>
    </row>
    <row r="422" ht="18" customHeight="1" spans="2:9">
      <c r="B422" s="10"/>
      <c r="E422" s="10"/>
      <c r="F422" s="10"/>
      <c r="G422" s="10"/>
      <c r="H422" s="56"/>
      <c r="I422" s="10"/>
    </row>
    <row r="423" ht="18" customHeight="1" spans="2:9">
      <c r="B423" s="10"/>
      <c r="E423" s="10"/>
      <c r="F423" s="10"/>
      <c r="G423" s="10"/>
      <c r="H423" s="56"/>
      <c r="I423" s="10"/>
    </row>
    <row r="424" ht="18" customHeight="1" spans="2:9">
      <c r="B424" s="10"/>
      <c r="E424" s="10"/>
      <c r="F424" s="10"/>
      <c r="G424" s="10"/>
      <c r="H424" s="56"/>
      <c r="I424" s="10"/>
    </row>
    <row r="425" ht="18" customHeight="1" spans="2:9">
      <c r="B425" s="10"/>
      <c r="E425" s="10"/>
      <c r="F425" s="10"/>
      <c r="G425" s="10"/>
      <c r="H425" s="56"/>
      <c r="I425" s="10"/>
    </row>
    <row r="426" ht="18" customHeight="1" spans="2:9">
      <c r="B426" s="10"/>
      <c r="E426" s="10"/>
      <c r="F426" s="10"/>
      <c r="G426" s="10"/>
      <c r="H426" s="56"/>
      <c r="I426" s="10"/>
    </row>
    <row r="427" ht="18" customHeight="1" spans="2:9">
      <c r="B427" s="10"/>
      <c r="E427" s="10"/>
      <c r="F427" s="10"/>
      <c r="G427" s="10"/>
      <c r="H427" s="56"/>
      <c r="I427" s="10"/>
    </row>
    <row r="428" ht="18" customHeight="1" spans="2:9">
      <c r="B428" s="10"/>
      <c r="E428" s="10"/>
      <c r="F428" s="10"/>
      <c r="G428" s="10"/>
      <c r="H428" s="56"/>
      <c r="I428" s="10"/>
    </row>
    <row r="429" ht="18" customHeight="1" spans="2:9">
      <c r="B429" s="10"/>
      <c r="E429" s="10"/>
      <c r="F429" s="10"/>
      <c r="G429" s="10"/>
      <c r="H429" s="56"/>
      <c r="I429" s="10"/>
    </row>
    <row r="430" ht="18" customHeight="1" spans="2:9">
      <c r="B430" s="10"/>
      <c r="E430" s="10"/>
      <c r="F430" s="10"/>
      <c r="G430" s="10"/>
      <c r="H430" s="56"/>
      <c r="I430" s="10"/>
    </row>
    <row r="431" ht="18" customHeight="1" spans="2:9">
      <c r="B431" s="10"/>
      <c r="E431" s="10"/>
      <c r="F431" s="10"/>
      <c r="G431" s="10"/>
      <c r="H431" s="56"/>
      <c r="I431" s="10"/>
    </row>
    <row r="432" ht="18" customHeight="1" spans="2:9">
      <c r="B432" s="10"/>
      <c r="E432" s="10"/>
      <c r="F432" s="10"/>
      <c r="G432" s="10"/>
      <c r="H432" s="56"/>
      <c r="I432" s="10"/>
    </row>
    <row r="433" ht="18" customHeight="1" spans="2:9">
      <c r="B433" s="10"/>
      <c r="E433" s="10"/>
      <c r="F433" s="10"/>
      <c r="G433" s="10"/>
      <c r="H433" s="56"/>
      <c r="I433" s="10"/>
    </row>
    <row r="434" ht="18" customHeight="1" spans="2:9">
      <c r="B434" s="10"/>
      <c r="E434" s="10"/>
      <c r="F434" s="10"/>
      <c r="G434" s="10"/>
      <c r="H434" s="56"/>
      <c r="I434" s="10"/>
    </row>
    <row r="435" ht="18" customHeight="1" spans="2:9">
      <c r="B435" s="10"/>
      <c r="E435" s="10"/>
      <c r="F435" s="10"/>
      <c r="G435" s="10"/>
      <c r="H435" s="56"/>
      <c r="I435" s="10"/>
    </row>
    <row r="436" ht="18" customHeight="1" spans="2:9">
      <c r="B436" s="10"/>
      <c r="E436" s="10"/>
      <c r="F436" s="10"/>
      <c r="G436" s="10"/>
      <c r="H436" s="56"/>
      <c r="I436" s="10"/>
    </row>
    <row r="437" ht="18" customHeight="1" spans="2:9">
      <c r="B437" s="10"/>
      <c r="E437" s="10"/>
      <c r="F437" s="10"/>
      <c r="G437" s="10"/>
      <c r="H437" s="56"/>
      <c r="I437" s="10"/>
    </row>
    <row r="438" ht="18" customHeight="1" spans="2:9">
      <c r="B438" s="10"/>
      <c r="E438" s="10"/>
      <c r="F438" s="10"/>
      <c r="G438" s="10"/>
      <c r="H438" s="56"/>
      <c r="I438" s="10"/>
    </row>
    <row r="439" ht="18" customHeight="1" spans="2:9">
      <c r="B439" s="10"/>
      <c r="E439" s="10"/>
      <c r="F439" s="10"/>
      <c r="G439" s="10"/>
      <c r="H439" s="56"/>
      <c r="I439" s="10"/>
    </row>
    <row r="440" ht="18" customHeight="1" spans="2:9">
      <c r="B440" s="10"/>
      <c r="E440" s="10"/>
      <c r="F440" s="10"/>
      <c r="G440" s="10"/>
      <c r="H440" s="56"/>
      <c r="I440" s="10"/>
    </row>
    <row r="441" ht="18" customHeight="1" spans="2:9">
      <c r="B441" s="10"/>
      <c r="E441" s="10"/>
      <c r="F441" s="10"/>
      <c r="G441" s="10"/>
      <c r="H441" s="56"/>
      <c r="I441" s="10"/>
    </row>
    <row r="442" ht="18" customHeight="1" spans="2:9">
      <c r="B442" s="10"/>
      <c r="E442" s="10"/>
      <c r="F442" s="10"/>
      <c r="G442" s="10"/>
      <c r="H442" s="56"/>
      <c r="I442" s="10"/>
    </row>
    <row r="443" ht="18" customHeight="1" spans="2:9">
      <c r="B443" s="10"/>
      <c r="E443" s="10"/>
      <c r="F443" s="10"/>
      <c r="G443" s="10"/>
      <c r="H443" s="56"/>
      <c r="I443" s="10"/>
    </row>
    <row r="444" ht="18" customHeight="1" spans="2:9">
      <c r="B444" s="10"/>
      <c r="E444" s="10"/>
      <c r="F444" s="10"/>
      <c r="G444" s="10"/>
      <c r="H444" s="56"/>
      <c r="I444" s="10"/>
    </row>
    <row r="445" ht="18" customHeight="1" spans="2:9">
      <c r="B445" s="10"/>
      <c r="E445" s="10"/>
      <c r="F445" s="10"/>
      <c r="G445" s="10"/>
      <c r="H445" s="56"/>
      <c r="I445" s="10"/>
    </row>
    <row r="446" ht="18" customHeight="1" spans="2:9">
      <c r="B446" s="10"/>
      <c r="E446" s="10"/>
      <c r="F446" s="10"/>
      <c r="G446" s="10"/>
      <c r="H446" s="56"/>
      <c r="I446" s="10"/>
    </row>
    <row r="447" ht="18" customHeight="1" spans="2:9">
      <c r="B447" s="10"/>
      <c r="E447" s="10"/>
      <c r="F447" s="10"/>
      <c r="G447" s="10"/>
      <c r="H447" s="56"/>
      <c r="I447" s="10"/>
    </row>
    <row r="448" ht="18" customHeight="1" spans="2:9">
      <c r="B448" s="10"/>
      <c r="E448" s="10"/>
      <c r="F448" s="10"/>
      <c r="G448" s="10"/>
      <c r="H448" s="56"/>
      <c r="I448" s="10"/>
    </row>
    <row r="449" ht="18" customHeight="1" spans="2:9">
      <c r="B449" s="10"/>
      <c r="E449" s="10"/>
      <c r="F449" s="10"/>
      <c r="G449" s="10"/>
      <c r="H449" s="56"/>
      <c r="I449" s="10"/>
    </row>
    <row r="450" ht="18" customHeight="1" spans="2:9">
      <c r="B450" s="10"/>
      <c r="E450" s="10"/>
      <c r="F450" s="10"/>
      <c r="G450" s="10"/>
      <c r="H450" s="56"/>
      <c r="I450" s="10"/>
    </row>
    <row r="451" ht="18" customHeight="1" spans="2:9">
      <c r="B451" s="10"/>
      <c r="E451" s="10"/>
      <c r="F451" s="10"/>
      <c r="G451" s="10"/>
      <c r="H451" s="56"/>
      <c r="I451" s="10"/>
    </row>
    <row r="452" ht="18" customHeight="1" spans="2:9">
      <c r="B452" s="10"/>
      <c r="E452" s="10"/>
      <c r="F452" s="10"/>
      <c r="G452" s="10"/>
      <c r="H452" s="56"/>
      <c r="I452" s="10"/>
    </row>
    <row r="453" ht="18" customHeight="1" spans="2:9">
      <c r="B453" s="10"/>
      <c r="E453" s="10"/>
      <c r="F453" s="10"/>
      <c r="G453" s="10"/>
      <c r="H453" s="56"/>
      <c r="I453" s="10"/>
    </row>
    <row r="454" ht="18" customHeight="1" spans="2:9">
      <c r="B454" s="10"/>
      <c r="E454" s="10"/>
      <c r="F454" s="10"/>
      <c r="G454" s="10"/>
      <c r="H454" s="56"/>
      <c r="I454" s="10"/>
    </row>
    <row r="455" ht="18" customHeight="1" spans="2:9">
      <c r="B455" s="10"/>
      <c r="E455" s="10"/>
      <c r="F455" s="10"/>
      <c r="G455" s="10"/>
      <c r="H455" s="56"/>
      <c r="I455" s="10"/>
    </row>
    <row r="456" ht="18" customHeight="1" spans="2:9">
      <c r="B456" s="10"/>
      <c r="E456" s="10"/>
      <c r="F456" s="10"/>
      <c r="G456" s="10"/>
      <c r="H456" s="56"/>
      <c r="I456" s="10"/>
    </row>
    <row r="457" ht="18" customHeight="1" spans="2:9">
      <c r="B457" s="10"/>
      <c r="E457" s="10"/>
      <c r="F457" s="10"/>
      <c r="G457" s="10"/>
      <c r="H457" s="56"/>
      <c r="I457" s="10"/>
    </row>
    <row r="458" ht="18" customHeight="1" spans="2:9">
      <c r="B458" s="10"/>
      <c r="E458" s="10"/>
      <c r="F458" s="10"/>
      <c r="G458" s="10"/>
      <c r="H458" s="56"/>
      <c r="I458" s="10"/>
    </row>
    <row r="459" ht="18" customHeight="1" spans="2:9">
      <c r="B459" s="10"/>
      <c r="E459" s="10"/>
      <c r="F459" s="10"/>
      <c r="G459" s="10"/>
      <c r="H459" s="56"/>
      <c r="I459" s="10"/>
    </row>
    <row r="460" ht="18" customHeight="1" spans="2:9">
      <c r="B460" s="10"/>
      <c r="E460" s="10"/>
      <c r="F460" s="10"/>
      <c r="G460" s="10"/>
      <c r="H460" s="56"/>
      <c r="I460" s="10"/>
    </row>
    <row r="461" ht="18" customHeight="1" spans="2:9">
      <c r="B461" s="10"/>
      <c r="E461" s="10"/>
      <c r="F461" s="10"/>
      <c r="G461" s="10"/>
      <c r="H461" s="56"/>
      <c r="I461" s="10"/>
    </row>
    <row r="462" ht="18" customHeight="1" spans="2:9">
      <c r="B462" s="10"/>
      <c r="E462" s="10"/>
      <c r="F462" s="10"/>
      <c r="G462" s="10"/>
      <c r="H462" s="56"/>
      <c r="I462" s="10"/>
    </row>
    <row r="463" ht="18" customHeight="1" spans="2:9">
      <c r="B463" s="10"/>
      <c r="E463" s="10"/>
      <c r="F463" s="10"/>
      <c r="G463" s="10"/>
      <c r="H463" s="56"/>
      <c r="I463" s="10"/>
    </row>
    <row r="464" ht="18" customHeight="1" spans="2:9">
      <c r="B464" s="10"/>
      <c r="E464" s="10"/>
      <c r="F464" s="10"/>
      <c r="G464" s="10"/>
      <c r="H464" s="56"/>
      <c r="I464" s="10"/>
    </row>
    <row r="465" ht="18" customHeight="1" spans="2:9">
      <c r="B465" s="10"/>
      <c r="E465" s="10"/>
      <c r="F465" s="10"/>
      <c r="G465" s="10"/>
      <c r="H465" s="56"/>
      <c r="I465" s="10"/>
    </row>
    <row r="466" ht="18" customHeight="1" spans="2:9">
      <c r="B466" s="10"/>
      <c r="E466" s="10"/>
      <c r="F466" s="10"/>
      <c r="G466" s="10"/>
      <c r="H466" s="56"/>
      <c r="I466" s="10"/>
    </row>
    <row r="467" ht="18" customHeight="1" spans="2:9">
      <c r="B467" s="10"/>
      <c r="E467" s="10"/>
      <c r="F467" s="10"/>
      <c r="G467" s="10"/>
      <c r="H467" s="56"/>
      <c r="I467" s="10"/>
    </row>
    <row r="468" ht="18" customHeight="1" spans="2:9">
      <c r="B468" s="10"/>
      <c r="E468" s="10"/>
      <c r="F468" s="10"/>
      <c r="G468" s="10"/>
      <c r="H468" s="56"/>
      <c r="I468" s="10"/>
    </row>
    <row r="469" ht="18" customHeight="1" spans="2:9">
      <c r="B469" s="10"/>
      <c r="E469" s="10"/>
      <c r="F469" s="10"/>
      <c r="G469" s="10"/>
      <c r="H469" s="56"/>
      <c r="I469" s="10"/>
    </row>
    <row r="470" ht="18" customHeight="1" spans="2:9">
      <c r="B470" s="10"/>
      <c r="E470" s="10"/>
      <c r="F470" s="10"/>
      <c r="G470" s="10"/>
      <c r="H470" s="56"/>
      <c r="I470" s="10"/>
    </row>
    <row r="471" ht="18" customHeight="1" spans="2:9">
      <c r="B471" s="10"/>
      <c r="E471" s="10"/>
      <c r="F471" s="10"/>
      <c r="G471" s="10"/>
      <c r="H471" s="56"/>
      <c r="I471" s="10"/>
    </row>
    <row r="472" ht="18" customHeight="1" spans="2:9">
      <c r="B472" s="10"/>
      <c r="E472" s="10"/>
      <c r="F472" s="10"/>
      <c r="G472" s="10"/>
      <c r="H472" s="56"/>
      <c r="I472" s="10"/>
    </row>
    <row r="473" ht="18" customHeight="1" spans="2:9">
      <c r="B473" s="10"/>
      <c r="E473" s="10"/>
      <c r="F473" s="10"/>
      <c r="G473" s="10"/>
      <c r="H473" s="56"/>
      <c r="I473" s="10"/>
    </row>
    <row r="474" ht="18" customHeight="1" spans="2:9">
      <c r="B474" s="10"/>
      <c r="E474" s="10"/>
      <c r="F474" s="10"/>
      <c r="G474" s="10"/>
      <c r="H474" s="56"/>
      <c r="I474" s="10"/>
    </row>
    <row r="475" ht="18" customHeight="1" spans="2:9">
      <c r="B475" s="10"/>
      <c r="E475" s="10"/>
      <c r="F475" s="10"/>
      <c r="G475" s="10"/>
      <c r="H475" s="56"/>
      <c r="I475" s="10"/>
    </row>
    <row r="476" ht="18" customHeight="1" spans="2:9">
      <c r="B476" s="10"/>
      <c r="E476" s="10"/>
      <c r="F476" s="10"/>
      <c r="G476" s="10"/>
      <c r="H476" s="56"/>
      <c r="I476" s="10"/>
    </row>
    <row r="477" ht="18" customHeight="1" spans="2:9">
      <c r="B477" s="10"/>
      <c r="E477" s="10"/>
      <c r="F477" s="10"/>
      <c r="G477" s="10"/>
      <c r="H477" s="56"/>
      <c r="I477" s="10"/>
    </row>
    <row r="478" ht="18" customHeight="1" spans="2:9">
      <c r="B478" s="10"/>
      <c r="E478" s="10"/>
      <c r="F478" s="10"/>
      <c r="G478" s="10"/>
      <c r="H478" s="56"/>
      <c r="I478" s="10"/>
    </row>
    <row r="479" ht="18" customHeight="1" spans="2:9">
      <c r="B479" s="10"/>
      <c r="E479" s="10"/>
      <c r="F479" s="10"/>
      <c r="G479" s="10"/>
      <c r="H479" s="56"/>
      <c r="I479" s="10"/>
    </row>
    <row r="480" ht="18" customHeight="1" spans="2:9">
      <c r="B480" s="10"/>
      <c r="E480" s="10"/>
      <c r="F480" s="10"/>
      <c r="G480" s="10"/>
      <c r="H480" s="56"/>
      <c r="I480" s="10"/>
    </row>
    <row r="481" ht="18" customHeight="1" spans="2:9">
      <c r="B481" s="10"/>
      <c r="E481" s="10"/>
      <c r="F481" s="10"/>
      <c r="G481" s="10"/>
      <c r="H481" s="56"/>
      <c r="I481" s="10"/>
    </row>
    <row r="482" ht="18" customHeight="1" spans="2:9">
      <c r="B482" s="10"/>
      <c r="E482" s="10"/>
      <c r="F482" s="10"/>
      <c r="G482" s="10"/>
      <c r="H482" s="56"/>
      <c r="I482" s="10"/>
    </row>
    <row r="483" ht="18" customHeight="1" spans="2:9">
      <c r="B483" s="10"/>
      <c r="E483" s="10"/>
      <c r="F483" s="10"/>
      <c r="G483" s="10"/>
      <c r="H483" s="56"/>
      <c r="I483" s="10"/>
    </row>
    <row r="484" ht="18" customHeight="1" spans="2:9">
      <c r="B484" s="10"/>
      <c r="E484" s="10"/>
      <c r="F484" s="10"/>
      <c r="G484" s="10"/>
      <c r="H484" s="56"/>
      <c r="I484" s="10"/>
    </row>
    <row r="485" ht="18" customHeight="1" spans="2:9">
      <c r="B485" s="10"/>
      <c r="E485" s="10"/>
      <c r="F485" s="10"/>
      <c r="G485" s="10"/>
      <c r="H485" s="56"/>
      <c r="I485" s="10"/>
    </row>
    <row r="486" ht="18" customHeight="1" spans="2:9">
      <c r="B486" s="10"/>
      <c r="E486" s="10"/>
      <c r="F486" s="10"/>
      <c r="G486" s="10"/>
      <c r="H486" s="56"/>
      <c r="I486" s="10"/>
    </row>
    <row r="487" ht="18" customHeight="1" spans="2:9">
      <c r="B487" s="10"/>
      <c r="E487" s="10"/>
      <c r="F487" s="10"/>
      <c r="G487" s="10"/>
      <c r="H487" s="56"/>
      <c r="I487" s="10"/>
    </row>
    <row r="488" ht="18" customHeight="1" spans="2:9">
      <c r="B488" s="10"/>
      <c r="E488" s="10"/>
      <c r="F488" s="10"/>
      <c r="G488" s="10"/>
      <c r="H488" s="56"/>
      <c r="I488" s="10"/>
    </row>
    <row r="489" ht="18" customHeight="1" spans="2:9">
      <c r="B489" s="10"/>
      <c r="E489" s="10"/>
      <c r="F489" s="10"/>
      <c r="G489" s="10"/>
      <c r="H489" s="56"/>
      <c r="I489" s="10"/>
    </row>
    <row r="490" ht="18" customHeight="1" spans="2:9">
      <c r="B490" s="10"/>
      <c r="E490" s="10"/>
      <c r="F490" s="10"/>
      <c r="G490" s="10"/>
      <c r="H490" s="56"/>
      <c r="I490" s="10"/>
    </row>
    <row r="491" ht="18" customHeight="1" spans="2:9">
      <c r="B491" s="10"/>
      <c r="E491" s="10"/>
      <c r="F491" s="10"/>
      <c r="G491" s="10"/>
      <c r="H491" s="56"/>
      <c r="I491" s="10"/>
    </row>
    <row r="492" ht="18" customHeight="1" spans="2:9">
      <c r="B492" s="10"/>
      <c r="E492" s="10"/>
      <c r="F492" s="10"/>
      <c r="G492" s="10"/>
      <c r="H492" s="56"/>
      <c r="I492" s="10"/>
    </row>
    <row r="493" ht="18" customHeight="1" spans="2:9">
      <c r="B493" s="10"/>
      <c r="E493" s="10"/>
      <c r="F493" s="10"/>
      <c r="G493" s="10"/>
      <c r="H493" s="56"/>
      <c r="I493" s="10"/>
    </row>
    <row r="494" ht="18" customHeight="1" spans="2:9">
      <c r="B494" s="10"/>
      <c r="E494" s="10"/>
      <c r="F494" s="10"/>
      <c r="G494" s="10"/>
      <c r="H494" s="56"/>
      <c r="I494" s="10"/>
    </row>
    <row r="495" ht="18" customHeight="1" spans="2:9">
      <c r="B495" s="10"/>
      <c r="E495" s="10"/>
      <c r="F495" s="10"/>
      <c r="G495" s="10"/>
      <c r="H495" s="56"/>
      <c r="I495" s="10"/>
    </row>
    <row r="496" ht="18" customHeight="1" spans="2:9">
      <c r="B496" s="10"/>
      <c r="E496" s="10"/>
      <c r="F496" s="10"/>
      <c r="G496" s="10"/>
      <c r="H496" s="56"/>
      <c r="I496" s="10"/>
    </row>
    <row r="497" ht="18" customHeight="1" spans="2:9">
      <c r="B497" s="10"/>
      <c r="E497" s="10"/>
      <c r="F497" s="10"/>
      <c r="G497" s="10"/>
      <c r="H497" s="56"/>
      <c r="I497" s="10"/>
    </row>
    <row r="498" ht="18" customHeight="1" spans="2:9">
      <c r="B498" s="10"/>
      <c r="E498" s="10"/>
      <c r="F498" s="10"/>
      <c r="G498" s="10"/>
      <c r="H498" s="56"/>
      <c r="I498" s="10"/>
    </row>
    <row r="499" ht="18" customHeight="1" spans="2:9">
      <c r="B499" s="10"/>
      <c r="E499" s="10"/>
      <c r="F499" s="10"/>
      <c r="G499" s="10"/>
      <c r="H499" s="56"/>
      <c r="I499" s="10"/>
    </row>
    <row r="500" ht="18" customHeight="1" spans="2:9">
      <c r="B500" s="10"/>
      <c r="E500" s="10"/>
      <c r="F500" s="10"/>
      <c r="G500" s="10"/>
      <c r="H500" s="56"/>
      <c r="I500" s="10"/>
    </row>
    <row r="501" ht="18" customHeight="1" spans="2:9">
      <c r="B501" s="10"/>
      <c r="E501" s="10"/>
      <c r="F501" s="10"/>
      <c r="G501" s="10"/>
      <c r="H501" s="56"/>
      <c r="I501" s="10"/>
    </row>
    <row r="502" ht="18" customHeight="1" spans="2:9">
      <c r="B502" s="10"/>
      <c r="E502" s="10"/>
      <c r="F502" s="10"/>
      <c r="G502" s="10"/>
      <c r="H502" s="56"/>
      <c r="I502" s="10"/>
    </row>
    <row r="503" ht="18" customHeight="1" spans="2:9">
      <c r="B503" s="10"/>
      <c r="E503" s="10"/>
      <c r="F503" s="10"/>
      <c r="G503" s="10"/>
      <c r="H503" s="56"/>
      <c r="I503" s="10"/>
    </row>
    <row r="504" ht="18" customHeight="1" spans="2:9">
      <c r="B504" s="10"/>
      <c r="E504" s="10"/>
      <c r="F504" s="10"/>
      <c r="G504" s="10"/>
      <c r="H504" s="56"/>
      <c r="I504" s="10"/>
    </row>
    <row r="505" ht="18" customHeight="1" spans="2:9">
      <c r="B505" s="10"/>
      <c r="E505" s="10"/>
      <c r="F505" s="10"/>
      <c r="G505" s="10"/>
      <c r="H505" s="56"/>
      <c r="I505" s="10"/>
    </row>
    <row r="506" ht="18" customHeight="1" spans="2:9">
      <c r="B506" s="10"/>
      <c r="E506" s="10"/>
      <c r="F506" s="10"/>
      <c r="G506" s="10"/>
      <c r="H506" s="56"/>
      <c r="I506" s="10"/>
    </row>
    <row r="507" ht="18" customHeight="1" spans="2:9">
      <c r="B507" s="10"/>
      <c r="E507" s="10"/>
      <c r="F507" s="10"/>
      <c r="G507" s="10"/>
      <c r="H507" s="56"/>
      <c r="I507" s="10"/>
    </row>
    <row r="508" ht="18" customHeight="1" spans="2:9">
      <c r="B508" s="10"/>
      <c r="E508" s="10"/>
      <c r="F508" s="10"/>
      <c r="G508" s="10"/>
      <c r="H508" s="56"/>
      <c r="I508" s="10"/>
    </row>
    <row r="509" ht="18" customHeight="1" spans="2:9">
      <c r="B509" s="10"/>
      <c r="E509" s="10"/>
      <c r="F509" s="10"/>
      <c r="G509" s="10"/>
      <c r="H509" s="56"/>
      <c r="I509" s="10"/>
    </row>
    <row r="510" ht="18" customHeight="1" spans="2:9">
      <c r="B510" s="10"/>
      <c r="E510" s="10"/>
      <c r="F510" s="10"/>
      <c r="G510" s="10"/>
      <c r="H510" s="56"/>
      <c r="I510" s="10"/>
    </row>
    <row r="511" ht="18" customHeight="1" spans="2:9">
      <c r="B511" s="10"/>
      <c r="E511" s="10"/>
      <c r="F511" s="10"/>
      <c r="G511" s="10"/>
      <c r="H511" s="56"/>
      <c r="I511" s="10"/>
    </row>
    <row r="512" ht="18" customHeight="1" spans="2:9">
      <c r="B512" s="10"/>
      <c r="E512" s="10"/>
      <c r="F512" s="10"/>
      <c r="G512" s="10"/>
      <c r="H512" s="56"/>
      <c r="I512" s="10"/>
    </row>
    <row r="513" ht="18" customHeight="1" spans="2:9">
      <c r="B513" s="10"/>
      <c r="E513" s="10"/>
      <c r="F513" s="10"/>
      <c r="G513" s="10"/>
      <c r="H513" s="56"/>
      <c r="I513" s="10"/>
    </row>
    <row r="514" ht="18" customHeight="1" spans="2:9">
      <c r="B514" s="10"/>
      <c r="E514" s="10"/>
      <c r="F514" s="10"/>
      <c r="G514" s="10"/>
      <c r="H514" s="56"/>
      <c r="I514" s="10"/>
    </row>
    <row r="515" ht="18" customHeight="1" spans="2:9">
      <c r="B515" s="10"/>
      <c r="E515" s="10"/>
      <c r="F515" s="10"/>
      <c r="G515" s="10"/>
      <c r="H515" s="56"/>
      <c r="I515" s="10"/>
    </row>
    <row r="516" ht="18" customHeight="1" spans="2:9">
      <c r="B516" s="10"/>
      <c r="E516" s="10"/>
      <c r="F516" s="10"/>
      <c r="G516" s="10"/>
      <c r="H516" s="56"/>
      <c r="I516" s="10"/>
    </row>
    <row r="517" ht="18" customHeight="1" spans="2:9">
      <c r="B517" s="10"/>
      <c r="E517" s="10"/>
      <c r="F517" s="10"/>
      <c r="G517" s="10"/>
      <c r="H517" s="56"/>
      <c r="I517" s="10"/>
    </row>
    <row r="518" ht="18" customHeight="1" spans="2:9">
      <c r="B518" s="10"/>
      <c r="E518" s="10"/>
      <c r="F518" s="10"/>
      <c r="G518" s="10"/>
      <c r="H518" s="56"/>
      <c r="I518" s="10"/>
    </row>
    <row r="519" ht="18" customHeight="1" spans="2:9">
      <c r="B519" s="10"/>
      <c r="E519" s="10"/>
      <c r="F519" s="10"/>
      <c r="G519" s="10"/>
      <c r="H519" s="56"/>
      <c r="I519" s="10"/>
    </row>
    <row r="520" ht="18" customHeight="1" spans="2:9">
      <c r="B520" s="10"/>
      <c r="E520" s="10"/>
      <c r="F520" s="10"/>
      <c r="G520" s="10"/>
      <c r="H520" s="56"/>
      <c r="I520" s="10"/>
    </row>
    <row r="521" ht="18" customHeight="1" spans="2:9">
      <c r="B521" s="10"/>
      <c r="E521" s="10"/>
      <c r="F521" s="10"/>
      <c r="G521" s="10"/>
      <c r="H521" s="56"/>
      <c r="I521" s="10"/>
    </row>
    <row r="522" ht="18" customHeight="1" spans="2:9">
      <c r="B522" s="10"/>
      <c r="E522" s="10"/>
      <c r="F522" s="10"/>
      <c r="G522" s="10"/>
      <c r="H522" s="56"/>
      <c r="I522" s="10"/>
    </row>
    <row r="523" ht="18" customHeight="1" spans="2:9">
      <c r="B523" s="10"/>
      <c r="E523" s="10"/>
      <c r="F523" s="10"/>
      <c r="G523" s="10"/>
      <c r="H523" s="56"/>
      <c r="I523" s="10"/>
    </row>
    <row r="524" ht="18" customHeight="1" spans="2:9">
      <c r="B524" s="10"/>
      <c r="E524" s="10"/>
      <c r="F524" s="10"/>
      <c r="G524" s="10"/>
      <c r="H524" s="56"/>
      <c r="I524" s="10"/>
    </row>
    <row r="525" ht="18" customHeight="1" spans="2:9">
      <c r="B525" s="10"/>
      <c r="E525" s="10"/>
      <c r="F525" s="10"/>
      <c r="G525" s="10"/>
      <c r="H525" s="56"/>
      <c r="I525" s="10"/>
    </row>
    <row r="526" ht="18" customHeight="1" spans="2:9">
      <c r="B526" s="10"/>
      <c r="E526" s="10"/>
      <c r="F526" s="10"/>
      <c r="G526" s="10"/>
      <c r="H526" s="56"/>
      <c r="I526" s="10"/>
    </row>
    <row r="527" ht="18" customHeight="1" spans="2:9">
      <c r="B527" s="10"/>
      <c r="E527" s="10"/>
      <c r="F527" s="10"/>
      <c r="G527" s="10"/>
      <c r="H527" s="56"/>
      <c r="I527" s="10"/>
    </row>
    <row r="528" ht="18" customHeight="1" spans="2:9">
      <c r="B528" s="10"/>
      <c r="E528" s="10"/>
      <c r="F528" s="10"/>
      <c r="G528" s="10"/>
      <c r="H528" s="56"/>
      <c r="I528" s="10"/>
    </row>
    <row r="529" ht="18" customHeight="1" spans="2:9">
      <c r="B529" s="10"/>
      <c r="E529" s="10"/>
      <c r="F529" s="10"/>
      <c r="G529" s="10"/>
      <c r="H529" s="56"/>
      <c r="I529" s="10"/>
    </row>
    <row r="530" ht="18" customHeight="1" spans="2:9">
      <c r="B530" s="10"/>
      <c r="E530" s="10"/>
      <c r="F530" s="10"/>
      <c r="G530" s="10"/>
      <c r="H530" s="56"/>
      <c r="I530" s="10"/>
    </row>
    <row r="531" ht="18" customHeight="1" spans="2:9">
      <c r="B531" s="10"/>
      <c r="E531" s="10"/>
      <c r="F531" s="10"/>
      <c r="G531" s="10"/>
      <c r="H531" s="56"/>
      <c r="I531" s="10"/>
    </row>
    <row r="532" ht="18" customHeight="1" spans="2:9">
      <c r="B532" s="10"/>
      <c r="E532" s="10"/>
      <c r="F532" s="10"/>
      <c r="G532" s="10"/>
      <c r="H532" s="56"/>
      <c r="I532" s="10"/>
    </row>
    <row r="533" ht="18" customHeight="1" spans="2:9">
      <c r="B533" s="10"/>
      <c r="E533" s="10"/>
      <c r="F533" s="10"/>
      <c r="G533" s="10"/>
      <c r="H533" s="56"/>
      <c r="I533" s="10"/>
    </row>
    <row r="534" ht="18" customHeight="1" spans="2:9">
      <c r="B534" s="10"/>
      <c r="E534" s="10"/>
      <c r="F534" s="10"/>
      <c r="G534" s="10"/>
      <c r="H534" s="56"/>
      <c r="I534" s="10"/>
    </row>
    <row r="535" ht="18" customHeight="1" spans="2:9">
      <c r="B535" s="10"/>
      <c r="E535" s="10"/>
      <c r="F535" s="10"/>
      <c r="G535" s="10"/>
      <c r="H535" s="56"/>
      <c r="I535" s="10"/>
    </row>
    <row r="536" ht="18" customHeight="1" spans="2:9">
      <c r="B536" s="10"/>
      <c r="E536" s="10"/>
      <c r="F536" s="10"/>
      <c r="G536" s="10"/>
      <c r="H536" s="56"/>
      <c r="I536" s="10"/>
    </row>
    <row r="537" ht="18" customHeight="1" spans="2:9">
      <c r="B537" s="10"/>
      <c r="E537" s="10"/>
      <c r="F537" s="10"/>
      <c r="G537" s="10"/>
      <c r="H537" s="56"/>
      <c r="I537" s="10"/>
    </row>
    <row r="538" ht="18" customHeight="1" spans="2:9">
      <c r="B538" s="10"/>
      <c r="E538" s="10"/>
      <c r="F538" s="10"/>
      <c r="G538" s="10"/>
      <c r="H538" s="56"/>
      <c r="I538" s="10"/>
    </row>
    <row r="539" ht="18" customHeight="1" spans="2:9">
      <c r="B539" s="10"/>
      <c r="E539" s="10"/>
      <c r="F539" s="10"/>
      <c r="G539" s="10"/>
      <c r="H539" s="56"/>
      <c r="I539" s="10"/>
    </row>
    <row r="540" ht="18" customHeight="1" spans="2:9">
      <c r="B540" s="10"/>
      <c r="E540" s="10"/>
      <c r="F540" s="10"/>
      <c r="G540" s="10"/>
      <c r="H540" s="56"/>
      <c r="I540" s="10"/>
    </row>
    <row r="541" ht="18" customHeight="1" spans="2:9">
      <c r="B541" s="10"/>
      <c r="E541" s="10"/>
      <c r="F541" s="10"/>
      <c r="G541" s="10"/>
      <c r="H541" s="56"/>
      <c r="I541" s="10"/>
    </row>
    <row r="542" ht="18" customHeight="1" spans="2:9">
      <c r="B542" s="10"/>
      <c r="E542" s="10"/>
      <c r="F542" s="10"/>
      <c r="G542" s="10"/>
      <c r="H542" s="56"/>
      <c r="I542" s="10"/>
    </row>
    <row r="543" ht="18" customHeight="1" spans="2:9">
      <c r="B543" s="10"/>
      <c r="E543" s="10"/>
      <c r="F543" s="10"/>
      <c r="G543" s="10"/>
      <c r="H543" s="56"/>
      <c r="I543" s="10"/>
    </row>
    <row r="544" ht="18" customHeight="1" spans="2:9">
      <c r="B544" s="10"/>
      <c r="E544" s="10"/>
      <c r="F544" s="10"/>
      <c r="G544" s="10"/>
      <c r="H544" s="56"/>
      <c r="I544" s="10"/>
    </row>
    <row r="545" ht="18" customHeight="1" spans="2:9">
      <c r="B545" s="10"/>
      <c r="E545" s="10"/>
      <c r="F545" s="10"/>
      <c r="G545" s="10"/>
      <c r="H545" s="56"/>
      <c r="I545" s="10"/>
    </row>
    <row r="546" ht="18" customHeight="1" spans="2:9">
      <c r="B546" s="10"/>
      <c r="E546" s="10"/>
      <c r="F546" s="10"/>
      <c r="G546" s="10"/>
      <c r="H546" s="56"/>
      <c r="I546" s="10"/>
    </row>
    <row r="547" ht="18" customHeight="1" spans="2:9">
      <c r="B547" s="10"/>
      <c r="E547" s="10"/>
      <c r="F547" s="10"/>
      <c r="G547" s="10"/>
      <c r="H547" s="56"/>
      <c r="I547" s="10"/>
    </row>
    <row r="548" ht="18" customHeight="1" spans="2:9">
      <c r="B548" s="10"/>
      <c r="E548" s="10"/>
      <c r="F548" s="10"/>
      <c r="G548" s="10"/>
      <c r="H548" s="56"/>
      <c r="I548" s="10"/>
    </row>
    <row r="549" ht="18" customHeight="1" spans="2:9">
      <c r="B549" s="10"/>
      <c r="E549" s="10"/>
      <c r="F549" s="10"/>
      <c r="G549" s="10"/>
      <c r="H549" s="56"/>
      <c r="I549" s="10"/>
    </row>
    <row r="550" ht="18" customHeight="1" spans="2:9">
      <c r="B550" s="10"/>
      <c r="E550" s="10"/>
      <c r="F550" s="10"/>
      <c r="G550" s="10"/>
      <c r="H550" s="56"/>
      <c r="I550" s="10"/>
    </row>
    <row r="551" ht="18" customHeight="1" spans="2:9">
      <c r="B551" s="10"/>
      <c r="E551" s="10"/>
      <c r="F551" s="10"/>
      <c r="G551" s="10"/>
      <c r="H551" s="56"/>
      <c r="I551" s="10"/>
    </row>
    <row r="552" ht="18" customHeight="1" spans="2:9">
      <c r="B552" s="10"/>
      <c r="E552" s="10"/>
      <c r="F552" s="10"/>
      <c r="G552" s="10"/>
      <c r="H552" s="56"/>
      <c r="I552" s="10"/>
    </row>
    <row r="553" ht="18" customHeight="1" spans="2:9">
      <c r="B553" s="10"/>
      <c r="E553" s="10"/>
      <c r="F553" s="10"/>
      <c r="G553" s="10"/>
      <c r="H553" s="56"/>
      <c r="I553" s="10"/>
    </row>
    <row r="554" ht="18" customHeight="1" spans="2:9">
      <c r="B554" s="10"/>
      <c r="E554" s="10"/>
      <c r="F554" s="10"/>
      <c r="G554" s="10"/>
      <c r="H554" s="56"/>
      <c r="I554" s="10"/>
    </row>
    <row r="555" ht="18" customHeight="1" spans="2:9">
      <c r="B555" s="10"/>
      <c r="E555" s="10"/>
      <c r="F555" s="10"/>
      <c r="G555" s="10"/>
      <c r="H555" s="56"/>
      <c r="I555" s="10"/>
    </row>
    <row r="556" ht="18" customHeight="1" spans="2:9">
      <c r="B556" s="10"/>
      <c r="E556" s="10"/>
      <c r="F556" s="10"/>
      <c r="G556" s="10"/>
      <c r="H556" s="56"/>
      <c r="I556" s="10"/>
    </row>
    <row r="557" ht="18" customHeight="1" spans="2:9">
      <c r="B557" s="10"/>
      <c r="E557" s="10"/>
      <c r="F557" s="10"/>
      <c r="G557" s="10"/>
      <c r="H557" s="56"/>
      <c r="I557" s="10"/>
    </row>
    <row r="558" ht="18" customHeight="1" spans="2:9">
      <c r="B558" s="10"/>
      <c r="E558" s="10"/>
      <c r="F558" s="10"/>
      <c r="G558" s="10"/>
      <c r="H558" s="56"/>
      <c r="I558" s="10"/>
    </row>
    <row r="559" ht="18" customHeight="1" spans="2:9">
      <c r="B559" s="10"/>
      <c r="E559" s="10"/>
      <c r="F559" s="10"/>
      <c r="G559" s="10"/>
      <c r="H559" s="56"/>
      <c r="I559" s="10"/>
    </row>
    <row r="560" ht="18" customHeight="1" spans="2:9">
      <c r="B560" s="10"/>
      <c r="E560" s="10"/>
      <c r="F560" s="10"/>
      <c r="G560" s="10"/>
      <c r="H560" s="56"/>
      <c r="I560" s="10"/>
    </row>
    <row r="561" ht="18" customHeight="1" spans="2:9">
      <c r="B561" s="10"/>
      <c r="E561" s="10"/>
      <c r="F561" s="10"/>
      <c r="G561" s="10"/>
      <c r="H561" s="56"/>
      <c r="I561" s="10"/>
    </row>
    <row r="562" ht="18" customHeight="1" spans="2:9">
      <c r="B562" s="10"/>
      <c r="E562" s="10"/>
      <c r="F562" s="10"/>
      <c r="G562" s="10"/>
      <c r="H562" s="56"/>
      <c r="I562" s="10"/>
    </row>
    <row r="563" ht="18" customHeight="1" spans="2:9">
      <c r="B563" s="10"/>
      <c r="E563" s="10"/>
      <c r="F563" s="10"/>
      <c r="G563" s="10"/>
      <c r="H563" s="56"/>
      <c r="I563" s="10"/>
    </row>
    <row r="564" ht="18" customHeight="1" spans="2:9">
      <c r="B564" s="10"/>
      <c r="E564" s="10"/>
      <c r="F564" s="10"/>
      <c r="G564" s="10"/>
      <c r="H564" s="56"/>
      <c r="I564" s="10"/>
    </row>
    <row r="565" ht="18" customHeight="1" spans="2:9">
      <c r="B565" s="10"/>
      <c r="E565" s="10"/>
      <c r="F565" s="10"/>
      <c r="G565" s="10"/>
      <c r="H565" s="56"/>
      <c r="I565" s="10"/>
    </row>
    <row r="566" ht="18" customHeight="1" spans="2:9">
      <c r="B566" s="10"/>
      <c r="E566" s="10"/>
      <c r="F566" s="10"/>
      <c r="G566" s="10"/>
      <c r="H566" s="56"/>
      <c r="I566" s="10"/>
    </row>
    <row r="567" ht="18" customHeight="1" spans="2:9">
      <c r="B567" s="10"/>
      <c r="E567" s="10"/>
      <c r="F567" s="10"/>
      <c r="G567" s="10"/>
      <c r="H567" s="56"/>
      <c r="I567" s="10"/>
    </row>
    <row r="568" ht="18" customHeight="1" spans="2:9">
      <c r="B568" s="10"/>
      <c r="E568" s="10"/>
      <c r="F568" s="10"/>
      <c r="G568" s="10"/>
      <c r="H568" s="56"/>
      <c r="I568" s="10"/>
    </row>
    <row r="569" ht="18" customHeight="1" spans="2:9">
      <c r="B569" s="10"/>
      <c r="E569" s="10"/>
      <c r="F569" s="10"/>
      <c r="G569" s="10"/>
      <c r="H569" s="56"/>
      <c r="I569" s="10"/>
    </row>
    <row r="570" ht="18" customHeight="1" spans="2:9">
      <c r="B570" s="10"/>
      <c r="E570" s="10"/>
      <c r="F570" s="10"/>
      <c r="G570" s="10"/>
      <c r="H570" s="56"/>
      <c r="I570" s="10"/>
    </row>
    <row r="571" ht="18" customHeight="1" spans="2:9">
      <c r="B571" s="10"/>
      <c r="E571" s="10"/>
      <c r="F571" s="10"/>
      <c r="G571" s="10"/>
      <c r="H571" s="56"/>
      <c r="I571" s="10"/>
    </row>
    <row r="572" ht="18" customHeight="1" spans="2:9">
      <c r="B572" s="10"/>
      <c r="E572" s="10"/>
      <c r="F572" s="10"/>
      <c r="G572" s="10"/>
      <c r="H572" s="56"/>
      <c r="I572" s="10"/>
    </row>
    <row r="573" ht="18" customHeight="1" spans="2:9">
      <c r="B573" s="10"/>
      <c r="E573" s="10"/>
      <c r="F573" s="10"/>
      <c r="G573" s="10"/>
      <c r="H573" s="56"/>
      <c r="I573" s="10"/>
    </row>
    <row r="574" ht="18" customHeight="1" spans="2:9">
      <c r="B574" s="10"/>
      <c r="E574" s="10"/>
      <c r="F574" s="10"/>
      <c r="G574" s="10"/>
      <c r="H574" s="56"/>
      <c r="I574" s="10"/>
    </row>
    <row r="575" ht="18" customHeight="1" spans="2:9">
      <c r="B575" s="10"/>
      <c r="E575" s="10"/>
      <c r="F575" s="10"/>
      <c r="G575" s="10"/>
      <c r="H575" s="56"/>
      <c r="I575" s="10"/>
    </row>
    <row r="576" ht="18" customHeight="1" spans="2:9">
      <c r="B576" s="10"/>
      <c r="E576" s="10"/>
      <c r="F576" s="10"/>
      <c r="G576" s="10"/>
      <c r="H576" s="56"/>
      <c r="I576" s="10"/>
    </row>
    <row r="577" ht="18" customHeight="1" spans="2:9">
      <c r="B577" s="10"/>
      <c r="E577" s="10"/>
      <c r="F577" s="10"/>
      <c r="G577" s="10"/>
      <c r="H577" s="56"/>
      <c r="I577" s="10"/>
    </row>
    <row r="578" ht="18" customHeight="1" spans="2:9">
      <c r="B578" s="10"/>
      <c r="E578" s="10"/>
      <c r="F578" s="10"/>
      <c r="G578" s="10"/>
      <c r="H578" s="56"/>
      <c r="I578" s="10"/>
    </row>
    <row r="579" ht="18" customHeight="1" spans="2:9">
      <c r="B579" s="10"/>
      <c r="E579" s="10"/>
      <c r="F579" s="10"/>
      <c r="G579" s="10"/>
      <c r="H579" s="56"/>
      <c r="I579" s="10"/>
    </row>
    <row r="580" ht="18" customHeight="1" spans="2:9">
      <c r="B580" s="10"/>
      <c r="E580" s="10"/>
      <c r="F580" s="10"/>
      <c r="G580" s="10"/>
      <c r="H580" s="56"/>
      <c r="I580" s="10"/>
    </row>
    <row r="581" ht="18" customHeight="1" spans="2:9">
      <c r="B581" s="10"/>
      <c r="E581" s="10"/>
      <c r="F581" s="10"/>
      <c r="G581" s="10"/>
      <c r="H581" s="56"/>
      <c r="I581" s="10"/>
    </row>
    <row r="582" ht="18" customHeight="1" spans="2:9">
      <c r="B582" s="10"/>
      <c r="E582" s="10"/>
      <c r="F582" s="10"/>
      <c r="G582" s="10"/>
      <c r="H582" s="56"/>
      <c r="I582" s="10"/>
    </row>
    <row r="583" ht="18" customHeight="1" spans="2:9">
      <c r="B583" s="10"/>
      <c r="E583" s="10"/>
      <c r="F583" s="10"/>
      <c r="G583" s="10"/>
      <c r="H583" s="56"/>
      <c r="I583" s="10"/>
    </row>
    <row r="584" ht="18" customHeight="1" spans="2:9">
      <c r="B584" s="10"/>
      <c r="E584" s="10"/>
      <c r="F584" s="10"/>
      <c r="G584" s="10"/>
      <c r="H584" s="56"/>
      <c r="I584" s="10"/>
    </row>
    <row r="585" ht="18" customHeight="1" spans="2:9">
      <c r="B585" s="10"/>
      <c r="E585" s="10"/>
      <c r="F585" s="10"/>
      <c r="G585" s="10"/>
      <c r="H585" s="56"/>
      <c r="I585" s="10"/>
    </row>
    <row r="586" ht="18" customHeight="1" spans="2:9">
      <c r="B586" s="10"/>
      <c r="E586" s="10"/>
      <c r="F586" s="10"/>
      <c r="G586" s="10"/>
      <c r="H586" s="56"/>
      <c r="I586" s="10"/>
    </row>
    <row r="587" ht="18" customHeight="1" spans="2:9">
      <c r="B587" s="10"/>
      <c r="E587" s="10"/>
      <c r="F587" s="10"/>
      <c r="G587" s="10"/>
      <c r="H587" s="56"/>
      <c r="I587" s="10"/>
    </row>
    <row r="588" ht="18" customHeight="1" spans="2:9">
      <c r="B588" s="10"/>
      <c r="E588" s="10"/>
      <c r="F588" s="10"/>
      <c r="G588" s="10"/>
      <c r="H588" s="56"/>
      <c r="I588" s="10"/>
    </row>
    <row r="589" ht="18" customHeight="1" spans="2:9">
      <c r="B589" s="10"/>
      <c r="E589" s="10"/>
      <c r="F589" s="10"/>
      <c r="G589" s="10"/>
      <c r="H589" s="56"/>
      <c r="I589" s="10"/>
    </row>
    <row r="590" ht="18" customHeight="1" spans="2:9">
      <c r="B590" s="10"/>
      <c r="E590" s="10"/>
      <c r="F590" s="10"/>
      <c r="G590" s="10"/>
      <c r="H590" s="56"/>
      <c r="I590" s="10"/>
    </row>
    <row r="591" ht="18" customHeight="1" spans="2:9">
      <c r="B591" s="10"/>
      <c r="E591" s="10"/>
      <c r="F591" s="10"/>
      <c r="G591" s="10"/>
      <c r="H591" s="56"/>
      <c r="I591" s="10"/>
    </row>
    <row r="592" ht="18" customHeight="1" spans="2:9">
      <c r="B592" s="10"/>
      <c r="E592" s="10"/>
      <c r="F592" s="10"/>
      <c r="G592" s="10"/>
      <c r="H592" s="56"/>
      <c r="I592" s="10"/>
    </row>
    <row r="593" ht="18" customHeight="1" spans="2:9">
      <c r="B593" s="10"/>
      <c r="E593" s="10"/>
      <c r="F593" s="10"/>
      <c r="G593" s="10"/>
      <c r="H593" s="56"/>
      <c r="I593" s="10"/>
    </row>
    <row r="594" ht="18" customHeight="1" spans="2:9">
      <c r="B594" s="10"/>
      <c r="E594" s="10"/>
      <c r="F594" s="10"/>
      <c r="G594" s="10"/>
      <c r="H594" s="56"/>
      <c r="I594" s="10"/>
    </row>
    <row r="595" ht="18" customHeight="1" spans="2:9">
      <c r="B595" s="10"/>
      <c r="E595" s="10"/>
      <c r="F595" s="10"/>
      <c r="G595" s="10"/>
      <c r="H595" s="56"/>
      <c r="I595" s="10"/>
    </row>
    <row r="596" ht="18" customHeight="1" spans="2:9">
      <c r="B596" s="10"/>
      <c r="E596" s="10"/>
      <c r="F596" s="10"/>
      <c r="G596" s="10"/>
      <c r="H596" s="56"/>
      <c r="I596" s="10"/>
    </row>
    <row r="597" ht="18" customHeight="1" spans="2:9">
      <c r="B597" s="10"/>
      <c r="E597" s="10"/>
      <c r="F597" s="10"/>
      <c r="G597" s="10"/>
      <c r="H597" s="56"/>
      <c r="I597" s="10"/>
    </row>
    <row r="598" ht="18" customHeight="1" spans="2:9">
      <c r="B598" s="10"/>
      <c r="E598" s="10"/>
      <c r="F598" s="10"/>
      <c r="G598" s="10"/>
      <c r="H598" s="56"/>
      <c r="I598" s="10"/>
    </row>
    <row r="599" ht="18" customHeight="1" spans="2:9">
      <c r="B599" s="10"/>
      <c r="E599" s="10"/>
      <c r="F599" s="10"/>
      <c r="G599" s="10"/>
      <c r="H599" s="56"/>
      <c r="I599" s="10"/>
    </row>
    <row r="600" ht="18" customHeight="1" spans="2:9">
      <c r="B600" s="10"/>
      <c r="E600" s="10"/>
      <c r="F600" s="10"/>
      <c r="G600" s="10"/>
      <c r="H600" s="56"/>
      <c r="I600" s="10"/>
    </row>
    <row r="601" ht="18" customHeight="1" spans="2:9">
      <c r="B601" s="10"/>
      <c r="E601" s="10"/>
      <c r="F601" s="10"/>
      <c r="G601" s="10"/>
      <c r="H601" s="56"/>
      <c r="I601" s="10"/>
    </row>
    <row r="602" ht="18" customHeight="1" spans="2:9">
      <c r="B602" s="10"/>
      <c r="E602" s="10"/>
      <c r="F602" s="10"/>
      <c r="G602" s="10"/>
      <c r="H602" s="56"/>
      <c r="I602" s="10"/>
    </row>
    <row r="603" ht="18" customHeight="1" spans="2:9">
      <c r="B603" s="10"/>
      <c r="E603" s="10"/>
      <c r="F603" s="10"/>
      <c r="G603" s="10"/>
      <c r="H603" s="56"/>
      <c r="I603" s="10"/>
    </row>
    <row r="604" ht="18" customHeight="1" spans="2:9">
      <c r="B604" s="10"/>
      <c r="E604" s="10"/>
      <c r="F604" s="10"/>
      <c r="G604" s="10"/>
      <c r="H604" s="56"/>
      <c r="I604" s="10"/>
    </row>
    <row r="605" ht="18" customHeight="1" spans="2:9">
      <c r="B605" s="10"/>
      <c r="E605" s="10"/>
      <c r="F605" s="10"/>
      <c r="G605" s="10"/>
      <c r="H605" s="56"/>
      <c r="I605" s="10"/>
    </row>
    <row r="606" ht="18" customHeight="1" spans="2:9">
      <c r="B606" s="10"/>
      <c r="E606" s="10"/>
      <c r="F606" s="10"/>
      <c r="G606" s="10"/>
      <c r="H606" s="56"/>
      <c r="I606" s="10"/>
    </row>
    <row r="607" ht="18" customHeight="1" spans="2:9">
      <c r="B607" s="10"/>
      <c r="E607" s="10"/>
      <c r="F607" s="10"/>
      <c r="G607" s="10"/>
      <c r="H607" s="56"/>
      <c r="I607" s="10"/>
    </row>
    <row r="608" ht="18" customHeight="1" spans="2:9">
      <c r="B608" s="10"/>
      <c r="E608" s="10"/>
      <c r="F608" s="10"/>
      <c r="G608" s="10"/>
      <c r="H608" s="56"/>
      <c r="I608" s="10"/>
    </row>
    <row r="609" ht="18" customHeight="1" spans="2:9">
      <c r="B609" s="10"/>
      <c r="E609" s="10"/>
      <c r="F609" s="10"/>
      <c r="G609" s="10"/>
      <c r="H609" s="56"/>
      <c r="I609" s="10"/>
    </row>
    <row r="610" ht="18" customHeight="1" spans="2:9">
      <c r="B610" s="10"/>
      <c r="E610" s="10"/>
      <c r="F610" s="10"/>
      <c r="G610" s="10"/>
      <c r="H610" s="56"/>
      <c r="I610" s="10"/>
    </row>
    <row r="611" ht="18" customHeight="1" spans="2:9">
      <c r="B611" s="10"/>
      <c r="E611" s="10"/>
      <c r="F611" s="10"/>
      <c r="G611" s="10"/>
      <c r="H611" s="56"/>
      <c r="I611" s="10"/>
    </row>
    <row r="612" ht="18" customHeight="1" spans="2:9">
      <c r="B612" s="10"/>
      <c r="E612" s="10"/>
      <c r="F612" s="10"/>
      <c r="G612" s="10"/>
      <c r="H612" s="56"/>
      <c r="I612" s="10"/>
    </row>
    <row r="613" ht="18" customHeight="1" spans="2:9">
      <c r="B613" s="10"/>
      <c r="E613" s="10"/>
      <c r="F613" s="10"/>
      <c r="G613" s="10"/>
      <c r="H613" s="56"/>
      <c r="I613" s="10"/>
    </row>
    <row r="614" ht="18" customHeight="1" spans="2:9">
      <c r="B614" s="10"/>
      <c r="E614" s="10"/>
      <c r="F614" s="10"/>
      <c r="G614" s="10"/>
      <c r="H614" s="56"/>
      <c r="I614" s="10"/>
    </row>
    <row r="615" ht="18" customHeight="1" spans="2:9">
      <c r="B615" s="10"/>
      <c r="E615" s="10"/>
      <c r="F615" s="10"/>
      <c r="G615" s="10"/>
      <c r="H615" s="56"/>
      <c r="I615" s="10"/>
    </row>
    <row r="616" ht="18" customHeight="1" spans="2:9">
      <c r="B616" s="10"/>
      <c r="E616" s="10"/>
      <c r="F616" s="10"/>
      <c r="G616" s="10"/>
      <c r="H616" s="56"/>
      <c r="I616" s="10"/>
    </row>
    <row r="617" ht="18" customHeight="1" spans="2:9">
      <c r="B617" s="10"/>
      <c r="E617" s="10"/>
      <c r="F617" s="10"/>
      <c r="G617" s="10"/>
      <c r="H617" s="56"/>
      <c r="I617" s="10"/>
    </row>
    <row r="618" ht="18" customHeight="1" spans="2:9">
      <c r="B618" s="10"/>
      <c r="E618" s="10"/>
      <c r="F618" s="10"/>
      <c r="G618" s="10"/>
      <c r="H618" s="56"/>
      <c r="I618" s="10"/>
    </row>
    <row r="619" ht="18" customHeight="1" spans="2:9">
      <c r="B619" s="10"/>
      <c r="E619" s="10"/>
      <c r="F619" s="10"/>
      <c r="G619" s="10"/>
      <c r="H619" s="56"/>
      <c r="I619" s="10"/>
    </row>
    <row r="620" ht="18" customHeight="1" spans="2:9">
      <c r="B620" s="10"/>
      <c r="E620" s="10"/>
      <c r="F620" s="10"/>
      <c r="G620" s="10"/>
      <c r="H620" s="56"/>
      <c r="I620" s="10"/>
    </row>
    <row r="621" ht="18" customHeight="1" spans="2:9">
      <c r="B621" s="10"/>
      <c r="E621" s="10"/>
      <c r="F621" s="10"/>
      <c r="G621" s="10"/>
      <c r="H621" s="56"/>
      <c r="I621" s="10"/>
    </row>
    <row r="622" ht="18" customHeight="1" spans="2:9">
      <c r="B622" s="10"/>
      <c r="E622" s="10"/>
      <c r="F622" s="10"/>
      <c r="G622" s="10"/>
      <c r="H622" s="56"/>
      <c r="I622" s="10"/>
    </row>
    <row r="623" ht="18" customHeight="1" spans="2:9">
      <c r="B623" s="10"/>
      <c r="E623" s="10"/>
      <c r="F623" s="10"/>
      <c r="G623" s="10"/>
      <c r="H623" s="56"/>
      <c r="I623" s="10"/>
    </row>
    <row r="624" ht="18" customHeight="1" spans="2:9">
      <c r="B624" s="10"/>
      <c r="E624" s="10"/>
      <c r="F624" s="10"/>
      <c r="G624" s="10"/>
      <c r="H624" s="56"/>
      <c r="I624" s="10"/>
    </row>
    <row r="625" ht="18" customHeight="1" spans="2:9">
      <c r="B625" s="10"/>
      <c r="E625" s="10"/>
      <c r="F625" s="10"/>
      <c r="G625" s="10"/>
      <c r="H625" s="56"/>
      <c r="I625" s="10"/>
    </row>
    <row r="626" ht="18" customHeight="1" spans="2:9">
      <c r="B626" s="10"/>
      <c r="E626" s="10"/>
      <c r="F626" s="10"/>
      <c r="G626" s="10"/>
      <c r="H626" s="56"/>
      <c r="I626" s="10"/>
    </row>
    <row r="627" ht="18" customHeight="1" spans="2:9">
      <c r="B627" s="10"/>
      <c r="E627" s="10"/>
      <c r="F627" s="10"/>
      <c r="G627" s="10"/>
      <c r="H627" s="56"/>
      <c r="I627" s="10"/>
    </row>
    <row r="628" ht="18" customHeight="1" spans="2:9">
      <c r="B628" s="10"/>
      <c r="E628" s="10"/>
      <c r="F628" s="10"/>
      <c r="G628" s="10"/>
      <c r="H628" s="56"/>
      <c r="I628" s="10"/>
    </row>
    <row r="629" ht="18" customHeight="1" spans="2:9">
      <c r="B629" s="10"/>
      <c r="E629" s="10"/>
      <c r="F629" s="10"/>
      <c r="G629" s="10"/>
      <c r="H629" s="56"/>
      <c r="I629" s="10"/>
    </row>
    <row r="630" ht="18" customHeight="1" spans="2:9">
      <c r="B630" s="10"/>
      <c r="E630" s="10"/>
      <c r="F630" s="10"/>
      <c r="G630" s="10"/>
      <c r="H630" s="56"/>
      <c r="I630" s="10"/>
    </row>
    <row r="631" ht="18" customHeight="1" spans="2:9">
      <c r="B631" s="10"/>
      <c r="E631" s="10"/>
      <c r="F631" s="10"/>
      <c r="G631" s="10"/>
      <c r="H631" s="56"/>
      <c r="I631" s="10"/>
    </row>
    <row r="632" ht="18" customHeight="1" spans="2:9">
      <c r="B632" s="10"/>
      <c r="E632" s="10"/>
      <c r="F632" s="10"/>
      <c r="G632" s="10"/>
      <c r="H632" s="56"/>
      <c r="I632" s="10"/>
    </row>
    <row r="633" ht="18" customHeight="1" spans="2:9">
      <c r="B633" s="10"/>
      <c r="E633" s="10"/>
      <c r="F633" s="10"/>
      <c r="G633" s="10"/>
      <c r="H633" s="56"/>
      <c r="I633" s="10"/>
    </row>
    <row r="634" ht="18" customHeight="1" spans="2:9">
      <c r="B634" s="10"/>
      <c r="E634" s="10"/>
      <c r="F634" s="10"/>
      <c r="G634" s="10"/>
      <c r="H634" s="56"/>
      <c r="I634" s="10"/>
    </row>
    <row r="635" ht="18" customHeight="1" spans="2:9">
      <c r="B635" s="10"/>
      <c r="E635" s="10"/>
      <c r="F635" s="10"/>
      <c r="G635" s="10"/>
      <c r="H635" s="56"/>
      <c r="I635" s="10"/>
    </row>
    <row r="636" ht="18" customHeight="1" spans="2:9">
      <c r="B636" s="10"/>
      <c r="E636" s="10"/>
      <c r="F636" s="10"/>
      <c r="G636" s="10"/>
      <c r="H636" s="56"/>
      <c r="I636" s="10"/>
    </row>
    <row r="637" ht="18" customHeight="1" spans="2:9">
      <c r="B637" s="10"/>
      <c r="E637" s="10"/>
      <c r="F637" s="10"/>
      <c r="G637" s="10"/>
      <c r="H637" s="56"/>
      <c r="I637" s="10"/>
    </row>
    <row r="638" ht="18" customHeight="1" spans="2:9">
      <c r="B638" s="10"/>
      <c r="E638" s="10"/>
      <c r="F638" s="10"/>
      <c r="G638" s="10"/>
      <c r="H638" s="56"/>
      <c r="I638" s="10"/>
    </row>
    <row r="639" ht="18" customHeight="1" spans="2:9">
      <c r="B639" s="10"/>
      <c r="E639" s="10"/>
      <c r="F639" s="10"/>
      <c r="G639" s="10"/>
      <c r="H639" s="56"/>
      <c r="I639" s="10"/>
    </row>
    <row r="640" ht="18" customHeight="1" spans="2:9">
      <c r="B640" s="10"/>
      <c r="E640" s="10"/>
      <c r="F640" s="10"/>
      <c r="G640" s="10"/>
      <c r="H640" s="56"/>
      <c r="I640" s="10"/>
    </row>
    <row r="641" ht="18" customHeight="1" spans="2:9">
      <c r="B641" s="10"/>
      <c r="E641" s="10"/>
      <c r="F641" s="10"/>
      <c r="G641" s="10"/>
      <c r="H641" s="56"/>
      <c r="I641" s="10"/>
    </row>
    <row r="642" ht="18" customHeight="1" spans="2:9">
      <c r="B642" s="10"/>
      <c r="E642" s="10"/>
      <c r="F642" s="10"/>
      <c r="G642" s="10"/>
      <c r="H642" s="56"/>
      <c r="I642" s="10"/>
    </row>
    <row r="643" ht="18" customHeight="1" spans="2:9">
      <c r="B643" s="10"/>
      <c r="E643" s="10"/>
      <c r="F643" s="10"/>
      <c r="G643" s="10"/>
      <c r="H643" s="56"/>
      <c r="I643" s="10"/>
    </row>
    <row r="644" ht="18" customHeight="1" spans="2:9">
      <c r="B644" s="10"/>
      <c r="E644" s="10"/>
      <c r="F644" s="10"/>
      <c r="G644" s="10"/>
      <c r="H644" s="56"/>
      <c r="I644" s="10"/>
    </row>
    <row r="645" ht="18" customHeight="1" spans="2:9">
      <c r="B645" s="10"/>
      <c r="E645" s="10"/>
      <c r="F645" s="10"/>
      <c r="G645" s="10"/>
      <c r="H645" s="56"/>
      <c r="I645" s="10"/>
    </row>
    <row r="646" ht="18" customHeight="1" spans="2:9">
      <c r="B646" s="10"/>
      <c r="E646" s="10"/>
      <c r="F646" s="10"/>
      <c r="G646" s="10"/>
      <c r="H646" s="56"/>
      <c r="I646" s="10"/>
    </row>
    <row r="647" ht="18" customHeight="1" spans="2:9">
      <c r="B647" s="10"/>
      <c r="E647" s="10"/>
      <c r="F647" s="10"/>
      <c r="G647" s="10"/>
      <c r="H647" s="56"/>
      <c r="I647" s="10"/>
    </row>
    <row r="648" ht="18" customHeight="1" spans="2:9">
      <c r="B648" s="10"/>
      <c r="E648" s="10"/>
      <c r="F648" s="10"/>
      <c r="G648" s="10"/>
      <c r="H648" s="56"/>
      <c r="I648" s="10"/>
    </row>
    <row r="649" ht="18" customHeight="1" spans="2:9">
      <c r="B649" s="10"/>
      <c r="E649" s="10"/>
      <c r="F649" s="10"/>
      <c r="G649" s="10"/>
      <c r="H649" s="56"/>
      <c r="I649" s="10"/>
    </row>
    <row r="650" ht="18" customHeight="1" spans="2:9">
      <c r="B650" s="10"/>
      <c r="E650" s="10"/>
      <c r="F650" s="10"/>
      <c r="G650" s="10"/>
      <c r="H650" s="56"/>
      <c r="I650" s="10"/>
    </row>
    <row r="651" ht="18" customHeight="1" spans="2:9">
      <c r="B651" s="10"/>
      <c r="E651" s="10"/>
      <c r="F651" s="10"/>
      <c r="G651" s="10"/>
      <c r="H651" s="56"/>
      <c r="I651" s="10"/>
    </row>
    <row r="652" ht="18" customHeight="1" spans="2:9">
      <c r="B652" s="10"/>
      <c r="E652" s="10"/>
      <c r="F652" s="10"/>
      <c r="G652" s="10"/>
      <c r="H652" s="56"/>
      <c r="I652" s="10"/>
    </row>
    <row r="653" ht="18" customHeight="1" spans="2:9">
      <c r="B653" s="10"/>
      <c r="E653" s="10"/>
      <c r="F653" s="10"/>
      <c r="G653" s="10"/>
      <c r="H653" s="56"/>
      <c r="I653" s="10"/>
    </row>
    <row r="654" ht="18" customHeight="1" spans="2:9">
      <c r="B654" s="10"/>
      <c r="E654" s="10"/>
      <c r="F654" s="10"/>
      <c r="G654" s="10"/>
      <c r="H654" s="56"/>
      <c r="I654" s="10"/>
    </row>
    <row r="655" ht="18" customHeight="1" spans="2:9">
      <c r="B655" s="10"/>
      <c r="E655" s="10"/>
      <c r="F655" s="10"/>
      <c r="G655" s="10"/>
      <c r="H655" s="56"/>
      <c r="I655" s="10"/>
    </row>
    <row r="656" ht="18" customHeight="1" spans="2:9">
      <c r="B656" s="10"/>
      <c r="E656" s="10"/>
      <c r="F656" s="10"/>
      <c r="G656" s="10"/>
      <c r="H656" s="56"/>
      <c r="I656" s="10"/>
    </row>
    <row r="657" ht="18" customHeight="1" spans="2:9">
      <c r="B657" s="10"/>
      <c r="E657" s="10"/>
      <c r="F657" s="10"/>
      <c r="G657" s="10"/>
      <c r="H657" s="56"/>
      <c r="I657" s="10"/>
    </row>
    <row r="658" ht="18" customHeight="1" spans="2:9">
      <c r="B658" s="10"/>
      <c r="E658" s="10"/>
      <c r="F658" s="10"/>
      <c r="G658" s="10"/>
      <c r="H658" s="56"/>
      <c r="I658" s="10"/>
    </row>
    <row r="659" ht="18" customHeight="1" spans="2:9">
      <c r="B659" s="10"/>
      <c r="E659" s="10"/>
      <c r="F659" s="10"/>
      <c r="G659" s="10"/>
      <c r="H659" s="56"/>
      <c r="I659" s="10"/>
    </row>
    <row r="660" ht="18" customHeight="1" spans="2:9">
      <c r="B660" s="10"/>
      <c r="E660" s="10"/>
      <c r="F660" s="10"/>
      <c r="G660" s="10"/>
      <c r="H660" s="56"/>
      <c r="I660" s="10"/>
    </row>
    <row r="661" ht="18" customHeight="1" spans="2:9">
      <c r="B661" s="10"/>
      <c r="E661" s="10"/>
      <c r="F661" s="10"/>
      <c r="G661" s="10"/>
      <c r="H661" s="56"/>
      <c r="I661" s="10"/>
    </row>
    <row r="662" ht="18" customHeight="1" spans="2:9">
      <c r="B662" s="10"/>
      <c r="E662" s="10"/>
      <c r="F662" s="10"/>
      <c r="G662" s="10"/>
      <c r="H662" s="56"/>
      <c r="I662" s="10"/>
    </row>
    <row r="663" ht="18" customHeight="1" spans="2:9">
      <c r="B663" s="10"/>
      <c r="E663" s="10"/>
      <c r="F663" s="10"/>
      <c r="G663" s="10"/>
      <c r="H663" s="56"/>
      <c r="I663" s="10"/>
    </row>
    <row r="664" ht="18" customHeight="1" spans="2:9">
      <c r="B664" s="10"/>
      <c r="E664" s="10"/>
      <c r="F664" s="10"/>
      <c r="G664" s="10"/>
      <c r="H664" s="56"/>
      <c r="I664" s="10"/>
    </row>
    <row r="665" ht="18" customHeight="1" spans="2:9">
      <c r="B665" s="10"/>
      <c r="E665" s="10"/>
      <c r="F665" s="10"/>
      <c r="G665" s="10"/>
      <c r="H665" s="56"/>
      <c r="I665" s="10"/>
    </row>
    <row r="666" ht="18" customHeight="1" spans="2:9">
      <c r="B666" s="10"/>
      <c r="E666" s="10"/>
      <c r="F666" s="10"/>
      <c r="G666" s="10"/>
      <c r="H666" s="56"/>
      <c r="I666" s="10"/>
    </row>
    <row r="667" ht="18" customHeight="1" spans="2:9">
      <c r="B667" s="10"/>
      <c r="E667" s="10"/>
      <c r="F667" s="10"/>
      <c r="G667" s="10"/>
      <c r="H667" s="56"/>
      <c r="I667" s="10"/>
    </row>
    <row r="668" ht="18" customHeight="1" spans="2:9">
      <c r="B668" s="10"/>
      <c r="E668" s="10"/>
      <c r="F668" s="10"/>
      <c r="G668" s="10"/>
      <c r="H668" s="56"/>
      <c r="I668" s="10"/>
    </row>
    <row r="669" ht="18" customHeight="1" spans="2:9">
      <c r="B669" s="10"/>
      <c r="E669" s="10"/>
      <c r="F669" s="10"/>
      <c r="G669" s="10"/>
      <c r="H669" s="56"/>
      <c r="I669" s="10"/>
    </row>
    <row r="670" ht="18" customHeight="1" spans="2:9">
      <c r="B670" s="10"/>
      <c r="E670" s="10"/>
      <c r="F670" s="10"/>
      <c r="G670" s="10"/>
      <c r="H670" s="56"/>
      <c r="I670" s="10"/>
    </row>
    <row r="671" ht="18" customHeight="1" spans="2:9">
      <c r="B671" s="10"/>
      <c r="E671" s="10"/>
      <c r="F671" s="10"/>
      <c r="G671" s="10"/>
      <c r="H671" s="56"/>
      <c r="I671" s="10"/>
    </row>
    <row r="672" ht="18" customHeight="1" spans="2:9">
      <c r="B672" s="10"/>
      <c r="E672" s="10"/>
      <c r="F672" s="10"/>
      <c r="G672" s="10"/>
      <c r="H672" s="56"/>
      <c r="I672" s="10"/>
    </row>
    <row r="673" ht="18" customHeight="1" spans="2:9">
      <c r="B673" s="10"/>
      <c r="E673" s="10"/>
      <c r="F673" s="10"/>
      <c r="G673" s="10"/>
      <c r="H673" s="56"/>
      <c r="I673" s="10"/>
    </row>
    <row r="674" ht="18" customHeight="1" spans="2:9">
      <c r="B674" s="10"/>
      <c r="E674" s="10"/>
      <c r="F674" s="10"/>
      <c r="G674" s="10"/>
      <c r="H674" s="56"/>
      <c r="I674" s="10"/>
    </row>
    <row r="675" ht="18" customHeight="1" spans="2:9">
      <c r="B675" s="10"/>
      <c r="E675" s="10"/>
      <c r="F675" s="10"/>
      <c r="G675" s="10"/>
      <c r="H675" s="56"/>
      <c r="I675" s="10"/>
    </row>
    <row r="676" ht="18" customHeight="1" spans="2:9">
      <c r="B676" s="10"/>
      <c r="E676" s="10"/>
      <c r="F676" s="10"/>
      <c r="G676" s="10"/>
      <c r="H676" s="56"/>
      <c r="I676" s="10"/>
    </row>
    <row r="677" ht="18" customHeight="1" spans="2:9">
      <c r="B677" s="10"/>
      <c r="E677" s="10"/>
      <c r="F677" s="10"/>
      <c r="G677" s="10"/>
      <c r="H677" s="56"/>
      <c r="I677" s="10"/>
    </row>
    <row r="678" ht="18" customHeight="1" spans="2:9">
      <c r="B678" s="10"/>
      <c r="E678" s="10"/>
      <c r="F678" s="10"/>
      <c r="G678" s="10"/>
      <c r="H678" s="56"/>
      <c r="I678" s="10"/>
    </row>
    <row r="679" ht="18" customHeight="1" spans="2:9">
      <c r="B679" s="10"/>
      <c r="E679" s="10"/>
      <c r="F679" s="10"/>
      <c r="G679" s="10"/>
      <c r="H679" s="56"/>
      <c r="I679" s="10"/>
    </row>
    <row r="680" ht="18" customHeight="1" spans="2:9">
      <c r="B680" s="10"/>
      <c r="E680" s="10"/>
      <c r="F680" s="10"/>
      <c r="G680" s="10"/>
      <c r="H680" s="56"/>
      <c r="I680" s="10"/>
    </row>
    <row r="681" ht="18" customHeight="1" spans="2:9">
      <c r="B681" s="10"/>
      <c r="E681" s="10"/>
      <c r="F681" s="10"/>
      <c r="G681" s="10"/>
      <c r="H681" s="56"/>
      <c r="I681" s="10"/>
    </row>
    <row r="682" ht="18" customHeight="1" spans="2:9">
      <c r="B682" s="10"/>
      <c r="E682" s="10"/>
      <c r="F682" s="10"/>
      <c r="G682" s="10"/>
      <c r="H682" s="56"/>
      <c r="I682" s="10"/>
    </row>
    <row r="683" ht="18" customHeight="1" spans="2:9">
      <c r="B683" s="10"/>
      <c r="E683" s="10"/>
      <c r="F683" s="10"/>
      <c r="G683" s="10"/>
      <c r="H683" s="56"/>
      <c r="I683" s="10"/>
    </row>
    <row r="684" ht="18" customHeight="1" spans="2:9">
      <c r="B684" s="10"/>
      <c r="E684" s="10"/>
      <c r="F684" s="10"/>
      <c r="G684" s="10"/>
      <c r="H684" s="56"/>
      <c r="I684" s="10"/>
    </row>
    <row r="685" ht="18" customHeight="1" spans="2:9">
      <c r="B685" s="10"/>
      <c r="E685" s="10"/>
      <c r="F685" s="10"/>
      <c r="G685" s="10"/>
      <c r="H685" s="56"/>
      <c r="I685" s="10"/>
    </row>
    <row r="686" ht="18" customHeight="1" spans="2:9">
      <c r="B686" s="10"/>
      <c r="E686" s="10"/>
      <c r="F686" s="10"/>
      <c r="G686" s="10"/>
      <c r="H686" s="56"/>
      <c r="I686" s="10"/>
    </row>
    <row r="687" ht="18" customHeight="1" spans="2:9">
      <c r="B687" s="10"/>
      <c r="E687" s="10"/>
      <c r="F687" s="10"/>
      <c r="G687" s="10"/>
      <c r="H687" s="56"/>
      <c r="I687" s="10"/>
    </row>
    <row r="688" ht="18" customHeight="1" spans="2:9">
      <c r="B688" s="10"/>
      <c r="E688" s="10"/>
      <c r="F688" s="10"/>
      <c r="G688" s="10"/>
      <c r="H688" s="56"/>
      <c r="I688" s="10"/>
    </row>
    <row r="689" ht="18" customHeight="1" spans="2:9">
      <c r="B689" s="10"/>
      <c r="E689" s="10"/>
      <c r="F689" s="10"/>
      <c r="G689" s="10"/>
      <c r="H689" s="56"/>
      <c r="I689" s="10"/>
    </row>
    <row r="690" ht="18" customHeight="1" spans="2:9">
      <c r="B690" s="10"/>
      <c r="E690" s="10"/>
      <c r="F690" s="10"/>
      <c r="G690" s="10"/>
      <c r="H690" s="56"/>
      <c r="I690" s="10"/>
    </row>
    <row r="691" ht="18" customHeight="1" spans="2:9">
      <c r="B691" s="10"/>
      <c r="E691" s="10"/>
      <c r="F691" s="10"/>
      <c r="G691" s="10"/>
      <c r="H691" s="56"/>
      <c r="I691" s="10"/>
    </row>
    <row r="692" ht="18" customHeight="1" spans="2:9">
      <c r="B692" s="10"/>
      <c r="E692" s="10"/>
      <c r="F692" s="10"/>
      <c r="G692" s="10"/>
      <c r="H692" s="56"/>
      <c r="I692" s="10"/>
    </row>
    <row r="693" ht="18" customHeight="1" spans="2:9">
      <c r="B693" s="10"/>
      <c r="E693" s="10"/>
      <c r="F693" s="10"/>
      <c r="G693" s="10"/>
      <c r="H693" s="56"/>
      <c r="I693" s="10"/>
    </row>
    <row r="694" ht="18" customHeight="1" spans="2:9">
      <c r="B694" s="10"/>
      <c r="E694" s="10"/>
      <c r="F694" s="10"/>
      <c r="G694" s="10"/>
      <c r="H694" s="56"/>
      <c r="I694" s="10"/>
    </row>
    <row r="695" ht="18" customHeight="1" spans="2:9">
      <c r="B695" s="10"/>
      <c r="E695" s="10"/>
      <c r="F695" s="10"/>
      <c r="G695" s="10"/>
      <c r="H695" s="56"/>
      <c r="I695" s="10"/>
    </row>
    <row r="696" ht="18" customHeight="1" spans="2:9">
      <c r="B696" s="10"/>
      <c r="E696" s="10"/>
      <c r="F696" s="10"/>
      <c r="G696" s="10"/>
      <c r="H696" s="56"/>
      <c r="I696" s="10"/>
    </row>
    <row r="697" ht="18" customHeight="1" spans="2:9">
      <c r="B697" s="10"/>
      <c r="E697" s="10"/>
      <c r="F697" s="10"/>
      <c r="G697" s="10"/>
      <c r="H697" s="56"/>
      <c r="I697" s="10"/>
    </row>
    <row r="698" ht="18" customHeight="1" spans="2:9">
      <c r="B698" s="10"/>
      <c r="E698" s="10"/>
      <c r="F698" s="10"/>
      <c r="G698" s="10"/>
      <c r="H698" s="56"/>
      <c r="I698" s="10"/>
    </row>
    <row r="699" ht="18" customHeight="1" spans="2:9">
      <c r="B699" s="10"/>
      <c r="E699" s="10"/>
      <c r="F699" s="10"/>
      <c r="G699" s="10"/>
      <c r="H699" s="56"/>
      <c r="I699" s="10"/>
    </row>
    <row r="700" ht="18" customHeight="1" spans="2:9">
      <c r="B700" s="10"/>
      <c r="E700" s="10"/>
      <c r="F700" s="10"/>
      <c r="G700" s="10"/>
      <c r="H700" s="56"/>
      <c r="I700" s="10"/>
    </row>
    <row r="701" ht="18" customHeight="1" spans="2:9">
      <c r="B701" s="10"/>
      <c r="E701" s="10"/>
      <c r="F701" s="10"/>
      <c r="G701" s="10"/>
      <c r="H701" s="56"/>
      <c r="I701" s="10"/>
    </row>
    <row r="702" ht="18" customHeight="1" spans="2:9">
      <c r="B702" s="10"/>
      <c r="E702" s="10"/>
      <c r="F702" s="10"/>
      <c r="G702" s="10"/>
      <c r="H702" s="56"/>
      <c r="I702" s="10"/>
    </row>
    <row r="703" ht="19.5" customHeight="1" spans="2:9">
      <c r="B703" s="10"/>
      <c r="E703" s="10"/>
      <c r="F703" s="10"/>
      <c r="G703" s="10"/>
      <c r="H703" s="56"/>
      <c r="I703" s="10"/>
    </row>
    <row r="704" ht="19.5" customHeight="1" spans="2:9">
      <c r="B704" s="10"/>
      <c r="E704" s="10"/>
      <c r="F704" s="10"/>
      <c r="G704" s="10"/>
      <c r="H704" s="56"/>
      <c r="I704" s="10"/>
    </row>
    <row r="705" ht="19.5" customHeight="1" spans="2:9">
      <c r="B705" s="10"/>
      <c r="E705" s="10"/>
      <c r="F705" s="10"/>
      <c r="G705" s="10"/>
      <c r="H705" s="56"/>
      <c r="I705" s="10"/>
    </row>
    <row r="706" ht="19.5" customHeight="1" spans="2:9">
      <c r="B706" s="10"/>
      <c r="E706" s="10"/>
      <c r="F706" s="10"/>
      <c r="G706" s="10"/>
      <c r="H706" s="56"/>
      <c r="I706" s="10"/>
    </row>
    <row r="707" ht="19.5" customHeight="1" spans="2:9">
      <c r="B707" s="10"/>
      <c r="E707" s="10"/>
      <c r="F707" s="10"/>
      <c r="G707" s="10"/>
      <c r="H707" s="56"/>
      <c r="I707" s="10"/>
    </row>
    <row r="708" ht="19.5" customHeight="1" spans="2:9">
      <c r="B708" s="10"/>
      <c r="E708" s="10"/>
      <c r="F708" s="10"/>
      <c r="G708" s="10"/>
      <c r="H708" s="56"/>
      <c r="I708" s="10"/>
    </row>
    <row r="709" ht="19.5" customHeight="1" spans="2:9">
      <c r="B709" s="10"/>
      <c r="E709" s="10"/>
      <c r="F709" s="10"/>
      <c r="G709" s="10"/>
      <c r="H709" s="56"/>
      <c r="I709" s="10"/>
    </row>
    <row r="710" ht="19.5" customHeight="1" spans="2:9">
      <c r="B710" s="10"/>
      <c r="E710" s="10"/>
      <c r="F710" s="10"/>
      <c r="G710" s="10"/>
      <c r="H710" s="56"/>
      <c r="I710" s="10"/>
    </row>
    <row r="711" ht="19.5" customHeight="1" spans="2:9">
      <c r="B711" s="10"/>
      <c r="E711" s="10"/>
      <c r="F711" s="10"/>
      <c r="G711" s="10"/>
      <c r="H711" s="56"/>
      <c r="I711" s="10"/>
    </row>
    <row r="712" ht="19.5" customHeight="1" spans="2:9">
      <c r="B712" s="10"/>
      <c r="E712" s="10"/>
      <c r="F712" s="10"/>
      <c r="G712" s="10"/>
      <c r="H712" s="56"/>
      <c r="I712" s="10"/>
    </row>
    <row r="713" ht="19.5" customHeight="1" spans="2:9">
      <c r="B713" s="10"/>
      <c r="E713" s="10"/>
      <c r="F713" s="10"/>
      <c r="G713" s="10"/>
      <c r="H713" s="56"/>
      <c r="I713" s="10"/>
    </row>
    <row r="714" ht="19.5" customHeight="1" spans="2:9">
      <c r="B714" s="10"/>
      <c r="E714" s="10"/>
      <c r="F714" s="10"/>
      <c r="G714" s="10"/>
      <c r="H714" s="56"/>
      <c r="I714" s="10"/>
    </row>
    <row r="715" ht="19.5" customHeight="1" spans="2:9">
      <c r="B715" s="10"/>
      <c r="E715" s="10"/>
      <c r="F715" s="10"/>
      <c r="G715" s="10"/>
      <c r="H715" s="56"/>
      <c r="I715" s="10"/>
    </row>
    <row r="716" ht="19.5" customHeight="1" spans="2:9">
      <c r="B716" s="10"/>
      <c r="E716" s="10"/>
      <c r="F716" s="10"/>
      <c r="G716" s="10"/>
      <c r="H716" s="56"/>
      <c r="I716" s="10"/>
    </row>
    <row r="717" ht="19.5" customHeight="1" spans="2:9">
      <c r="B717" s="10"/>
      <c r="E717" s="10"/>
      <c r="F717" s="10"/>
      <c r="G717" s="10"/>
      <c r="H717" s="56"/>
      <c r="I717" s="10"/>
    </row>
    <row r="718" ht="19.5" customHeight="1" spans="2:9">
      <c r="B718" s="10"/>
      <c r="E718" s="10"/>
      <c r="F718" s="10"/>
      <c r="G718" s="10"/>
      <c r="H718" s="56"/>
      <c r="I718" s="10"/>
    </row>
    <row r="719" ht="19.5" customHeight="1" spans="2:9">
      <c r="B719" s="10"/>
      <c r="E719" s="10"/>
      <c r="F719" s="10"/>
      <c r="G719" s="10"/>
      <c r="H719" s="56"/>
      <c r="I719" s="10"/>
    </row>
    <row r="720" ht="19.5" customHeight="1" spans="2:9">
      <c r="B720" s="10"/>
      <c r="E720" s="10"/>
      <c r="F720" s="10"/>
      <c r="G720" s="10"/>
      <c r="H720" s="56"/>
      <c r="I720" s="10"/>
    </row>
    <row r="721" ht="19.5" customHeight="1" spans="2:9">
      <c r="B721" s="10"/>
      <c r="E721" s="10"/>
      <c r="F721" s="10"/>
      <c r="G721" s="10"/>
      <c r="H721" s="56"/>
      <c r="I721" s="10"/>
    </row>
    <row r="722" ht="19.5" customHeight="1" spans="2:9">
      <c r="B722" s="10"/>
      <c r="E722" s="10"/>
      <c r="F722" s="10"/>
      <c r="G722" s="10"/>
      <c r="H722" s="56"/>
      <c r="I722" s="10"/>
    </row>
    <row r="723" ht="19.5" customHeight="1" spans="2:9">
      <c r="B723" s="10"/>
      <c r="E723" s="10"/>
      <c r="F723" s="10"/>
      <c r="G723" s="10"/>
      <c r="H723" s="56"/>
      <c r="I723" s="10"/>
    </row>
    <row r="724" ht="19.5" customHeight="1" spans="2:9">
      <c r="B724" s="10"/>
      <c r="E724" s="10"/>
      <c r="F724" s="10"/>
      <c r="G724" s="10"/>
      <c r="H724" s="56"/>
      <c r="I724" s="10"/>
    </row>
    <row r="725" ht="19.5" customHeight="1" spans="2:9">
      <c r="B725" s="10"/>
      <c r="E725" s="10"/>
      <c r="F725" s="10"/>
      <c r="G725" s="10"/>
      <c r="H725" s="56"/>
      <c r="I725" s="10"/>
    </row>
    <row r="726" ht="19.5" customHeight="1" spans="2:9">
      <c r="B726" s="10"/>
      <c r="E726" s="10"/>
      <c r="F726" s="10"/>
      <c r="G726" s="10"/>
      <c r="H726" s="56"/>
      <c r="I726" s="10"/>
    </row>
    <row r="727" ht="19.5" customHeight="1" spans="2:9">
      <c r="B727" s="10"/>
      <c r="E727" s="10"/>
      <c r="F727" s="10"/>
      <c r="G727" s="10"/>
      <c r="H727" s="56"/>
      <c r="I727" s="10"/>
    </row>
    <row r="728" ht="19.5" customHeight="1" spans="2:9">
      <c r="B728" s="10"/>
      <c r="E728" s="10"/>
      <c r="F728" s="10"/>
      <c r="G728" s="10"/>
      <c r="H728" s="56"/>
      <c r="I728" s="10"/>
    </row>
    <row r="729" ht="19.5" customHeight="1" spans="2:9">
      <c r="B729" s="10"/>
      <c r="E729" s="10"/>
      <c r="F729" s="10"/>
      <c r="G729" s="10"/>
      <c r="H729" s="56"/>
      <c r="I729" s="10"/>
    </row>
    <row r="730" ht="19.5" customHeight="1" spans="2:9">
      <c r="B730" s="10"/>
      <c r="E730" s="10"/>
      <c r="F730" s="10"/>
      <c r="G730" s="10"/>
      <c r="H730" s="56"/>
      <c r="I730" s="10"/>
    </row>
    <row r="731" ht="19.5" customHeight="1" spans="2:9">
      <c r="B731" s="10"/>
      <c r="E731" s="10"/>
      <c r="F731" s="10"/>
      <c r="G731" s="10"/>
      <c r="H731" s="56"/>
      <c r="I731" s="10"/>
    </row>
    <row r="732" ht="19.5" customHeight="1" spans="2:9">
      <c r="B732" s="10"/>
      <c r="E732" s="10"/>
      <c r="F732" s="10"/>
      <c r="G732" s="10"/>
      <c r="H732" s="56"/>
      <c r="I732" s="10"/>
    </row>
    <row r="733" ht="19.5" customHeight="1" spans="2:9">
      <c r="B733" s="10"/>
      <c r="E733" s="10"/>
      <c r="F733" s="10"/>
      <c r="G733" s="10"/>
      <c r="H733" s="56"/>
      <c r="I733" s="10"/>
    </row>
    <row r="734" ht="19.5" customHeight="1" spans="2:9">
      <c r="B734" s="10"/>
      <c r="E734" s="10"/>
      <c r="F734" s="10"/>
      <c r="G734" s="10"/>
      <c r="H734" s="56"/>
      <c r="I734" s="10"/>
    </row>
    <row r="735" ht="19.5" customHeight="1" spans="2:9">
      <c r="B735" s="10"/>
      <c r="E735" s="10"/>
      <c r="F735" s="10"/>
      <c r="G735" s="10"/>
      <c r="H735" s="56"/>
      <c r="I735" s="10"/>
    </row>
    <row r="736" ht="19.5" customHeight="1" spans="2:9">
      <c r="B736" s="10"/>
      <c r="E736" s="10"/>
      <c r="F736" s="10"/>
      <c r="G736" s="10"/>
      <c r="H736" s="56"/>
      <c r="I736" s="10"/>
    </row>
    <row r="737" ht="19.5" customHeight="1" spans="2:9">
      <c r="B737" s="10"/>
      <c r="E737" s="10"/>
      <c r="F737" s="10"/>
      <c r="G737" s="10"/>
      <c r="H737" s="56"/>
      <c r="I737" s="10"/>
    </row>
    <row r="738" ht="19.5" customHeight="1" spans="2:9">
      <c r="B738" s="10"/>
      <c r="E738" s="10"/>
      <c r="F738" s="10"/>
      <c r="G738" s="10"/>
      <c r="H738" s="56"/>
      <c r="I738" s="10"/>
    </row>
    <row r="739" ht="19.5" customHeight="1" spans="2:9">
      <c r="B739" s="10"/>
      <c r="E739" s="10"/>
      <c r="F739" s="10"/>
      <c r="G739" s="10"/>
      <c r="H739" s="56"/>
      <c r="I739" s="10"/>
    </row>
    <row r="740" ht="19.5" customHeight="1" spans="2:9">
      <c r="B740" s="10"/>
      <c r="E740" s="10"/>
      <c r="F740" s="10"/>
      <c r="G740" s="10"/>
      <c r="H740" s="56"/>
      <c r="I740" s="10"/>
    </row>
    <row r="741" ht="19.5" customHeight="1" spans="2:9">
      <c r="B741" s="10"/>
      <c r="E741" s="10"/>
      <c r="F741" s="10"/>
      <c r="G741" s="10"/>
      <c r="H741" s="56"/>
      <c r="I741" s="10"/>
    </row>
    <row r="742" ht="19.5" customHeight="1" spans="2:9">
      <c r="B742" s="10"/>
      <c r="E742" s="10"/>
      <c r="F742" s="10"/>
      <c r="G742" s="10"/>
      <c r="H742" s="56"/>
      <c r="I742" s="10"/>
    </row>
    <row r="743" ht="19.5" customHeight="1" spans="2:9">
      <c r="B743" s="10"/>
      <c r="E743" s="10"/>
      <c r="F743" s="10"/>
      <c r="G743" s="10"/>
      <c r="H743" s="56"/>
      <c r="I743" s="10"/>
    </row>
    <row r="744" ht="19.5" customHeight="1" spans="2:9">
      <c r="B744" s="10"/>
      <c r="E744" s="10"/>
      <c r="F744" s="10"/>
      <c r="G744" s="10"/>
      <c r="H744" s="56"/>
      <c r="I744" s="10"/>
    </row>
    <row r="745" ht="19.5" customHeight="1" spans="2:9">
      <c r="B745" s="10"/>
      <c r="E745" s="10"/>
      <c r="F745" s="10"/>
      <c r="G745" s="10"/>
      <c r="H745" s="56"/>
      <c r="I745" s="10"/>
    </row>
    <row r="746" ht="19.5" customHeight="1" spans="2:9">
      <c r="B746" s="10"/>
      <c r="E746" s="10"/>
      <c r="F746" s="10"/>
      <c r="G746" s="10"/>
      <c r="H746" s="56"/>
      <c r="I746" s="10"/>
    </row>
    <row r="747" ht="19.5" customHeight="1" spans="2:9">
      <c r="B747" s="10"/>
      <c r="E747" s="10"/>
      <c r="F747" s="10"/>
      <c r="G747" s="10"/>
      <c r="H747" s="56"/>
      <c r="I747" s="10"/>
    </row>
    <row r="748" ht="19.5" customHeight="1" spans="2:9">
      <c r="B748" s="10"/>
      <c r="E748" s="10"/>
      <c r="F748" s="10"/>
      <c r="G748" s="10"/>
      <c r="H748" s="56"/>
      <c r="I748" s="10"/>
    </row>
    <row r="749" ht="19.5" customHeight="1" spans="2:9">
      <c r="B749" s="10"/>
      <c r="E749" s="10"/>
      <c r="F749" s="10"/>
      <c r="G749" s="10"/>
      <c r="H749" s="56"/>
      <c r="I749" s="10"/>
    </row>
    <row r="750" ht="19.5" customHeight="1" spans="2:9">
      <c r="B750" s="10"/>
      <c r="E750" s="10"/>
      <c r="F750" s="10"/>
      <c r="G750" s="10"/>
      <c r="H750" s="56"/>
      <c r="I750" s="10"/>
    </row>
    <row r="751" ht="19.5" customHeight="1" spans="2:9">
      <c r="B751" s="10"/>
      <c r="E751" s="10"/>
      <c r="F751" s="10"/>
      <c r="G751" s="10"/>
      <c r="H751" s="56"/>
      <c r="I751" s="10"/>
    </row>
    <row r="752" ht="19.5" customHeight="1" spans="2:9">
      <c r="B752" s="10"/>
      <c r="E752" s="10"/>
      <c r="F752" s="10"/>
      <c r="G752" s="10"/>
      <c r="H752" s="56"/>
      <c r="I752" s="10"/>
    </row>
    <row r="753" ht="19.5" customHeight="1" spans="2:9">
      <c r="B753" s="10"/>
      <c r="E753" s="10"/>
      <c r="F753" s="10"/>
      <c r="G753" s="10"/>
      <c r="H753" s="56"/>
      <c r="I753" s="10"/>
    </row>
    <row r="754" ht="19.5" customHeight="1" spans="2:9">
      <c r="B754" s="10"/>
      <c r="E754" s="10"/>
      <c r="F754" s="10"/>
      <c r="G754" s="10"/>
      <c r="H754" s="56"/>
      <c r="I754" s="10"/>
    </row>
    <row r="755" ht="19.5" customHeight="1" spans="2:9">
      <c r="B755" s="10"/>
      <c r="E755" s="10"/>
      <c r="F755" s="10"/>
      <c r="G755" s="10"/>
      <c r="H755" s="56"/>
      <c r="I755" s="10"/>
    </row>
    <row r="756" ht="19.5" customHeight="1" spans="2:9">
      <c r="B756" s="10"/>
      <c r="E756" s="10"/>
      <c r="F756" s="10"/>
      <c r="G756" s="10"/>
      <c r="H756" s="56"/>
      <c r="I756" s="10"/>
    </row>
    <row r="757" ht="19.5" customHeight="1" spans="2:9">
      <c r="B757" s="10"/>
      <c r="E757" s="10"/>
      <c r="F757" s="10"/>
      <c r="G757" s="10"/>
      <c r="H757" s="56"/>
      <c r="I757" s="10"/>
    </row>
    <row r="758" ht="19.5" customHeight="1" spans="2:9">
      <c r="B758" s="10"/>
      <c r="E758" s="10"/>
      <c r="F758" s="10"/>
      <c r="G758" s="10"/>
      <c r="H758" s="56"/>
      <c r="I758" s="10"/>
    </row>
    <row r="759" ht="19.5" customHeight="1" spans="2:9">
      <c r="B759" s="10"/>
      <c r="E759" s="10"/>
      <c r="F759" s="10"/>
      <c r="G759" s="10"/>
      <c r="H759" s="56"/>
      <c r="I759" s="10"/>
    </row>
    <row r="760" ht="19.5" customHeight="1" spans="2:9">
      <c r="B760" s="10"/>
      <c r="E760" s="10"/>
      <c r="F760" s="10"/>
      <c r="G760" s="10"/>
      <c r="H760" s="56"/>
      <c r="I760" s="10"/>
    </row>
    <row r="761" ht="19.5" customHeight="1" spans="2:9">
      <c r="B761" s="10"/>
      <c r="E761" s="10"/>
      <c r="F761" s="10"/>
      <c r="G761" s="10"/>
      <c r="H761" s="56"/>
      <c r="I761" s="10"/>
    </row>
    <row r="762" ht="19.5" customHeight="1" spans="2:9">
      <c r="B762" s="10"/>
      <c r="E762" s="10"/>
      <c r="F762" s="10"/>
      <c r="G762" s="10"/>
      <c r="H762" s="56"/>
      <c r="I762" s="10"/>
    </row>
    <row r="763" ht="19.5" customHeight="1" spans="2:9">
      <c r="B763" s="10"/>
      <c r="E763" s="10"/>
      <c r="F763" s="10"/>
      <c r="G763" s="10"/>
      <c r="H763" s="56"/>
      <c r="I763" s="10"/>
    </row>
    <row r="764" ht="19.5" customHeight="1" spans="2:9">
      <c r="B764" s="10"/>
      <c r="E764" s="10"/>
      <c r="F764" s="10"/>
      <c r="G764" s="10"/>
      <c r="H764" s="56"/>
      <c r="I764" s="10"/>
    </row>
    <row r="765" ht="19.5" customHeight="1" spans="2:9">
      <c r="B765" s="10"/>
      <c r="E765" s="10"/>
      <c r="F765" s="10"/>
      <c r="G765" s="10"/>
      <c r="H765" s="56"/>
      <c r="I765" s="10"/>
    </row>
    <row r="766" ht="19.5" customHeight="1" spans="2:9">
      <c r="B766" s="10"/>
      <c r="E766" s="10"/>
      <c r="F766" s="10"/>
      <c r="G766" s="10"/>
      <c r="H766" s="56"/>
      <c r="I766" s="10"/>
    </row>
    <row r="767" ht="19.5" customHeight="1" spans="2:9">
      <c r="B767" s="10"/>
      <c r="E767" s="10"/>
      <c r="F767" s="10"/>
      <c r="G767" s="10"/>
      <c r="H767" s="56"/>
      <c r="I767" s="10"/>
    </row>
    <row r="768" ht="19.5" customHeight="1" spans="2:9">
      <c r="B768" s="10"/>
      <c r="E768" s="10"/>
      <c r="F768" s="10"/>
      <c r="G768" s="10"/>
      <c r="H768" s="56"/>
      <c r="I768" s="10"/>
    </row>
    <row r="769" ht="19.5" customHeight="1" spans="2:9">
      <c r="B769" s="10"/>
      <c r="E769" s="10"/>
      <c r="F769" s="10"/>
      <c r="G769" s="10"/>
      <c r="H769" s="56"/>
      <c r="I769" s="10"/>
    </row>
    <row r="770" ht="19.5" customHeight="1" spans="2:9">
      <c r="B770" s="10"/>
      <c r="E770" s="10"/>
      <c r="F770" s="10"/>
      <c r="G770" s="10"/>
      <c r="H770" s="56"/>
      <c r="I770" s="10"/>
    </row>
    <row r="771" ht="19.5" customHeight="1" spans="2:9">
      <c r="B771" s="10"/>
      <c r="E771" s="10"/>
      <c r="F771" s="10"/>
      <c r="G771" s="10"/>
      <c r="H771" s="56"/>
      <c r="I771" s="10"/>
    </row>
    <row r="772" ht="19.5" customHeight="1" spans="2:9">
      <c r="B772" s="10"/>
      <c r="E772" s="10"/>
      <c r="F772" s="10"/>
      <c r="G772" s="10"/>
      <c r="H772" s="56"/>
      <c r="I772" s="10"/>
    </row>
    <row r="773" ht="19.5" customHeight="1" spans="2:9">
      <c r="B773" s="10"/>
      <c r="E773" s="10"/>
      <c r="F773" s="10"/>
      <c r="G773" s="10"/>
      <c r="H773" s="56"/>
      <c r="I773" s="10"/>
    </row>
    <row r="774" ht="19.5" customHeight="1" spans="2:9">
      <c r="B774" s="10"/>
      <c r="E774" s="10"/>
      <c r="F774" s="10"/>
      <c r="G774" s="10"/>
      <c r="H774" s="56"/>
      <c r="I774" s="10"/>
    </row>
    <row r="775" ht="19.5" customHeight="1" spans="2:9">
      <c r="B775" s="10"/>
      <c r="E775" s="10"/>
      <c r="F775" s="10"/>
      <c r="G775" s="10"/>
      <c r="H775" s="56"/>
      <c r="I775" s="10"/>
    </row>
    <row r="776" ht="19.5" customHeight="1" spans="2:9">
      <c r="B776" s="10"/>
      <c r="E776" s="10"/>
      <c r="F776" s="10"/>
      <c r="G776" s="10"/>
      <c r="H776" s="56"/>
      <c r="I776" s="10"/>
    </row>
    <row r="777" ht="19.5" customHeight="1" spans="2:9">
      <c r="B777" s="10"/>
      <c r="E777" s="10"/>
      <c r="F777" s="10"/>
      <c r="G777" s="10"/>
      <c r="H777" s="56"/>
      <c r="I777" s="10"/>
    </row>
    <row r="778" ht="19.5" customHeight="1" spans="2:9">
      <c r="B778" s="10"/>
      <c r="E778" s="10"/>
      <c r="F778" s="10"/>
      <c r="G778" s="10"/>
      <c r="H778" s="56"/>
      <c r="I778" s="10"/>
    </row>
    <row r="779" ht="19.5" customHeight="1" spans="2:9">
      <c r="B779" s="10"/>
      <c r="E779" s="10"/>
      <c r="F779" s="10"/>
      <c r="G779" s="10"/>
      <c r="H779" s="56"/>
      <c r="I779" s="10"/>
    </row>
    <row r="780" ht="19.5" customHeight="1" spans="2:9">
      <c r="B780" s="10"/>
      <c r="E780" s="10"/>
      <c r="F780" s="10"/>
      <c r="G780" s="10"/>
      <c r="H780" s="56"/>
      <c r="I780" s="10"/>
    </row>
    <row r="781" ht="19.5" customHeight="1" spans="2:9">
      <c r="B781" s="10"/>
      <c r="E781" s="10"/>
      <c r="F781" s="10"/>
      <c r="G781" s="10"/>
      <c r="H781" s="56"/>
      <c r="I781" s="10"/>
    </row>
    <row r="782" ht="19.5" customHeight="1" spans="2:9">
      <c r="B782" s="10"/>
      <c r="E782" s="10"/>
      <c r="F782" s="10"/>
      <c r="G782" s="10"/>
      <c r="H782" s="56"/>
      <c r="I782" s="10"/>
    </row>
    <row r="783" ht="19.5" customHeight="1" spans="2:9">
      <c r="B783" s="10"/>
      <c r="E783" s="10"/>
      <c r="F783" s="10"/>
      <c r="G783" s="10"/>
      <c r="H783" s="56"/>
      <c r="I783" s="10"/>
    </row>
    <row r="784" ht="19.5" customHeight="1" spans="2:9">
      <c r="B784" s="10"/>
      <c r="E784" s="10"/>
      <c r="F784" s="10"/>
      <c r="G784" s="10"/>
      <c r="H784" s="56"/>
      <c r="I784" s="10"/>
    </row>
    <row r="785" ht="19.5" customHeight="1" spans="2:9">
      <c r="B785" s="10"/>
      <c r="E785" s="10"/>
      <c r="F785" s="10"/>
      <c r="G785" s="10"/>
      <c r="H785" s="56"/>
      <c r="I785" s="10"/>
    </row>
    <row r="786" ht="19.5" customHeight="1" spans="2:9">
      <c r="B786" s="10"/>
      <c r="E786" s="10"/>
      <c r="F786" s="10"/>
      <c r="G786" s="10"/>
      <c r="H786" s="56"/>
      <c r="I786" s="10"/>
    </row>
    <row r="787" ht="19.5" customHeight="1" spans="2:9">
      <c r="B787" s="10"/>
      <c r="E787" s="10"/>
      <c r="F787" s="10"/>
      <c r="G787" s="10"/>
      <c r="H787" s="56"/>
      <c r="I787" s="10"/>
    </row>
    <row r="788" ht="19.5" customHeight="1" spans="2:9">
      <c r="B788" s="10"/>
      <c r="E788" s="10"/>
      <c r="F788" s="10"/>
      <c r="G788" s="10"/>
      <c r="H788" s="56"/>
      <c r="I788" s="10"/>
    </row>
    <row r="789" ht="19.5" customHeight="1" spans="2:9">
      <c r="B789" s="10"/>
      <c r="E789" s="10"/>
      <c r="F789" s="10"/>
      <c r="G789" s="10"/>
      <c r="H789" s="56"/>
      <c r="I789" s="10"/>
    </row>
    <row r="790" ht="19.5" customHeight="1" spans="2:9">
      <c r="B790" s="10"/>
      <c r="E790" s="10"/>
      <c r="F790" s="10"/>
      <c r="G790" s="10"/>
      <c r="H790" s="56"/>
      <c r="I790" s="10"/>
    </row>
    <row r="791" ht="19.5" customHeight="1" spans="2:9">
      <c r="B791" s="10"/>
      <c r="E791" s="10"/>
      <c r="F791" s="10"/>
      <c r="G791" s="10"/>
      <c r="H791" s="56"/>
      <c r="I791" s="10"/>
    </row>
    <row r="792" ht="19.5" customHeight="1" spans="2:9">
      <c r="B792" s="10"/>
      <c r="E792" s="10"/>
      <c r="F792" s="10"/>
      <c r="G792" s="10"/>
      <c r="H792" s="56"/>
      <c r="I792" s="10"/>
    </row>
    <row r="793" ht="19.5" customHeight="1" spans="2:9">
      <c r="B793" s="10"/>
      <c r="E793" s="10"/>
      <c r="F793" s="10"/>
      <c r="G793" s="10"/>
      <c r="H793" s="56"/>
      <c r="I793" s="10"/>
    </row>
    <row r="794" ht="19.5" customHeight="1" spans="2:9">
      <c r="B794" s="10"/>
      <c r="E794" s="10"/>
      <c r="F794" s="10"/>
      <c r="G794" s="10"/>
      <c r="H794" s="56"/>
      <c r="I794" s="10"/>
    </row>
    <row r="795" ht="19.5" customHeight="1" spans="2:9">
      <c r="B795" s="10"/>
      <c r="E795" s="10"/>
      <c r="F795" s="10"/>
      <c r="G795" s="10"/>
      <c r="H795" s="56"/>
      <c r="I795" s="10"/>
    </row>
    <row r="796" ht="19.5" customHeight="1" spans="2:9">
      <c r="B796" s="10"/>
      <c r="E796" s="10"/>
      <c r="F796" s="10"/>
      <c r="G796" s="10"/>
      <c r="H796" s="56"/>
      <c r="I796" s="10"/>
    </row>
    <row r="797" ht="19.5" customHeight="1" spans="2:9">
      <c r="B797" s="10"/>
      <c r="E797" s="10"/>
      <c r="F797" s="10"/>
      <c r="G797" s="10"/>
      <c r="H797" s="56"/>
      <c r="I797" s="10"/>
    </row>
    <row r="798" ht="19.5" customHeight="1" spans="2:9">
      <c r="B798" s="10"/>
      <c r="E798" s="10"/>
      <c r="F798" s="10"/>
      <c r="G798" s="10"/>
      <c r="H798" s="56"/>
      <c r="I798" s="10"/>
    </row>
    <row r="799" ht="19.5" customHeight="1" spans="2:9">
      <c r="B799" s="10"/>
      <c r="E799" s="10"/>
      <c r="F799" s="10"/>
      <c r="G799" s="10"/>
      <c r="H799" s="56"/>
      <c r="I799" s="10"/>
    </row>
    <row r="800" ht="19.5" customHeight="1" spans="2:9">
      <c r="B800" s="10"/>
      <c r="E800" s="10"/>
      <c r="F800" s="10"/>
      <c r="G800" s="10"/>
      <c r="H800" s="56"/>
      <c r="I800" s="10"/>
    </row>
    <row r="801" ht="19.5" customHeight="1" spans="2:9">
      <c r="B801" s="10"/>
      <c r="E801" s="10"/>
      <c r="F801" s="10"/>
      <c r="G801" s="10"/>
      <c r="H801" s="56"/>
      <c r="I801" s="10"/>
    </row>
    <row r="802" ht="19.5" customHeight="1" spans="2:9">
      <c r="B802" s="10"/>
      <c r="E802" s="10"/>
      <c r="F802" s="10"/>
      <c r="G802" s="10"/>
      <c r="H802" s="56"/>
      <c r="I802" s="10"/>
    </row>
    <row r="803" ht="19.5" customHeight="1" spans="2:9">
      <c r="B803" s="10"/>
      <c r="E803" s="10"/>
      <c r="F803" s="10"/>
      <c r="G803" s="10"/>
      <c r="H803" s="56"/>
      <c r="I803" s="10"/>
    </row>
    <row r="804" ht="19.5" customHeight="1" spans="2:9">
      <c r="B804" s="10"/>
      <c r="E804" s="10"/>
      <c r="F804" s="10"/>
      <c r="G804" s="10"/>
      <c r="H804" s="56"/>
      <c r="I804" s="10"/>
    </row>
    <row r="805" ht="19.5" customHeight="1" spans="2:9">
      <c r="B805" s="10"/>
      <c r="E805" s="10"/>
      <c r="F805" s="10"/>
      <c r="G805" s="10"/>
      <c r="H805" s="56"/>
      <c r="I805" s="10"/>
    </row>
    <row r="806" ht="19.5" customHeight="1" spans="2:9">
      <c r="B806" s="10"/>
      <c r="E806" s="10"/>
      <c r="F806" s="10"/>
      <c r="G806" s="10"/>
      <c r="H806" s="56"/>
      <c r="I806" s="10"/>
    </row>
    <row r="807" ht="19.5" customHeight="1" spans="2:9">
      <c r="B807" s="10"/>
      <c r="E807" s="10"/>
      <c r="F807" s="10"/>
      <c r="G807" s="10"/>
      <c r="H807" s="56"/>
      <c r="I807" s="10"/>
    </row>
    <row r="808" ht="19.5" customHeight="1" spans="2:9">
      <c r="B808" s="10"/>
      <c r="E808" s="10"/>
      <c r="F808" s="10"/>
      <c r="G808" s="10"/>
      <c r="H808" s="56"/>
      <c r="I808" s="10"/>
    </row>
    <row r="809" ht="19.5" customHeight="1" spans="2:9">
      <c r="B809" s="10"/>
      <c r="E809" s="10"/>
      <c r="F809" s="10"/>
      <c r="G809" s="10"/>
      <c r="H809" s="56"/>
      <c r="I809" s="10"/>
    </row>
    <row r="810" ht="19.5" customHeight="1" spans="2:9">
      <c r="B810" s="10"/>
      <c r="E810" s="10"/>
      <c r="F810" s="10"/>
      <c r="G810" s="10"/>
      <c r="H810" s="56"/>
      <c r="I810" s="10"/>
    </row>
    <row r="811" ht="19.5" customHeight="1" spans="2:9">
      <c r="B811" s="10"/>
      <c r="E811" s="10"/>
      <c r="F811" s="10"/>
      <c r="G811" s="10"/>
      <c r="H811" s="56"/>
      <c r="I811" s="10"/>
    </row>
    <row r="812" ht="19.5" customHeight="1" spans="2:9">
      <c r="B812" s="10"/>
      <c r="E812" s="10"/>
      <c r="F812" s="10"/>
      <c r="G812" s="10"/>
      <c r="H812" s="56"/>
      <c r="I812" s="10"/>
    </row>
    <row r="813" ht="19.5" customHeight="1" spans="2:9">
      <c r="B813" s="10"/>
      <c r="E813" s="10"/>
      <c r="F813" s="10"/>
      <c r="G813" s="10"/>
      <c r="H813" s="56"/>
      <c r="I813" s="10"/>
    </row>
    <row r="814" ht="19.5" customHeight="1" spans="2:9">
      <c r="B814" s="10"/>
      <c r="E814" s="10"/>
      <c r="F814" s="10"/>
      <c r="G814" s="10"/>
      <c r="H814" s="56"/>
      <c r="I814" s="10"/>
    </row>
    <row r="815" ht="19.5" customHeight="1" spans="2:9">
      <c r="B815" s="10"/>
      <c r="E815" s="10"/>
      <c r="F815" s="10"/>
      <c r="G815" s="10"/>
      <c r="H815" s="56"/>
      <c r="I815" s="10"/>
    </row>
    <row r="816" ht="19.5" customHeight="1" spans="2:9">
      <c r="B816" s="10"/>
      <c r="E816" s="10"/>
      <c r="F816" s="10"/>
      <c r="G816" s="10"/>
      <c r="H816" s="56"/>
      <c r="I816" s="10"/>
    </row>
    <row r="817" ht="19.5" customHeight="1" spans="2:9">
      <c r="B817" s="10"/>
      <c r="E817" s="10"/>
      <c r="F817" s="10"/>
      <c r="G817" s="10"/>
      <c r="H817" s="56"/>
      <c r="I817" s="10"/>
    </row>
    <row r="818" ht="19.5" customHeight="1" spans="2:9">
      <c r="B818" s="10"/>
      <c r="E818" s="10"/>
      <c r="F818" s="10"/>
      <c r="G818" s="10"/>
      <c r="H818" s="56"/>
      <c r="I818" s="10"/>
    </row>
    <row r="819" ht="19.5" customHeight="1" spans="2:9">
      <c r="B819" s="10"/>
      <c r="E819" s="10"/>
      <c r="F819" s="10"/>
      <c r="G819" s="10"/>
      <c r="H819" s="56"/>
      <c r="I819" s="10"/>
    </row>
    <row r="820" ht="19.5" customHeight="1" spans="2:9">
      <c r="B820" s="10"/>
      <c r="E820" s="10"/>
      <c r="F820" s="10"/>
      <c r="G820" s="10"/>
      <c r="H820" s="56"/>
      <c r="I820" s="10"/>
    </row>
    <row r="821" ht="19.5" customHeight="1" spans="2:9">
      <c r="B821" s="10"/>
      <c r="E821" s="10"/>
      <c r="F821" s="10"/>
      <c r="G821" s="10"/>
      <c r="H821" s="56"/>
      <c r="I821" s="10"/>
    </row>
    <row r="822" ht="19.5" customHeight="1" spans="2:9">
      <c r="B822" s="10"/>
      <c r="E822" s="10"/>
      <c r="F822" s="10"/>
      <c r="G822" s="10"/>
      <c r="H822" s="56"/>
      <c r="I822" s="10"/>
    </row>
    <row r="823" ht="19.5" customHeight="1" spans="2:9">
      <c r="B823" s="10"/>
      <c r="E823" s="10"/>
      <c r="F823" s="10"/>
      <c r="G823" s="10"/>
      <c r="H823" s="56"/>
      <c r="I823" s="10"/>
    </row>
    <row r="824" ht="19.5" customHeight="1" spans="2:9">
      <c r="B824" s="10"/>
      <c r="E824" s="10"/>
      <c r="F824" s="10"/>
      <c r="G824" s="10"/>
      <c r="H824" s="56"/>
      <c r="I824" s="10"/>
    </row>
    <row r="825" ht="19.5" customHeight="1" spans="2:9">
      <c r="B825" s="10"/>
      <c r="E825" s="10"/>
      <c r="F825" s="10"/>
      <c r="G825" s="10"/>
      <c r="H825" s="56"/>
      <c r="I825" s="10"/>
    </row>
    <row r="826" ht="19.5" customHeight="1" spans="2:9">
      <c r="B826" s="10"/>
      <c r="E826" s="10"/>
      <c r="F826" s="10"/>
      <c r="G826" s="10"/>
      <c r="H826" s="56"/>
      <c r="I826" s="10"/>
    </row>
    <row r="827" ht="19.5" customHeight="1" spans="2:9">
      <c r="B827" s="10"/>
      <c r="E827" s="10"/>
      <c r="F827" s="10"/>
      <c r="G827" s="10"/>
      <c r="H827" s="56"/>
      <c r="I827" s="10"/>
    </row>
    <row r="828" ht="19.5" customHeight="1" spans="2:9">
      <c r="B828" s="10"/>
      <c r="E828" s="10"/>
      <c r="F828" s="10"/>
      <c r="G828" s="10"/>
      <c r="H828" s="56"/>
      <c r="I828" s="10"/>
    </row>
    <row r="829" ht="19.5" customHeight="1" spans="2:9">
      <c r="B829" s="10"/>
      <c r="E829" s="10"/>
      <c r="F829" s="10"/>
      <c r="G829" s="10"/>
      <c r="H829" s="56"/>
      <c r="I829" s="10"/>
    </row>
    <row r="830" ht="19.5" customHeight="1" spans="2:9">
      <c r="B830" s="10"/>
      <c r="E830" s="10"/>
      <c r="F830" s="10"/>
      <c r="G830" s="10"/>
      <c r="H830" s="56"/>
      <c r="I830" s="10"/>
    </row>
    <row r="831" ht="19.5" customHeight="1" spans="2:9">
      <c r="B831" s="10"/>
      <c r="E831" s="10"/>
      <c r="F831" s="10"/>
      <c r="G831" s="10"/>
      <c r="H831" s="56"/>
      <c r="I831" s="10"/>
    </row>
    <row r="832" ht="19.5" customHeight="1" spans="2:9">
      <c r="B832" s="10"/>
      <c r="E832" s="10"/>
      <c r="F832" s="10"/>
      <c r="G832" s="10"/>
      <c r="H832" s="56"/>
      <c r="I832" s="10"/>
    </row>
    <row r="833" ht="19.5" customHeight="1" spans="2:9">
      <c r="B833" s="10"/>
      <c r="E833" s="10"/>
      <c r="F833" s="10"/>
      <c r="G833" s="10"/>
      <c r="H833" s="56"/>
      <c r="I833" s="10"/>
    </row>
    <row r="834" ht="19.5" customHeight="1" spans="2:9">
      <c r="B834" s="10"/>
      <c r="E834" s="10"/>
      <c r="F834" s="10"/>
      <c r="G834" s="10"/>
      <c r="H834" s="56"/>
      <c r="I834" s="10"/>
    </row>
    <row r="835" ht="19.5" customHeight="1" spans="2:9">
      <c r="B835" s="10"/>
      <c r="E835" s="10"/>
      <c r="F835" s="10"/>
      <c r="G835" s="10"/>
      <c r="H835" s="56"/>
      <c r="I835" s="10"/>
    </row>
    <row r="836" ht="19.5" customHeight="1" spans="2:9">
      <c r="B836" s="10"/>
      <c r="E836" s="10"/>
      <c r="F836" s="10"/>
      <c r="G836" s="10"/>
      <c r="H836" s="56"/>
      <c r="I836" s="10"/>
    </row>
    <row r="837" ht="19.5" customHeight="1" spans="2:9">
      <c r="B837" s="10"/>
      <c r="E837" s="10"/>
      <c r="F837" s="10"/>
      <c r="G837" s="10"/>
      <c r="H837" s="56"/>
      <c r="I837" s="10"/>
    </row>
    <row r="838" ht="19.5" customHeight="1" spans="2:9">
      <c r="B838" s="10"/>
      <c r="E838" s="10"/>
      <c r="F838" s="10"/>
      <c r="G838" s="10"/>
      <c r="H838" s="56"/>
      <c r="I838" s="10"/>
    </row>
    <row r="839" ht="19.5" customHeight="1" spans="2:9">
      <c r="B839" s="10"/>
      <c r="E839" s="10"/>
      <c r="F839" s="10"/>
      <c r="G839" s="10"/>
      <c r="H839" s="56"/>
      <c r="I839" s="10"/>
    </row>
    <row r="840" ht="19.5" customHeight="1" spans="2:9">
      <c r="B840" s="10"/>
      <c r="E840" s="10"/>
      <c r="F840" s="10"/>
      <c r="G840" s="10"/>
      <c r="H840" s="56"/>
      <c r="I840" s="10"/>
    </row>
    <row r="841" ht="19.5" customHeight="1" spans="2:9">
      <c r="B841" s="10"/>
      <c r="E841" s="10"/>
      <c r="F841" s="10"/>
      <c r="G841" s="10"/>
      <c r="H841" s="56"/>
      <c r="I841" s="10"/>
    </row>
    <row r="842" ht="19.5" customHeight="1" spans="2:9">
      <c r="B842" s="10"/>
      <c r="E842" s="10"/>
      <c r="F842" s="10"/>
      <c r="G842" s="10"/>
      <c r="H842" s="56"/>
      <c r="I842" s="10"/>
    </row>
    <row r="843" ht="19.5" customHeight="1" spans="2:9">
      <c r="B843" s="10"/>
      <c r="E843" s="10"/>
      <c r="F843" s="10"/>
      <c r="G843" s="10"/>
      <c r="H843" s="56"/>
      <c r="I843" s="10"/>
    </row>
    <row r="844" ht="19.5" customHeight="1" spans="2:9">
      <c r="B844" s="10"/>
      <c r="E844" s="10"/>
      <c r="F844" s="10"/>
      <c r="G844" s="10"/>
      <c r="H844" s="56"/>
      <c r="I844" s="10"/>
    </row>
    <row r="845" ht="19.5" customHeight="1" spans="2:9">
      <c r="B845" s="10"/>
      <c r="E845" s="10"/>
      <c r="F845" s="10"/>
      <c r="G845" s="10"/>
      <c r="H845" s="56"/>
      <c r="I845" s="10"/>
    </row>
    <row r="846" ht="19.5" customHeight="1" spans="2:9">
      <c r="B846" s="10"/>
      <c r="E846" s="10"/>
      <c r="F846" s="10"/>
      <c r="G846" s="10"/>
      <c r="H846" s="56"/>
      <c r="I846" s="10"/>
    </row>
    <row r="847" ht="19.5" customHeight="1" spans="2:9">
      <c r="B847" s="10"/>
      <c r="E847" s="10"/>
      <c r="F847" s="10"/>
      <c r="G847" s="10"/>
      <c r="H847" s="56"/>
      <c r="I847" s="10"/>
    </row>
    <row r="848" ht="19.5" customHeight="1" spans="2:9">
      <c r="B848" s="10"/>
      <c r="E848" s="10"/>
      <c r="F848" s="10"/>
      <c r="G848" s="10"/>
      <c r="H848" s="56"/>
      <c r="I848" s="10"/>
    </row>
    <row r="849" ht="19.5" customHeight="1" spans="2:9">
      <c r="B849" s="10"/>
      <c r="E849" s="10"/>
      <c r="F849" s="10"/>
      <c r="G849" s="10"/>
      <c r="H849" s="56"/>
      <c r="I849" s="10"/>
    </row>
    <row r="850" ht="19.5" customHeight="1" spans="2:9">
      <c r="B850" s="10"/>
      <c r="E850" s="10"/>
      <c r="F850" s="10"/>
      <c r="G850" s="10"/>
      <c r="H850" s="56"/>
      <c r="I850" s="10"/>
    </row>
    <row r="851" ht="19.5" customHeight="1" spans="2:9">
      <c r="B851" s="10"/>
      <c r="E851" s="10"/>
      <c r="F851" s="10"/>
      <c r="G851" s="10"/>
      <c r="H851" s="56"/>
      <c r="I851" s="10"/>
    </row>
    <row r="852" ht="19.5" customHeight="1" spans="2:9">
      <c r="B852" s="10"/>
      <c r="E852" s="10"/>
      <c r="F852" s="10"/>
      <c r="G852" s="10"/>
      <c r="H852" s="56"/>
      <c r="I852" s="10"/>
    </row>
    <row r="853" ht="19.5" customHeight="1" spans="2:9">
      <c r="B853" s="10"/>
      <c r="E853" s="10"/>
      <c r="F853" s="10"/>
      <c r="G853" s="10"/>
      <c r="H853" s="56"/>
      <c r="I853" s="10"/>
    </row>
    <row r="854" ht="19.5" customHeight="1" spans="2:9">
      <c r="B854" s="10"/>
      <c r="E854" s="10"/>
      <c r="F854" s="10"/>
      <c r="G854" s="10"/>
      <c r="H854" s="56"/>
      <c r="I854" s="10"/>
    </row>
    <row r="855" ht="19.5" customHeight="1" spans="2:9">
      <c r="B855" s="10"/>
      <c r="E855" s="10"/>
      <c r="F855" s="10"/>
      <c r="G855" s="10"/>
      <c r="H855" s="56"/>
      <c r="I855" s="10"/>
    </row>
    <row r="856" ht="19.5" customHeight="1" spans="2:9">
      <c r="B856" s="10"/>
      <c r="E856" s="10"/>
      <c r="F856" s="10"/>
      <c r="G856" s="10"/>
      <c r="H856" s="56"/>
      <c r="I856" s="10"/>
    </row>
    <row r="857" ht="19.5" customHeight="1" spans="2:9">
      <c r="B857" s="10"/>
      <c r="E857" s="10"/>
      <c r="F857" s="10"/>
      <c r="G857" s="10"/>
      <c r="H857" s="56"/>
      <c r="I857" s="10"/>
    </row>
    <row r="858" ht="19.5" customHeight="1" spans="2:9">
      <c r="B858" s="10"/>
      <c r="E858" s="10"/>
      <c r="F858" s="10"/>
      <c r="G858" s="10"/>
      <c r="H858" s="56"/>
      <c r="I858" s="10"/>
    </row>
    <row r="859" ht="19.5" customHeight="1" spans="2:9">
      <c r="B859" s="10"/>
      <c r="E859" s="10"/>
      <c r="F859" s="10"/>
      <c r="G859" s="10"/>
      <c r="H859" s="56"/>
      <c r="I859" s="10"/>
    </row>
    <row r="860" ht="19.5" customHeight="1" spans="2:9">
      <c r="B860" s="10"/>
      <c r="E860" s="10"/>
      <c r="F860" s="10"/>
      <c r="G860" s="10"/>
      <c r="H860" s="56"/>
      <c r="I860" s="10"/>
    </row>
    <row r="861" ht="19.5" customHeight="1" spans="2:9">
      <c r="B861" s="10"/>
      <c r="E861" s="10"/>
      <c r="F861" s="10"/>
      <c r="G861" s="10"/>
      <c r="H861" s="56"/>
      <c r="I861" s="10"/>
    </row>
    <row r="862" ht="19.5" customHeight="1" spans="2:9">
      <c r="B862" s="10"/>
      <c r="E862" s="10"/>
      <c r="F862" s="10"/>
      <c r="G862" s="10"/>
      <c r="H862" s="56"/>
      <c r="I862" s="10"/>
    </row>
    <row r="863" ht="19.5" customHeight="1" spans="2:9">
      <c r="B863" s="10"/>
      <c r="E863" s="10"/>
      <c r="F863" s="10"/>
      <c r="G863" s="10"/>
      <c r="H863" s="56"/>
      <c r="I863" s="10"/>
    </row>
    <row r="864" ht="19.5" customHeight="1" spans="2:9">
      <c r="B864" s="10"/>
      <c r="E864" s="10"/>
      <c r="F864" s="10"/>
      <c r="G864" s="10"/>
      <c r="H864" s="56"/>
      <c r="I864" s="10"/>
    </row>
    <row r="865" ht="19.5" customHeight="1" spans="2:9">
      <c r="B865" s="10"/>
      <c r="E865" s="10"/>
      <c r="F865" s="10"/>
      <c r="G865" s="10"/>
      <c r="H865" s="56"/>
      <c r="I865" s="10"/>
    </row>
    <row r="866" ht="19.5" customHeight="1" spans="2:9">
      <c r="B866" s="10"/>
      <c r="E866" s="10"/>
      <c r="F866" s="10"/>
      <c r="G866" s="10"/>
      <c r="H866" s="56"/>
      <c r="I866" s="10"/>
    </row>
    <row r="867" ht="19.5" customHeight="1" spans="2:9">
      <c r="B867" s="10"/>
      <c r="E867" s="10"/>
      <c r="F867" s="10"/>
      <c r="G867" s="10"/>
      <c r="H867" s="56"/>
      <c r="I867" s="10"/>
    </row>
    <row r="868" ht="19.5" customHeight="1" spans="2:9">
      <c r="B868" s="10"/>
      <c r="E868" s="10"/>
      <c r="F868" s="10"/>
      <c r="G868" s="10"/>
      <c r="H868" s="56"/>
      <c r="I868" s="10"/>
    </row>
    <row r="869" ht="19.5" customHeight="1" spans="2:9">
      <c r="B869" s="10"/>
      <c r="E869" s="10"/>
      <c r="F869" s="10"/>
      <c r="G869" s="10"/>
      <c r="H869" s="56"/>
      <c r="I869" s="10"/>
    </row>
    <row r="870" ht="19.5" customHeight="1" spans="2:9">
      <c r="B870" s="10"/>
      <c r="E870" s="10"/>
      <c r="F870" s="10"/>
      <c r="G870" s="10"/>
      <c r="H870" s="56"/>
      <c r="I870" s="10"/>
    </row>
    <row r="871" ht="19.5" customHeight="1" spans="2:9">
      <c r="B871" s="10"/>
      <c r="E871" s="10"/>
      <c r="F871" s="10"/>
      <c r="G871" s="10"/>
      <c r="H871" s="56"/>
      <c r="I871" s="10"/>
    </row>
    <row r="872" ht="19.5" customHeight="1" spans="2:9">
      <c r="B872" s="10"/>
      <c r="E872" s="10"/>
      <c r="F872" s="10"/>
      <c r="G872" s="10"/>
      <c r="H872" s="56"/>
      <c r="I872" s="10"/>
    </row>
    <row r="873" ht="19.5" customHeight="1" spans="2:9">
      <c r="B873" s="10"/>
      <c r="E873" s="10"/>
      <c r="F873" s="10"/>
      <c r="G873" s="10"/>
      <c r="H873" s="56"/>
      <c r="I873" s="10"/>
    </row>
    <row r="874" ht="19.5" customHeight="1" spans="2:9">
      <c r="B874" s="10"/>
      <c r="E874" s="10"/>
      <c r="F874" s="10"/>
      <c r="G874" s="10"/>
      <c r="H874" s="56"/>
      <c r="I874" s="10"/>
    </row>
    <row r="875" ht="19.5" customHeight="1" spans="2:9">
      <c r="B875" s="10"/>
      <c r="E875" s="10"/>
      <c r="F875" s="10"/>
      <c r="G875" s="10"/>
      <c r="H875" s="56"/>
      <c r="I875" s="10"/>
    </row>
    <row r="876" ht="19.5" customHeight="1" spans="2:9">
      <c r="B876" s="10"/>
      <c r="E876" s="10"/>
      <c r="F876" s="10"/>
      <c r="G876" s="10"/>
      <c r="H876" s="56"/>
      <c r="I876" s="10"/>
    </row>
    <row r="877" ht="19.5" customHeight="1" spans="2:9">
      <c r="B877" s="10"/>
      <c r="E877" s="10"/>
      <c r="F877" s="10"/>
      <c r="G877" s="10"/>
      <c r="H877" s="56"/>
      <c r="I877" s="10"/>
    </row>
    <row r="878" ht="19.5" customHeight="1" spans="2:9">
      <c r="B878" s="10"/>
      <c r="E878" s="10"/>
      <c r="F878" s="10"/>
      <c r="G878" s="10"/>
      <c r="H878" s="56"/>
      <c r="I878" s="10"/>
    </row>
    <row r="879" ht="19.5" customHeight="1" spans="2:9">
      <c r="B879" s="10"/>
      <c r="E879" s="10"/>
      <c r="F879" s="10"/>
      <c r="G879" s="10"/>
      <c r="H879" s="56"/>
      <c r="I879" s="10"/>
    </row>
    <row r="880" ht="19.5" customHeight="1" spans="2:9">
      <c r="B880" s="10"/>
      <c r="E880" s="10"/>
      <c r="F880" s="10"/>
      <c r="G880" s="10"/>
      <c r="H880" s="56"/>
      <c r="I880" s="10"/>
    </row>
    <row r="881" ht="19.5" customHeight="1" spans="2:9">
      <c r="B881" s="10"/>
      <c r="E881" s="10"/>
      <c r="F881" s="10"/>
      <c r="G881" s="10"/>
      <c r="H881" s="56"/>
      <c r="I881" s="10"/>
    </row>
    <row r="882" ht="19.5" customHeight="1" spans="2:9">
      <c r="B882" s="10"/>
      <c r="E882" s="10"/>
      <c r="F882" s="10"/>
      <c r="G882" s="10"/>
      <c r="H882" s="56"/>
      <c r="I882" s="10"/>
    </row>
    <row r="883" ht="19.5" customHeight="1" spans="2:9">
      <c r="B883" s="10"/>
      <c r="E883" s="10"/>
      <c r="F883" s="10"/>
      <c r="G883" s="10"/>
      <c r="H883" s="56"/>
      <c r="I883" s="10"/>
    </row>
    <row r="884" ht="19.5" customHeight="1" spans="2:9">
      <c r="B884" s="10"/>
      <c r="E884" s="10"/>
      <c r="F884" s="10"/>
      <c r="G884" s="10"/>
      <c r="H884" s="56"/>
      <c r="I884" s="10"/>
    </row>
    <row r="885" ht="19.5" customHeight="1" spans="2:9">
      <c r="B885" s="10"/>
      <c r="E885" s="10"/>
      <c r="F885" s="10"/>
      <c r="G885" s="10"/>
      <c r="H885" s="56"/>
      <c r="I885" s="10"/>
    </row>
    <row r="886" ht="19.5" customHeight="1" spans="2:9">
      <c r="B886" s="10"/>
      <c r="E886" s="10"/>
      <c r="F886" s="10"/>
      <c r="G886" s="10"/>
      <c r="H886" s="56"/>
      <c r="I886" s="10"/>
    </row>
    <row r="887" ht="19.5" customHeight="1" spans="2:9">
      <c r="B887" s="10"/>
      <c r="E887" s="10"/>
      <c r="F887" s="10"/>
      <c r="G887" s="10"/>
      <c r="H887" s="56"/>
      <c r="I887" s="10"/>
    </row>
    <row r="888" ht="19.5" customHeight="1" spans="2:9">
      <c r="B888" s="10"/>
      <c r="E888" s="10"/>
      <c r="F888" s="10"/>
      <c r="G888" s="10"/>
      <c r="H888" s="56"/>
      <c r="I888" s="10"/>
    </row>
    <row r="889" ht="19.5" customHeight="1" spans="2:9">
      <c r="B889" s="10"/>
      <c r="E889" s="10"/>
      <c r="F889" s="10"/>
      <c r="G889" s="10"/>
      <c r="H889" s="56"/>
      <c r="I889" s="10"/>
    </row>
    <row r="890" ht="19.5" customHeight="1" spans="2:9">
      <c r="B890" s="10"/>
      <c r="E890" s="10"/>
      <c r="F890" s="10"/>
      <c r="G890" s="10"/>
      <c r="H890" s="56"/>
      <c r="I890" s="10"/>
    </row>
    <row r="891" ht="19.5" customHeight="1" spans="2:9">
      <c r="B891" s="10"/>
      <c r="E891" s="10"/>
      <c r="F891" s="10"/>
      <c r="G891" s="10"/>
      <c r="H891" s="56"/>
      <c r="I891" s="10"/>
    </row>
    <row r="892" ht="19.5" customHeight="1" spans="2:9">
      <c r="B892" s="10"/>
      <c r="E892" s="10"/>
      <c r="F892" s="10"/>
      <c r="G892" s="10"/>
      <c r="H892" s="56"/>
      <c r="I892" s="10"/>
    </row>
    <row r="893" ht="19.5" customHeight="1" spans="2:9">
      <c r="B893" s="10"/>
      <c r="E893" s="10"/>
      <c r="F893" s="10"/>
      <c r="G893" s="10"/>
      <c r="H893" s="56"/>
      <c r="I893" s="10"/>
    </row>
    <row r="894" ht="19.5" customHeight="1" spans="2:9">
      <c r="B894" s="10"/>
      <c r="E894" s="10"/>
      <c r="F894" s="10"/>
      <c r="G894" s="10"/>
      <c r="H894" s="56"/>
      <c r="I894" s="10"/>
    </row>
    <row r="895" ht="19.5" customHeight="1" spans="2:9">
      <c r="B895" s="10"/>
      <c r="E895" s="10"/>
      <c r="F895" s="10"/>
      <c r="G895" s="10"/>
      <c r="H895" s="56"/>
      <c r="I895" s="10"/>
    </row>
    <row r="896" ht="19.5" customHeight="1" spans="2:9">
      <c r="B896" s="10"/>
      <c r="E896" s="10"/>
      <c r="F896" s="10"/>
      <c r="G896" s="10"/>
      <c r="H896" s="56"/>
      <c r="I896" s="10"/>
    </row>
    <row r="897" ht="19.5" customHeight="1" spans="2:9">
      <c r="B897" s="10"/>
      <c r="E897" s="10"/>
      <c r="F897" s="10"/>
      <c r="G897" s="10"/>
      <c r="H897" s="56"/>
      <c r="I897" s="10"/>
    </row>
    <row r="898" ht="19.5" customHeight="1" spans="2:9">
      <c r="B898" s="10"/>
      <c r="E898" s="10"/>
      <c r="F898" s="10"/>
      <c r="G898" s="10"/>
      <c r="H898" s="56"/>
      <c r="I898" s="10"/>
    </row>
    <row r="899" ht="19.5" customHeight="1" spans="2:9">
      <c r="B899" s="10"/>
      <c r="E899" s="10"/>
      <c r="F899" s="10"/>
      <c r="G899" s="10"/>
      <c r="H899" s="56"/>
      <c r="I899" s="10"/>
    </row>
    <row r="900" ht="19.5" customHeight="1" spans="2:9">
      <c r="B900" s="10"/>
      <c r="E900" s="10"/>
      <c r="F900" s="10"/>
      <c r="G900" s="10"/>
      <c r="H900" s="56"/>
      <c r="I900" s="10"/>
    </row>
    <row r="901" ht="19.5" customHeight="1" spans="2:9">
      <c r="B901" s="10"/>
      <c r="E901" s="10"/>
      <c r="F901" s="10"/>
      <c r="G901" s="10"/>
      <c r="H901" s="56"/>
      <c r="I901" s="10"/>
    </row>
    <row r="902" ht="19.5" customHeight="1" spans="2:9">
      <c r="B902" s="10"/>
      <c r="E902" s="10"/>
      <c r="F902" s="10"/>
      <c r="G902" s="10"/>
      <c r="H902" s="56"/>
      <c r="I902" s="10"/>
    </row>
    <row r="903" ht="19.5" customHeight="1" spans="2:9">
      <c r="B903" s="10"/>
      <c r="E903" s="10"/>
      <c r="F903" s="10"/>
      <c r="G903" s="10"/>
      <c r="H903" s="56"/>
      <c r="I903" s="10"/>
    </row>
    <row r="904" ht="19.5" customHeight="1" spans="2:9">
      <c r="B904" s="10"/>
      <c r="E904" s="10"/>
      <c r="F904" s="10"/>
      <c r="G904" s="10"/>
      <c r="H904" s="56"/>
      <c r="I904" s="10"/>
    </row>
    <row r="905" ht="19.5" customHeight="1" spans="2:9">
      <c r="B905" s="10"/>
      <c r="E905" s="10"/>
      <c r="F905" s="10"/>
      <c r="G905" s="10"/>
      <c r="H905" s="56"/>
      <c r="I905" s="10"/>
    </row>
    <row r="906" ht="19.5" customHeight="1" spans="2:9">
      <c r="B906" s="10"/>
      <c r="E906" s="10"/>
      <c r="F906" s="10"/>
      <c r="G906" s="10"/>
      <c r="H906" s="56"/>
      <c r="I906" s="10"/>
    </row>
    <row r="907" ht="19.5" customHeight="1" spans="2:9">
      <c r="B907" s="10"/>
      <c r="E907" s="10"/>
      <c r="F907" s="10"/>
      <c r="G907" s="10"/>
      <c r="H907" s="56"/>
      <c r="I907" s="10"/>
    </row>
    <row r="908" ht="19.5" customHeight="1" spans="2:9">
      <c r="B908" s="10"/>
      <c r="E908" s="10"/>
      <c r="F908" s="10"/>
      <c r="G908" s="10"/>
      <c r="H908" s="56"/>
      <c r="I908" s="10"/>
    </row>
    <row r="909" ht="19.5" customHeight="1" spans="2:9">
      <c r="B909" s="10"/>
      <c r="E909" s="10"/>
      <c r="F909" s="10"/>
      <c r="G909" s="10"/>
      <c r="H909" s="56"/>
      <c r="I909" s="10"/>
    </row>
    <row r="910" ht="19.5" customHeight="1" spans="2:9">
      <c r="B910" s="10"/>
      <c r="E910" s="10"/>
      <c r="F910" s="10"/>
      <c r="G910" s="10"/>
      <c r="H910" s="56"/>
      <c r="I910" s="10"/>
    </row>
    <row r="911" ht="19.5" customHeight="1" spans="2:9">
      <c r="B911" s="10"/>
      <c r="E911" s="10"/>
      <c r="F911" s="10"/>
      <c r="G911" s="10"/>
      <c r="H911" s="56"/>
      <c r="I911" s="10"/>
    </row>
    <row r="912" ht="19.5" customHeight="1" spans="2:9">
      <c r="B912" s="10"/>
      <c r="E912" s="10"/>
      <c r="F912" s="10"/>
      <c r="G912" s="10"/>
      <c r="H912" s="56"/>
      <c r="I912" s="10"/>
    </row>
    <row r="913" ht="19.5" customHeight="1" spans="2:9">
      <c r="B913" s="10"/>
      <c r="E913" s="10"/>
      <c r="F913" s="10"/>
      <c r="G913" s="10"/>
      <c r="H913" s="56"/>
      <c r="I913" s="10"/>
    </row>
    <row r="914" ht="19.5" customHeight="1" spans="2:9">
      <c r="B914" s="10"/>
      <c r="E914" s="10"/>
      <c r="F914" s="10"/>
      <c r="G914" s="10"/>
      <c r="H914" s="56"/>
      <c r="I914" s="10"/>
    </row>
    <row r="915" ht="19.5" customHeight="1" spans="2:9">
      <c r="B915" s="10"/>
      <c r="E915" s="10"/>
      <c r="F915" s="10"/>
      <c r="G915" s="10"/>
      <c r="H915" s="56"/>
      <c r="I915" s="10"/>
    </row>
    <row r="916" ht="19.5" customHeight="1" spans="2:9">
      <c r="B916" s="10"/>
      <c r="E916" s="10"/>
      <c r="F916" s="10"/>
      <c r="G916" s="10"/>
      <c r="H916" s="56"/>
      <c r="I916" s="10"/>
    </row>
    <row r="917" ht="19.5" customHeight="1" spans="2:9">
      <c r="B917" s="10"/>
      <c r="E917" s="10"/>
      <c r="F917" s="10"/>
      <c r="G917" s="10"/>
      <c r="H917" s="56"/>
      <c r="I917" s="10"/>
    </row>
    <row r="918" ht="19.5" customHeight="1" spans="2:9">
      <c r="B918" s="10"/>
      <c r="E918" s="10"/>
      <c r="F918" s="10"/>
      <c r="G918" s="10"/>
      <c r="H918" s="56"/>
      <c r="I918" s="10"/>
    </row>
    <row r="919" ht="19.5" customHeight="1" spans="2:9">
      <c r="B919" s="10"/>
      <c r="E919" s="10"/>
      <c r="F919" s="10"/>
      <c r="G919" s="10"/>
      <c r="H919" s="56"/>
      <c r="I919" s="10"/>
    </row>
    <row r="920" ht="19.5" customHeight="1" spans="2:9">
      <c r="B920" s="10"/>
      <c r="E920" s="10"/>
      <c r="F920" s="10"/>
      <c r="G920" s="10"/>
      <c r="H920" s="56"/>
      <c r="I920" s="10"/>
    </row>
    <row r="921" ht="19.5" customHeight="1" spans="2:9">
      <c r="B921" s="10"/>
      <c r="E921" s="10"/>
      <c r="F921" s="10"/>
      <c r="G921" s="10"/>
      <c r="H921" s="56"/>
      <c r="I921" s="10"/>
    </row>
    <row r="922" ht="19.5" customHeight="1" spans="2:9">
      <c r="B922" s="10"/>
      <c r="E922" s="10"/>
      <c r="F922" s="10"/>
      <c r="G922" s="10"/>
      <c r="H922" s="56"/>
      <c r="I922" s="10"/>
    </row>
    <row r="923" ht="19.5" customHeight="1" spans="2:9">
      <c r="B923" s="10"/>
      <c r="E923" s="10"/>
      <c r="F923" s="10"/>
      <c r="G923" s="10"/>
      <c r="H923" s="56"/>
      <c r="I923" s="10"/>
    </row>
    <row r="924" ht="19.5" customHeight="1" spans="2:9">
      <c r="B924" s="10"/>
      <c r="E924" s="10"/>
      <c r="F924" s="10"/>
      <c r="G924" s="10"/>
      <c r="H924" s="56"/>
      <c r="I924" s="10"/>
    </row>
    <row r="925" ht="19.5" customHeight="1" spans="2:9">
      <c r="B925" s="10"/>
      <c r="E925" s="10"/>
      <c r="F925" s="10"/>
      <c r="G925" s="10"/>
      <c r="H925" s="56"/>
      <c r="I925" s="10"/>
    </row>
    <row r="926" ht="19.5" customHeight="1" spans="2:9">
      <c r="B926" s="10"/>
      <c r="E926" s="10"/>
      <c r="F926" s="10"/>
      <c r="G926" s="10"/>
      <c r="H926" s="56"/>
      <c r="I926" s="10"/>
    </row>
    <row r="927" ht="19.5" customHeight="1" spans="2:9">
      <c r="B927" s="10"/>
      <c r="E927" s="10"/>
      <c r="F927" s="10"/>
      <c r="G927" s="10"/>
      <c r="H927" s="56"/>
      <c r="I927" s="10"/>
    </row>
    <row r="928" ht="19.5" customHeight="1" spans="2:9">
      <c r="B928" s="10"/>
      <c r="E928" s="10"/>
      <c r="F928" s="10"/>
      <c r="G928" s="10"/>
      <c r="H928" s="56"/>
      <c r="I928" s="10"/>
    </row>
    <row r="929" ht="19.5" customHeight="1" spans="2:9">
      <c r="B929" s="10"/>
      <c r="E929" s="10"/>
      <c r="F929" s="10"/>
      <c r="G929" s="10"/>
      <c r="H929" s="56"/>
      <c r="I929" s="10"/>
    </row>
    <row r="930" ht="19.5" customHeight="1" spans="2:9">
      <c r="B930" s="10"/>
      <c r="E930" s="10"/>
      <c r="F930" s="10"/>
      <c r="G930" s="10"/>
      <c r="H930" s="56"/>
      <c r="I930" s="10"/>
    </row>
    <row r="931" ht="19.5" customHeight="1" spans="2:9">
      <c r="B931" s="10"/>
      <c r="E931" s="10"/>
      <c r="F931" s="10"/>
      <c r="G931" s="10"/>
      <c r="H931" s="56"/>
      <c r="I931" s="10"/>
    </row>
    <row r="932" ht="19.5" customHeight="1" spans="2:9">
      <c r="B932" s="10"/>
      <c r="E932" s="10"/>
      <c r="F932" s="10"/>
      <c r="G932" s="10"/>
      <c r="H932" s="56"/>
      <c r="I932" s="10"/>
    </row>
    <row r="933" ht="19.5" customHeight="1" spans="2:9">
      <c r="B933" s="10"/>
      <c r="E933" s="10"/>
      <c r="F933" s="10"/>
      <c r="G933" s="10"/>
      <c r="H933" s="56"/>
      <c r="I933" s="10"/>
    </row>
    <row r="934" ht="19.5" customHeight="1" spans="2:9">
      <c r="B934" s="10"/>
      <c r="E934" s="10"/>
      <c r="F934" s="10"/>
      <c r="G934" s="10"/>
      <c r="H934" s="56"/>
      <c r="I934" s="10"/>
    </row>
    <row r="935" ht="19.5" customHeight="1" spans="2:9">
      <c r="B935" s="10"/>
      <c r="E935" s="10"/>
      <c r="F935" s="10"/>
      <c r="G935" s="10"/>
      <c r="H935" s="56"/>
      <c r="I935" s="10"/>
    </row>
    <row r="936" ht="19.5" customHeight="1" spans="2:9">
      <c r="B936" s="10"/>
      <c r="E936" s="10"/>
      <c r="F936" s="10"/>
      <c r="G936" s="10"/>
      <c r="H936" s="56"/>
      <c r="I936" s="10"/>
    </row>
    <row r="937" ht="19.5" customHeight="1" spans="2:9">
      <c r="B937" s="10"/>
      <c r="E937" s="10"/>
      <c r="F937" s="10"/>
      <c r="G937" s="10"/>
      <c r="H937" s="56"/>
      <c r="I937" s="10"/>
    </row>
    <row r="938" ht="19.5" customHeight="1" spans="2:9">
      <c r="B938" s="10"/>
      <c r="E938" s="10"/>
      <c r="F938" s="10"/>
      <c r="G938" s="10"/>
      <c r="H938" s="56"/>
      <c r="I938" s="10"/>
    </row>
    <row r="939" ht="19.5" customHeight="1" spans="2:9">
      <c r="B939" s="10"/>
      <c r="E939" s="10"/>
      <c r="F939" s="10"/>
      <c r="G939" s="10"/>
      <c r="H939" s="56"/>
      <c r="I939" s="10"/>
    </row>
  </sheetData>
  <autoFilter xmlns:etc="http://www.wps.cn/officeDocument/2017/etCustomData" ref="A1:O272" etc:filterBottomFollowUsedRange="0">
    <extLst/>
  </autoFilter>
  <printOptions horizontalCentered="1"/>
  <pageMargins left="0.15748031496063" right="0.196850393700787" top="0.31496062992126" bottom="0.354330708661417" header="0.236220472440945" footer="0.236220472440945"/>
  <pageSetup paperSize="9" orientation="landscape" verticalDpi="180"/>
  <headerFooter alignWithMargins="0">
    <oddFooter>&amp;C第 &amp;P 頁，共 &amp;N 頁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silver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</vt:lpstr>
      <vt:lpstr>9月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simpleNdanger</cp:lastModifiedBy>
  <dcterms:created xsi:type="dcterms:W3CDTF">2005-05-17T05:17:00Z</dcterms:created>
  <cp:lastPrinted>2025-08-26T01:40:00Z</cp:lastPrinted>
  <dcterms:modified xsi:type="dcterms:W3CDTF">2025-08-26T02:35:06Z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E4DBA9E864D54D69AFF7C802852C3843_13</vt:lpwstr>
  </property>
</Properties>
</file>