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nlu/Desktop/UofM-VIRT-DATA-PT-03-2024-U-LOLC/01-Excel/Homework/Starter_Code/"/>
    </mc:Choice>
  </mc:AlternateContent>
  <xr:revisionPtr revIDLastSave="0" documentId="13_ncr:1_{E1544209-C4E1-964E-92C5-8FA7BCDA087F}" xr6:coauthVersionLast="47" xr6:coauthVersionMax="47" xr10:uidLastSave="{00000000-0000-0000-0000-000000000000}"/>
  <bookViews>
    <workbookView xWindow="4600" yWindow="5640" windowWidth="18580" windowHeight="15640" activeTab="2" xr2:uid="{00000000-000D-0000-FFFF-FFFF00000000}"/>
  </bookViews>
  <sheets>
    <sheet name="Crowdfunding" sheetId="1" r:id="rId1"/>
    <sheet name="Sheet2" sheetId="3" r:id="rId2"/>
    <sheet name="Sheet3" sheetId="4" r:id="rId3"/>
    <sheet name="Sheet9" sheetId="10" r:id="rId4"/>
    <sheet name="Sheet5" sheetId="6" r:id="rId5"/>
    <sheet name="Sheet4" sheetId="12" r:id="rId6"/>
  </sheets>
  <definedNames>
    <definedName name="_xlnm._FilterDatabase" localSheetId="0" hidden="1">Crowdfunding!$F$1:$F$1208</definedName>
  </definedNames>
  <calcPr calcId="191029"/>
  <pivotCaches>
    <pivotCache cacheId="37" r:id="rId7"/>
    <pivotCache cacheId="3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9" i="1" l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2" i="1"/>
  <c r="O13" i="1"/>
  <c r="O14" i="1"/>
  <c r="O15" i="1"/>
  <c r="O16" i="1"/>
  <c r="O17" i="1"/>
  <c r="O18" i="1"/>
  <c r="O4" i="1"/>
  <c r="O5" i="1"/>
  <c r="O6" i="1"/>
  <c r="O7" i="1"/>
  <c r="O8" i="1"/>
  <c r="O9" i="1"/>
  <c r="O10" i="1"/>
  <c r="O11" i="1"/>
  <c r="K7" i="12"/>
  <c r="K6" i="12"/>
  <c r="K5" i="12"/>
  <c r="K4" i="12"/>
  <c r="K3" i="12"/>
  <c r="K2" i="12"/>
  <c r="H7" i="12"/>
  <c r="H6" i="12"/>
  <c r="H5" i="12"/>
  <c r="H4" i="12"/>
  <c r="H3" i="12"/>
  <c r="H2" i="12"/>
  <c r="B2" i="6"/>
  <c r="C2" i="6"/>
  <c r="D2" i="6"/>
  <c r="B3" i="6"/>
  <c r="C3" i="6"/>
  <c r="D3" i="6"/>
  <c r="B4" i="6"/>
  <c r="C4" i="6"/>
  <c r="D4" i="6"/>
  <c r="B5" i="6"/>
  <c r="C5" i="6"/>
  <c r="D5" i="6"/>
  <c r="B6" i="6"/>
  <c r="C6" i="6"/>
  <c r="D6" i="6"/>
  <c r="B7" i="6"/>
  <c r="C7" i="6"/>
  <c r="D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E3" i="6" l="1"/>
  <c r="G3" i="6" s="1"/>
  <c r="E4" i="6"/>
  <c r="H4" i="6" s="1"/>
  <c r="E13" i="6"/>
  <c r="F13" i="6" s="1"/>
  <c r="E10" i="6"/>
  <c r="F10" i="6" s="1"/>
  <c r="E9" i="6"/>
  <c r="G9" i="6" s="1"/>
  <c r="E5" i="6"/>
  <c r="H5" i="6" s="1"/>
  <c r="E12" i="6"/>
  <c r="F12" i="6" s="1"/>
  <c r="E8" i="6"/>
  <c r="G8" i="6" s="1"/>
  <c r="E7" i="6"/>
  <c r="H7" i="6" s="1"/>
  <c r="E2" i="6"/>
  <c r="H2" i="6" s="1"/>
  <c r="E6" i="6"/>
  <c r="E11" i="6"/>
  <c r="G5" i="6" l="1"/>
  <c r="H3" i="6"/>
  <c r="F3" i="6"/>
  <c r="F5" i="6"/>
  <c r="G12" i="6"/>
  <c r="G4" i="6"/>
  <c r="F4" i="6"/>
  <c r="F2" i="6"/>
  <c r="H13" i="6"/>
  <c r="H8" i="6"/>
  <c r="G13" i="6"/>
  <c r="G10" i="6"/>
  <c r="F8" i="6"/>
  <c r="F7" i="6"/>
  <c r="H9" i="6"/>
  <c r="H10" i="6"/>
  <c r="G7" i="6"/>
  <c r="F9" i="6"/>
  <c r="G2" i="6"/>
  <c r="H12" i="6"/>
  <c r="F6" i="6"/>
  <c r="H6" i="6"/>
  <c r="G6" i="6"/>
  <c r="G11" i="6"/>
  <c r="H11" i="6"/>
  <c r="F11" i="6"/>
</calcChain>
</file>

<file path=xl/sharedStrings.xml><?xml version="1.0" encoding="utf-8"?>
<sst xmlns="http://schemas.openxmlformats.org/spreadsheetml/2006/main" count="9076" uniqueCount="2119">
  <si>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</si>
  <si>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</si>
  <si>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</si>
  <si>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</si>
  <si>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</si>
  <si>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</si>
  <si>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</si>
  <si>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</si>
  <si>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</si>
  <si>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</si>
  <si>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</si>
  <si>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</si>
  <si>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</si>
  <si>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</si>
  <si>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</si>
  <si>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</si>
  <si>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</si>
  <si>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</si>
  <si>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</si>
  <si>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</si>
  <si>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</si>
  <si>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</si>
  <si>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</si>
  <si>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</si>
  <si>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</si>
  <si>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</si>
  <si>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</si>
  <si>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</si>
  <si>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</si>
  <si>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</si>
  <si>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</si>
  <si>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</si>
  <si>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</si>
  <si>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</si>
  <si>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</si>
  <si>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</si>
  <si>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</si>
  <si>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</si>
  <si>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</si>
  <si>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</si>
  <si>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</si>
  <si>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</si>
  <si>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</si>
  <si>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</si>
  <si>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</si>
  <si>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</si>
  <si>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</si>
  <si>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</si>
  <si>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</si>
  <si>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</si>
  <si>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</si>
  <si>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</si>
  <si>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</si>
  <si>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</si>
  <si>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</si>
  <si>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</si>
  <si>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</si>
  <si>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</si>
  <si>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</si>
  <si>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</si>
  <si>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</si>
  <si>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</si>
  <si>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</si>
  <si>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</si>
  <si>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</si>
  <si>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</si>
  <si>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</si>
  <si>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</si>
  <si>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</si>
  <si>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</si>
  <si>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</si>
  <si>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</si>
  <si>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</si>
  <si>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</si>
  <si>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</si>
  <si>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</si>
  <si>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</si>
  <si>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</si>
  <si>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</si>
  <si>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</si>
  <si>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</si>
  <si>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</si>
  <si>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</si>
  <si>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</si>
  <si>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</si>
  <si>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</si>
  <si>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</si>
  <si>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</si>
  <si>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</si>
  <si>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</si>
  <si>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</si>
  <si>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</si>
  <si>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</si>
  <si>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</si>
  <si>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</si>
  <si>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</si>
  <si>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</si>
  <si>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</si>
  <si>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</si>
  <si>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</si>
  <si>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</si>
  <si>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</si>
  <si>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</si>
  <si>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</si>
  <si>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</si>
  <si>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</si>
  <si>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</si>
  <si>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</si>
  <si>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</si>
  <si>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</si>
  <si>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</si>
  <si>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</si>
  <si>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</si>
  <si>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</si>
  <si>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</si>
  <si>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</si>
  <si>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</si>
  <si>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</si>
  <si>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</si>
  <si>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</si>
  <si>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</si>
  <si>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</si>
  <si>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</si>
  <si>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</si>
  <si>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</si>
  <si>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</si>
  <si>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</si>
  <si>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</si>
  <si>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</si>
  <si>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</si>
  <si>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</si>
  <si>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</si>
  <si>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</si>
  <si>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</si>
  <si>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</si>
  <si>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</si>
  <si>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</si>
  <si>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</si>
  <si>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</si>
  <si>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</si>
  <si>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</si>
  <si>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</si>
  <si>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</si>
  <si>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</si>
  <si>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</si>
  <si>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</si>
  <si>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</si>
  <si>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</si>
  <si>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</si>
  <si>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</si>
  <si>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</si>
  <si>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</si>
  <si>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</si>
  <si>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</si>
  <si>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</si>
  <si>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</si>
  <si>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</si>
  <si>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</si>
  <si>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</si>
  <si>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</si>
  <si>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</si>
  <si>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</si>
  <si>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</si>
  <si>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</si>
  <si>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</si>
  <si>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</si>
  <si>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</si>
  <si>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</si>
  <si>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</si>
  <si>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</si>
  <si>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</si>
  <si>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</si>
  <si>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</si>
  <si>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</si>
  <si>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</si>
  <si>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</si>
  <si>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</si>
  <si>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</si>
  <si>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</si>
  <si>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</si>
  <si>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</si>
  <si>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</si>
  <si>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</si>
  <si>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</si>
  <si>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</si>
  <si>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</si>
  <si>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</si>
  <si>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</si>
  <si>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</si>
  <si>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</si>
  <si>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</si>
  <si>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</si>
  <si>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</si>
  <si>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</si>
  <si>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</si>
  <si>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</si>
  <si>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</si>
  <si>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</si>
  <si>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</si>
  <si>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</si>
  <si>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</si>
  <si>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</si>
  <si>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</si>
  <si>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</si>
  <si>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</si>
  <si>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</si>
  <si>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</si>
  <si>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</si>
  <si>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</si>
  <si>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</si>
  <si>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</si>
  <si>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</si>
  <si>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</si>
  <si>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</si>
  <si>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</si>
  <si>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</si>
  <si>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</si>
  <si>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</si>
  <si>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</si>
  <si>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</si>
  <si>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</si>
  <si>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</si>
  <si>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</si>
  <si>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</si>
  <si>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</si>
  <si>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</si>
  <si>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</si>
  <si>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</si>
  <si>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</si>
  <si>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</si>
  <si>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</si>
  <si>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</si>
  <si>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</si>
  <si>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</si>
  <si>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</si>
  <si>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</si>
  <si>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</si>
  <si>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</si>
  <si>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</si>
  <si>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</si>
  <si>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</si>
  <si>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</si>
  <si>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</si>
  <si>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</si>
  <si>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</si>
  <si>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</si>
  <si>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</si>
  <si>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</si>
  <si>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</si>
  <si>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</si>
  <si>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</si>
  <si>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</si>
  <si>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</si>
  <si>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</si>
  <si>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</si>
  <si>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</si>
  <si>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</si>
  <si>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</si>
  <si>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</si>
  <si>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</si>
  <si>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</si>
  <si>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</si>
  <si>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</si>
  <si>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</si>
  <si>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</si>
  <si>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</si>
  <si>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</si>
  <si>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</si>
  <si>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</si>
  <si>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</si>
  <si>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</si>
  <si>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</si>
  <si>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</si>
  <si>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</si>
  <si>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</si>
  <si>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</si>
  <si>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</si>
  <si>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</si>
  <si>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</si>
  <si>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</si>
  <si>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</si>
  <si>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</si>
  <si>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</si>
  <si>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</si>
  <si>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</si>
  <si>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</si>
  <si>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</si>
  <si>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</si>
  <si>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</si>
  <si>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</si>
  <si>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</si>
  <si>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</si>
  <si>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</si>
  <si>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</si>
  <si>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</si>
  <si>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</si>
  <si>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</si>
  <si>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</si>
  <si>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</si>
  <si>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</si>
  <si>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</si>
  <si>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</si>
  <si>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</si>
  <si>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</si>
  <si>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</si>
  <si>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</si>
  <si>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</si>
  <si>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</si>
  <si>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</si>
  <si>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</si>
  <si>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</si>
  <si>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</si>
  <si>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</si>
  <si>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</si>
  <si>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</si>
  <si>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</si>
  <si>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</si>
  <si>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</si>
  <si>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</si>
  <si>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</si>
  <si>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</si>
  <si>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</si>
  <si>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</si>
  <si>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</si>
  <si>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</si>
  <si>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</si>
  <si>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</si>
  <si>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</si>
  <si>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</si>
  <si>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</si>
  <si>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</si>
  <si>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</si>
  <si>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</si>
  <si>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</si>
  <si>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</si>
  <si>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</si>
  <si>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</si>
  <si>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</si>
  <si>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</si>
  <si>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</si>
  <si>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</si>
  <si>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</si>
  <si>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</si>
  <si>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</si>
  <si>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</si>
  <si>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</si>
  <si>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</si>
  <si>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</si>
  <si>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</si>
  <si>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</si>
  <si>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</si>
  <si>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</si>
  <si>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</si>
  <si>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</si>
  <si>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</si>
  <si>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</si>
  <si>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</si>
  <si>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</si>
  <si>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</si>
  <si>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</si>
  <si>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</si>
  <si>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</si>
  <si>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</si>
  <si>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</si>
  <si>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</si>
  <si>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</si>
  <si>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</si>
  <si>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</si>
  <si>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</si>
  <si>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</si>
  <si>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</si>
  <si>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</si>
  <si>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</si>
  <si>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</si>
  <si>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</si>
  <si>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</si>
  <si>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</si>
  <si>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</si>
  <si>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</si>
  <si>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</si>
  <si>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</si>
  <si>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</si>
  <si>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</si>
  <si>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</si>
  <si>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</si>
  <si>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</si>
  <si>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</si>
  <si>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</si>
  <si>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</si>
  <si>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</si>
  <si>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</si>
  <si>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</si>
  <si>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</si>
  <si>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</si>
  <si>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</si>
  <si>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</si>
  <si>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</si>
  <si>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</si>
  <si>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</si>
  <si>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</si>
  <si>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</si>
  <si>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</si>
  <si>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</si>
  <si>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</si>
  <si>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</si>
  <si>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</si>
  <si>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</si>
  <si>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</si>
  <si>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</si>
  <si>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</si>
  <si>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</si>
  <si>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</si>
  <si>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</si>
  <si>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</si>
  <si>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</si>
  <si>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</si>
  <si>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</si>
  <si>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</si>
  <si>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</si>
  <si>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</si>
  <si>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</si>
  <si>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</si>
  <si>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</si>
  <si>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</si>
  <si>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</si>
  <si>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</si>
  <si>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</si>
  <si>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</si>
  <si>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</si>
  <si>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</si>
  <si>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</si>
  <si>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</si>
  <si>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</si>
  <si>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</si>
  <si>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</si>
  <si>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</si>
  <si>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</si>
  <si>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</si>
  <si>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</si>
  <si>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</si>
  <si>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</si>
  <si>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</si>
  <si>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</si>
  <si>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</si>
  <si>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</si>
  <si>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</si>
  <si>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</si>
  <si>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</si>
  <si>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</si>
  <si>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</si>
  <si>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</si>
  <si>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</si>
  <si>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</si>
  <si>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</si>
  <si>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</si>
  <si>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</si>
  <si>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</si>
  <si>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</si>
  <si>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</si>
  <si>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</si>
  <si>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</si>
  <si>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</si>
  <si>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</si>
  <si>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</si>
  <si>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</si>
  <si>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</si>
  <si>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</si>
  <si>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</si>
  <si>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</si>
  <si>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</si>
  <si>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</si>
  <si>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</si>
  <si>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</si>
  <si>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</si>
  <si>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</si>
  <si>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</si>
  <si>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</si>
  <si>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</si>
  <si>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</si>
  <si>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</si>
  <si>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</si>
  <si>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</si>
  <si>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</si>
  <si>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</si>
  <si>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</si>
  <si>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</si>
  <si>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</si>
  <si>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</si>
  <si>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</si>
  <si>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</si>
  <si>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</si>
  <si>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</si>
  <si>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</si>
  <si>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</si>
  <si>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</si>
  <si>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</si>
  <si>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</si>
  <si>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</si>
  <si>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</si>
  <si>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</si>
  <si>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</si>
  <si>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</si>
  <si>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</si>
  <si>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</si>
  <si>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</si>
  <si>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</si>
  <si>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</si>
  <si>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</si>
  <si>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</si>
  <si>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</si>
  <si>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</si>
  <si>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</si>
  <si>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</si>
  <si>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</si>
  <si>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</si>
  <si>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</si>
  <si>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</si>
  <si>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</si>
  <si>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</si>
  <si>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</si>
  <si>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</si>
  <si>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</si>
  <si>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</si>
  <si>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</si>
  <si>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</si>
  <si>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</si>
  <si>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</si>
  <si>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</si>
  <si>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</si>
  <si>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</si>
  <si>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</si>
  <si>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</si>
  <si>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</si>
  <si>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</si>
  <si>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</si>
  <si>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</si>
  <si>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</si>
  <si>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</si>
  <si>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</si>
  <si>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</si>
  <si>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</si>
  <si>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</si>
  <si>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</si>
  <si>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</si>
  <si>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</si>
  <si>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</si>
  <si>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</si>
  <si>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</si>
  <si>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</si>
  <si>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</si>
  <si>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</si>
  <si>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</si>
  <si>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</si>
  <si>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</si>
  <si>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</si>
  <si>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</si>
  <si>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</si>
  <si>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</si>
  <si>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</si>
  <si>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</si>
  <si>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</si>
  <si>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</si>
  <si>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</si>
  <si>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</si>
  <si>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</si>
  <si>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</si>
  <si>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</si>
  <si>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</si>
  <si>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</si>
  <si>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</si>
  <si>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</si>
  <si>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</si>
  <si>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</si>
  <si>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</si>
  <si>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</si>
  <si>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</si>
  <si>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</si>
  <si>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</si>
  <si>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</si>
  <si>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</si>
  <si>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</si>
  <si>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</si>
  <si>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</si>
  <si>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</si>
  <si>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</si>
  <si>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</si>
  <si>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</si>
  <si>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</si>
  <si>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</si>
  <si>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</si>
  <si>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</si>
  <si>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</si>
  <si>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</si>
  <si>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</si>
  <si>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</si>
  <si>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</si>
  <si>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</si>
  <si>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</si>
  <si>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</si>
  <si>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</si>
  <si>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</si>
  <si>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</si>
  <si>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</si>
  <si>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</si>
  <si>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</si>
  <si>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</si>
  <si>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</si>
  <si>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</si>
  <si>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</si>
  <si>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</si>
  <si>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</si>
  <si>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</si>
  <si>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</si>
  <si>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</si>
  <si>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</si>
  <si>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</si>
  <si>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</si>
  <si>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</si>
  <si>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</si>
  <si>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</si>
  <si>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</si>
  <si>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</si>
  <si>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</si>
  <si>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</si>
  <si>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</si>
  <si>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</si>
  <si>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</si>
  <si>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</si>
  <si>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</si>
  <si>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</si>
  <si>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</si>
  <si>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</si>
  <si>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</si>
  <si>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</si>
  <si>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</si>
  <si>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</si>
  <si>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</si>
  <si>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</si>
  <si>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</si>
  <si>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</si>
  <si>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</si>
  <si>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</si>
  <si>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</si>
  <si>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</si>
  <si>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</si>
  <si>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</si>
  <si>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</si>
  <si>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</si>
  <si>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</si>
  <si>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</si>
  <si>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</si>
  <si>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</si>
  <si>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</si>
  <si>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</si>
  <si>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</si>
  <si>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</si>
  <si>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</si>
  <si>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</si>
  <si>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</si>
  <si>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</si>
  <si>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</si>
  <si>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</si>
  <si>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</si>
  <si>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</si>
  <si>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</si>
  <si>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</si>
  <si>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</si>
  <si>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</si>
  <si>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</si>
  <si>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</si>
  <si>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</si>
  <si>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</si>
  <si>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</si>
  <si>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</si>
  <si>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</si>
  <si>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</si>
  <si>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</si>
  <si>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</si>
  <si>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</si>
  <si>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</si>
  <si>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</si>
  <si>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</si>
  <si>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</si>
  <si>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</si>
  <si>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</si>
  <si>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</si>
  <si>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</si>
  <si>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</si>
  <si>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</si>
  <si>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</si>
  <si>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</si>
  <si>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</si>
  <si>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</si>
  <si>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</si>
  <si>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</si>
  <si>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</si>
  <si>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</si>
  <si>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</si>
  <si>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</si>
  <si>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</si>
  <si>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</si>
  <si>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</si>
  <si>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</si>
  <si>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</si>
  <si>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</si>
  <si>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</si>
  <si>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</si>
  <si>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</si>
  <si>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</si>
  <si>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</si>
  <si>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</si>
  <si>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</si>
  <si>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</si>
  <si>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</si>
  <si>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</si>
  <si>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</si>
  <si>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</si>
  <si>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</si>
  <si>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</si>
  <si>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</si>
  <si>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</si>
  <si>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</si>
  <si>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</si>
  <si>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</si>
  <si>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</si>
  <si>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</si>
  <si>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</si>
  <si>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</si>
  <si>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</si>
  <si>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</si>
  <si>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</si>
  <si>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</si>
  <si>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</si>
  <si>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</si>
  <si>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</si>
  <si>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</si>
  <si>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</si>
  <si>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</si>
  <si>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</si>
  <si>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</si>
  <si>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</si>
  <si>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</si>
  <si>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</si>
  <si>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</si>
  <si>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</si>
  <si>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</si>
  <si>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</si>
  <si>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</si>
  <si>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</si>
  <si>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</si>
  <si>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</si>
  <si>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</si>
  <si>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</si>
  <si>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</si>
  <si>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</si>
  <si>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</si>
  <si>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</si>
  <si>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</si>
  <si>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</si>
  <si>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</si>
  <si>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</si>
  <si>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</si>
  <si>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</si>
  <si>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</si>
  <si>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</si>
  <si>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</si>
  <si>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</si>
  <si>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</si>
  <si>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</si>
  <si>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</si>
  <si>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</si>
  <si>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</si>
  <si>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</si>
  <si>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</si>
  <si>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</si>
  <si>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</si>
  <si>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</si>
  <si>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</si>
  <si>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</si>
  <si>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</si>
  <si>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</si>
  <si>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</si>
  <si>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</si>
  <si>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</si>
  <si>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</si>
  <si>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</si>
  <si>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</si>
  <si>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</si>
  <si>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</si>
  <si>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</si>
  <si>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</si>
  <si>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</si>
  <si>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</si>
  <si>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</si>
  <si>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</si>
  <si>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</si>
  <si>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</si>
  <si>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</si>
  <si>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</si>
  <si>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</si>
  <si>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</si>
  <si>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</si>
  <si>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</si>
  <si>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</si>
  <si>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</si>
  <si>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</si>
  <si>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</si>
  <si>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</si>
  <si>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</si>
  <si>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</si>
  <si>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</si>
  <si>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</si>
  <si>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</si>
  <si>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</si>
  <si>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</si>
  <si>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</si>
  <si>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</si>
  <si>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</si>
  <si>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</si>
  <si>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</si>
  <si>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</si>
  <si>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</si>
  <si>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</si>
  <si>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</si>
  <si>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</si>
  <si>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</si>
  <si>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</si>
  <si>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</si>
  <si>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</si>
  <si>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</si>
  <si>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</si>
  <si>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</si>
  <si>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</si>
  <si>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</si>
  <si>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</si>
  <si>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</si>
  <si>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</si>
  <si>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</si>
  <si>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</si>
  <si>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</si>
  <si>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</si>
  <si>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</si>
  <si>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</si>
  <si>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</si>
  <si>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</si>
  <si>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</si>
  <si>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</si>
  <si>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</si>
  <si>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</si>
  <si>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</si>
  <si>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</si>
  <si>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</si>
  <si>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</si>
  <si>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</si>
  <si>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</si>
  <si>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</si>
  <si>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</si>
  <si>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</si>
  <si>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</si>
  <si>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</si>
  <si>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</si>
  <si>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</si>
  <si>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</si>
  <si>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</si>
  <si>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</si>
  <si>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</si>
  <si>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</si>
  <si>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</si>
  <si>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</si>
  <si>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</si>
  <si>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</si>
  <si>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</si>
  <si>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</si>
  <si>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</si>
  <si>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</si>
  <si>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</si>
  <si>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</si>
  <si>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</si>
  <si>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</si>
  <si>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</si>
  <si>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</si>
  <si>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</si>
  <si>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</si>
  <si>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</si>
  <si>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</si>
  <si>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</si>
  <si>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</si>
  <si>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</si>
  <si>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</si>
  <si>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</si>
  <si>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</si>
  <si>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</si>
  <si>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</si>
  <si>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</si>
  <si>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</si>
  <si>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</si>
  <si>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</si>
  <si>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</si>
  <si>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</si>
  <si>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</si>
  <si>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</si>
  <si>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</si>
  <si>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</si>
  <si>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</si>
  <si>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</si>
  <si>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</si>
  <si>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</si>
  <si>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</si>
  <si>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</si>
  <si>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</si>
  <si>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</si>
  <si>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</si>
  <si>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</si>
  <si>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</si>
  <si>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</si>
  <si>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</si>
  <si>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</si>
  <si>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</si>
  <si>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</si>
  <si>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</si>
  <si>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</si>
  <si>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</si>
  <si>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</si>
  <si>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</si>
  <si>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</si>
  <si>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</si>
  <si>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</si>
  <si>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</si>
  <si>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</si>
  <si>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</si>
  <si>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</si>
  <si>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</si>
  <si>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</si>
  <si>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</si>
  <si>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</si>
  <si>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</si>
  <si>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</si>
  <si>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</si>
  <si>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</si>
  <si>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</si>
  <si>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</si>
  <si>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</si>
  <si>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</si>
  <si>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</si>
  <si>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</si>
  <si>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</si>
  <si>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</si>
  <si>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</si>
  <si>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</si>
  <si>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</si>
  <si>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</si>
  <si>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</si>
  <si>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</si>
  <si>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</si>
  <si>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</si>
  <si>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</si>
  <si>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</si>
  <si>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</si>
  <si>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</si>
  <si>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</si>
  <si>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</si>
  <si>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</si>
  <si>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</si>
  <si>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</si>
  <si>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</si>
  <si>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</si>
  <si>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</si>
  <si>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</si>
  <si>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</si>
  <si>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</si>
  <si>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</si>
  <si>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</si>
  <si>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</si>
  <si>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</si>
  <si>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</si>
  <si>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</si>
  <si>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</si>
  <si>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</si>
  <si>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</si>
  <si>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</si>
  <si>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</si>
  <si>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</si>
  <si>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</si>
  <si>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</si>
  <si>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</si>
  <si>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</si>
  <si>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</si>
  <si>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</si>
  <si>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</si>
  <si>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</si>
  <si>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</si>
  <si>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</si>
  <si>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</si>
  <si>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</si>
  <si>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</si>
  <si>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</si>
  <si>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</si>
  <si>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</si>
  <si>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</si>
  <si>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</si>
  <si>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</si>
  <si>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</si>
  <si>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</si>
  <si>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</si>
  <si>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</si>
  <si>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</si>
  <si>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</si>
  <si>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</si>
  <si>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</si>
  <si>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</si>
  <si>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</si>
  <si>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</si>
  <si>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</si>
  <si>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</si>
  <si>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</si>
  <si>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</si>
  <si>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</si>
  <si>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</si>
  <si>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</si>
  <si>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</si>
  <si>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</si>
  <si>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</si>
  <si>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</si>
  <si>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</si>
  <si>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</si>
  <si>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</si>
  <si>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</si>
  <si>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</si>
  <si>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</si>
  <si>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</si>
  <si>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</si>
  <si>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</si>
  <si>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</si>
  <si>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</si>
  <si>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</si>
  <si>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</si>
  <si>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</si>
  <si>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</si>
  <si>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</si>
  <si>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</si>
  <si>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</si>
  <si>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</si>
  <si>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</si>
  <si>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</si>
  <si>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</si>
  <si>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</si>
  <si>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</si>
  <si>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</si>
  <si>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</si>
  <si>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</si>
  <si>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</si>
  <si>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</si>
  <si>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</si>
  <si>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</si>
  <si>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</si>
  <si>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</si>
  <si>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</si>
  <si>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</si>
  <si>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</si>
  <si>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</si>
  <si>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</si>
  <si>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</si>
  <si>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</si>
  <si>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</si>
  <si>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</si>
  <si>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</si>
  <si>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</si>
  <si>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</si>
  <si>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</si>
  <si>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</si>
  <si>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</si>
  <si>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</si>
  <si>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</si>
  <si>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</si>
  <si>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</si>
  <si>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</si>
  <si>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</si>
  <si>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</si>
  <si>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</si>
  <si>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</si>
  <si>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</si>
  <si>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</si>
  <si>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</si>
  <si>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</si>
  <si>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</si>
  <si>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</si>
  <si>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</si>
  <si>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</si>
  <si>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</si>
  <si>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</si>
  <si>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</si>
  <si>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</si>
  <si>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</si>
  <si>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</si>
  <si>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</si>
  <si>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</si>
  <si>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</si>
  <si>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</si>
  <si>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</si>
  <si>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</si>
  <si>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</si>
  <si>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</si>
  <si>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</si>
  <si>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</si>
  <si>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</si>
  <si>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</si>
  <si>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</si>
  <si>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</si>
  <si>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</si>
  <si>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</si>
  <si>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</si>
  <si>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</si>
  <si>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</si>
  <si>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</si>
  <si>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</si>
  <si>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</si>
  <si>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</si>
  <si>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</si>
  <si>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</si>
  <si>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</si>
  <si>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</si>
  <si>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</si>
  <si>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</si>
  <si>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</si>
  <si>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</si>
  <si>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</si>
  <si>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</si>
  <si>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</si>
  <si>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</si>
  <si>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</si>
  <si>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</si>
  <si>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</si>
  <si>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</si>
  <si>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</si>
  <si>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</si>
  <si>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</si>
  <si>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</si>
  <si>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</si>
  <si>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</si>
  <si>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</si>
  <si>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</si>
  <si>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</si>
  <si>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</si>
  <si>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</si>
  <si>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</si>
  <si>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</si>
  <si>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</si>
  <si>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</si>
  <si>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</si>
  <si>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</si>
  <si>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</si>
  <si>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</si>
  <si>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</si>
  <si>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</si>
  <si>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</si>
  <si>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</si>
  <si>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</si>
  <si>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</si>
  <si>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</si>
  <si>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</si>
  <si>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</si>
  <si>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</si>
  <si>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</si>
  <si>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</si>
  <si>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</si>
  <si>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</si>
  <si>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</si>
  <si>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</si>
  <si>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</si>
  <si>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</si>
  <si>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</si>
  <si>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</si>
  <si>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</si>
  <si>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</si>
  <si>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</si>
  <si>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</si>
  <si>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</si>
  <si>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</si>
  <si>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</si>
  <si>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</si>
  <si>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</si>
  <si>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</si>
  <si>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</si>
  <si>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</si>
  <si>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</si>
  <si>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</si>
  <si>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</si>
  <si>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</si>
  <si>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</si>
  <si>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</si>
  <si>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</si>
  <si>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</si>
  <si>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</si>
  <si>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</si>
  <si>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</si>
  <si>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</si>
  <si>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</si>
  <si>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</si>
  <si>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</si>
  <si>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</si>
  <si>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</si>
  <si>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</si>
  <si>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</si>
  <si>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</si>
  <si>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</si>
  <si>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</si>
  <si>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</si>
  <si>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</si>
  <si>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</si>
  <si>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</si>
  <si>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</si>
  <si>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</si>
  <si>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</si>
  <si>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</si>
  <si>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</si>
  <si>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</si>
  <si>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</si>
  <si>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</si>
  <si>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</si>
  <si>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</si>
  <si>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</si>
  <si>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</si>
  <si>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</si>
  <si>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</si>
  <si>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</si>
  <si>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</si>
  <si>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</si>
  <si>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</si>
  <si>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</si>
  <si>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</si>
  <si>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</si>
  <si>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</si>
  <si>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</si>
  <si>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</si>
  <si>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</si>
  <si>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</si>
  <si>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</si>
  <si>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</si>
  <si>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</si>
  <si>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</si>
  <si>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</si>
  <si>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</si>
  <si>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</si>
  <si>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</si>
  <si>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</si>
  <si>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</si>
  <si>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</si>
  <si>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</si>
  <si>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</si>
  <si>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</si>
  <si>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</si>
  <si>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</si>
  <si>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</si>
  <si>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</si>
  <si>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</si>
  <si>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</si>
  <si>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</si>
  <si>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</si>
  <si>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</si>
  <si>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</si>
  <si>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</si>
  <si>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</si>
  <si>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</si>
  <si>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</si>
  <si>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</si>
  <si>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</si>
  <si>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</si>
  <si>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</si>
  <si>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</si>
  <si>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</si>
  <si>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</si>
  <si>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</si>
  <si>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</si>
  <si>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</si>
  <si>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</si>
  <si>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</si>
  <si>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</si>
  <si>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</si>
  <si>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</si>
  <si>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</si>
  <si>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</si>
  <si>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</si>
  <si>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</si>
  <si>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</si>
  <si>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</si>
  <si>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</si>
  <si>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</si>
  <si>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</si>
  <si>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</si>
  <si>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</si>
  <si>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</si>
  <si>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</si>
  <si>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</si>
  <si>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</si>
  <si>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</si>
  <si>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</si>
  <si>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</si>
  <si>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</si>
  <si>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</si>
  <si>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</si>
  <si>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</si>
  <si>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</si>
  <si>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</si>
  <si>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</si>
  <si>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</si>
  <si>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</si>
  <si>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</si>
  <si>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</si>
  <si>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</si>
  <si>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</si>
  <si>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</si>
  <si>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</si>
  <si>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</si>
  <si>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</si>
  <si>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</si>
  <si>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</si>
  <si>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</si>
  <si>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</si>
  <si>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</si>
  <si>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</si>
  <si>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</si>
  <si>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</si>
  <si>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</si>
  <si>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</si>
  <si>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</si>
  <si>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</si>
  <si>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</si>
  <si>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</si>
  <si>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</si>
  <si>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</si>
  <si>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</si>
  <si>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</si>
  <si>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</si>
  <si>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</si>
  <si>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</si>
  <si>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</si>
  <si>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</si>
  <si>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</si>
  <si>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</si>
  <si>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</si>
  <si>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</si>
  <si>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</si>
  <si>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</si>
  <si>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</si>
  <si>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</si>
  <si>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</si>
  <si>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</si>
  <si>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</si>
  <si>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</si>
  <si>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</si>
  <si>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</si>
  <si>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</si>
  <si>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</si>
  <si>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</si>
  <si>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</si>
  <si>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</si>
  <si>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</si>
  <si>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</si>
  <si>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</si>
  <si>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</si>
  <si>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</si>
  <si>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</si>
  <si>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</si>
  <si>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</si>
  <si>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</si>
  <si>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</si>
  <si>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</si>
  <si>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</si>
  <si>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</si>
  <si>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</si>
  <si>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</si>
  <si>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</si>
  <si>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</si>
  <si>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</si>
  <si>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</si>
  <si>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</si>
  <si>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</si>
  <si>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</si>
  <si>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</si>
  <si>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</si>
  <si>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</si>
  <si>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</si>
  <si>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</si>
  <si>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</si>
  <si>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</si>
  <si>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</si>
  <si>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</si>
  <si>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</si>
  <si>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</si>
  <si>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</si>
  <si>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</si>
  <si>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</si>
  <si>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</si>
  <si>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</si>
  <si>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</si>
  <si>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</si>
  <si>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</si>
  <si>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</si>
  <si>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</si>
  <si>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</si>
  <si>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</si>
  <si>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</si>
  <si>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</si>
  <si>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</si>
  <si>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</si>
  <si>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</si>
  <si>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</si>
  <si>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</si>
  <si>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</si>
  <si>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</si>
  <si>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</si>
  <si>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</si>
  <si>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</si>
  <si>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</si>
  <si>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</si>
  <si>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</si>
  <si>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</si>
  <si>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</si>
  <si>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</si>
  <si>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</si>
  <si>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</si>
  <si>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</si>
  <si>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</si>
  <si>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</si>
  <si>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</si>
  <si>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</si>
  <si>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</si>
  <si>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</si>
  <si>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</si>
  <si>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</si>
  <si>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</si>
  <si>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</si>
  <si>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</si>
  <si>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</si>
  <si>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</si>
  <si>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</si>
  <si>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</si>
  <si>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</si>
  <si>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</si>
  <si>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</si>
  <si>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</si>
  <si>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</si>
  <si>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</si>
  <si>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</si>
  <si>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</si>
  <si>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</si>
  <si>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</si>
  <si>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</si>
  <si>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</si>
  <si>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</si>
  <si>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</si>
  <si>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</si>
  <si>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</si>
  <si>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</si>
  <si>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</si>
  <si>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</si>
  <si>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</si>
  <si>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</si>
  <si>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</si>
  <si>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</si>
  <si>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</si>
  <si>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</si>
  <si>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</si>
  <si>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</si>
  <si>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</si>
  <si>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</si>
  <si>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</si>
  <si>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</si>
  <si>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</si>
  <si>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</si>
  <si>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</si>
  <si>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</si>
  <si>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</si>
  <si>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</si>
  <si>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</si>
  <si>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</si>
  <si>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</si>
  <si>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</si>
  <si>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</si>
  <si>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</si>
  <si>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</si>
  <si>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</si>
  <si>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</si>
  <si>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</si>
  <si>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</si>
  <si>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</si>
  <si>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</si>
  <si>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</si>
  <si>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</si>
  <si>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</si>
  <si>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</si>
  <si>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</si>
  <si>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</si>
  <si>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</si>
  <si>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</si>
  <si>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</si>
  <si>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</si>
  <si>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</si>
  <si>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</si>
  <si>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</si>
  <si>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</si>
  <si>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</si>
  <si>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</si>
  <si>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</si>
  <si>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</si>
  <si>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</si>
  <si>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</si>
  <si>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</si>
  <si>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</si>
  <si>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</si>
  <si>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</si>
  <si>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</si>
  <si>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</si>
  <si>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</si>
  <si>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</si>
  <si>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</si>
  <si>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</si>
  <si>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</si>
  <si>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</si>
  <si>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</si>
  <si>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</si>
  <si>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</si>
  <si>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</si>
  <si>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</si>
  <si>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</si>
  <si>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</si>
  <si>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</si>
  <si>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</si>
  <si>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</si>
  <si>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</si>
  <si>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</si>
  <si>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</si>
  <si>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</si>
  <si>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</si>
  <si>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</si>
  <si>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</si>
  <si>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</si>
  <si>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</si>
  <si>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</si>
  <si>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</si>
  <si>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</si>
  <si>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</si>
  <si>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</si>
  <si>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</si>
  <si>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</si>
  <si>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</si>
  <si>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</si>
  <si>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</si>
  <si>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</si>
  <si>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</si>
  <si>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</si>
  <si>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</si>
  <si>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</si>
  <si>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</si>
  <si>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</si>
  <si>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</si>
  <si>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</si>
  <si>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</si>
  <si>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</si>
  <si>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</si>
  <si>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</si>
  <si>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</si>
  <si>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</si>
  <si>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</si>
  <si>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</si>
  <si>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</si>
  <si>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</si>
  <si>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</si>
  <si>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</si>
  <si>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</si>
  <si>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</si>
  <si>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</si>
  <si>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</si>
  <si>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</si>
  <si>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</si>
  <si>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</si>
  <si>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</si>
  <si>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</si>
  <si>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</si>
  <si>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</si>
  <si>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</si>
  <si>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</si>
  <si>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</si>
  <si>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</si>
  <si>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</si>
  <si>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</si>
  <si>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</si>
  <si>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</si>
  <si>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</si>
  <si>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</si>
  <si>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</si>
  <si>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</si>
  <si>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</si>
  <si>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</si>
  <si>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</si>
  <si>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</si>
  <si>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</si>
  <si>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</si>
  <si>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</si>
  <si>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</si>
  <si>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</si>
  <si>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</si>
  <si>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</si>
  <si>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</si>
  <si>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</si>
  <si>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</si>
  <si>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</si>
  <si>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</si>
  <si>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</si>
  <si>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</si>
  <si>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</si>
  <si>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</si>
  <si>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</si>
  <si>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</si>
  <si>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</si>
  <si>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</si>
  <si>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</si>
  <si>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</si>
  <si>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</si>
  <si>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</si>
  <si>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</si>
  <si>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</si>
  <si>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</si>
  <si>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</si>
  <si>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</si>
  <si>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</si>
  <si>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</si>
  <si>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</si>
  <si>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</si>
  <si>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</si>
  <si>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</si>
  <si>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</si>
  <si>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</si>
  <si>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</si>
  <si>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</si>
  <si>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</si>
  <si>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</si>
  <si>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</si>
  <si>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</si>
  <si>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</si>
  <si>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</si>
  <si>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</si>
  <si>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</si>
  <si>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</si>
  <si>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</si>
  <si>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</si>
  <si>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</si>
  <si>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</si>
  <si>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</si>
  <si>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</si>
  <si>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</si>
  <si>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</si>
  <si>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</si>
  <si>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</si>
  <si>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</si>
  <si>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</si>
  <si>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</si>
  <si>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</si>
  <si>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</si>
  <si>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</si>
  <si>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</si>
  <si>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</si>
  <si>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</si>
  <si>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</si>
  <si>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</si>
  <si>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</si>
  <si>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</si>
  <si>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</si>
  <si>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</si>
  <si>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</si>
  <si>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</si>
  <si>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</si>
  <si>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</si>
  <si>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</si>
  <si>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</si>
  <si>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</si>
  <si>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</si>
  <si>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</si>
  <si>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</si>
  <si>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</si>
  <si>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</si>
  <si>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</si>
  <si>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</si>
  <si>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</si>
  <si>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</si>
  <si>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</si>
  <si>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</si>
  <si>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</si>
  <si>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</si>
  <si>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</si>
  <si>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</si>
  <si>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</si>
  <si>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</si>
  <si>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</si>
  <si>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</si>
  <si>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</si>
  <si>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</si>
  <si>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</si>
  <si>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</si>
  <si>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</si>
  <si>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</si>
  <si>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</si>
  <si>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</si>
  <si>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</si>
  <si>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</si>
  <si>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</si>
  <si>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</si>
  <si>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</si>
  <si>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</si>
  <si>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</si>
  <si>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</si>
  <si>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</si>
  <si>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</si>
  <si>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</si>
  <si>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</si>
  <si>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</si>
  <si>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</si>
  <si>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</si>
  <si>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</si>
  <si>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</si>
  <si>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</si>
  <si>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</si>
  <si>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</si>
  <si>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</si>
  <si>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</si>
  <si>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</si>
  <si>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</si>
  <si>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</si>
  <si>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</si>
  <si>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</si>
  <si>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</si>
  <si>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</si>
  <si>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</si>
  <si>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</si>
  <si>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</si>
  <si>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</si>
  <si>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</si>
  <si>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</si>
  <si>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</si>
  <si>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</si>
  <si>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</si>
  <si>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</si>
  <si>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</si>
  <si>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</si>
  <si>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</si>
  <si>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</si>
  <si>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</si>
  <si>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</si>
  <si>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</si>
  <si>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</si>
  <si>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</si>
  <si>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</si>
  <si>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</si>
  <si>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</si>
  <si>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</si>
  <si>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</si>
  <si>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</si>
  <si>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</si>
  <si>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</si>
  <si>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</si>
  <si>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</si>
  <si>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</si>
  <si>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</si>
  <si>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</si>
  <si>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</si>
  <si>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</si>
  <si>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</si>
  <si>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</si>
  <si>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</si>
  <si>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</si>
  <si>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</si>
  <si>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</si>
  <si>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</si>
  <si>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</si>
  <si>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</si>
  <si>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</si>
  <si>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</si>
  <si>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</si>
  <si>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</si>
  <si>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</si>
  <si>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</si>
  <si>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</si>
  <si>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</si>
  <si>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</si>
  <si>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</si>
  <si>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</si>
  <si>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</si>
  <si>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</si>
  <si>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</si>
  <si>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</si>
  <si>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</si>
  <si>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</si>
  <si>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</si>
  <si>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</si>
  <si>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</si>
  <si>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</si>
  <si>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</si>
  <si>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</si>
  <si>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</si>
  <si>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</si>
  <si>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</si>
  <si>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</si>
  <si>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</si>
  <si>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</si>
  <si>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</si>
  <si>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</si>
  <si>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</si>
  <si>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</si>
  <si>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</si>
  <si>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</si>
  <si>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</si>
  <si>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</si>
  <si>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</si>
  <si>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</si>
  <si>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</si>
  <si>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</si>
  <si>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</si>
  <si>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</si>
  <si>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</si>
  <si>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</si>
  <si>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</si>
  <si>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</si>
  <si>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</si>
  <si>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</si>
  <si>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</si>
  <si>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</si>
  <si>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</si>
  <si>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</si>
  <si>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</si>
  <si>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</si>
  <si>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</si>
  <si>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</si>
  <si>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</si>
  <si>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</si>
  <si>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</si>
  <si>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</si>
  <si>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</si>
  <si>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</si>
  <si>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</si>
  <si>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</si>
  <si>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</si>
  <si>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</si>
  <si>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</si>
  <si>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</si>
  <si>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</si>
  <si>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</si>
  <si>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</si>
  <si>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</si>
  <si>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</si>
  <si>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</si>
  <si>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</si>
  <si>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</si>
  <si>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</si>
  <si>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</si>
  <si>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</si>
  <si>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</si>
  <si>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</si>
  <si>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</si>
  <si>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</si>
  <si>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</si>
  <si>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</si>
  <si>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</si>
  <si>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</si>
  <si>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</si>
  <si>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</si>
  <si>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</si>
  <si>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</si>
  <si>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</si>
  <si>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</si>
  <si>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</si>
  <si>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</si>
  <si>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</si>
  <si>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</si>
  <si>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</si>
  <si>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</si>
  <si>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</si>
  <si>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</si>
  <si>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</si>
  <si>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</si>
  <si>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</si>
  <si>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</si>
  <si>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</si>
  <si>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</si>
  <si>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</si>
  <si>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</si>
  <si>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</si>
  <si>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</si>
  <si>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</si>
  <si>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</si>
  <si>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</si>
  <si>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</si>
  <si>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</si>
  <si>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</si>
  <si>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</si>
  <si>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</si>
  <si>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</si>
  <si>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</si>
  <si>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</si>
  <si>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</si>
  <si>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</si>
  <si>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</si>
  <si>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</si>
  <si>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</si>
  <si>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</si>
  <si>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</si>
  <si>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</si>
  <si>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</si>
  <si>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</si>
  <si>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</si>
  <si>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</si>
  <si>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</si>
  <si>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</si>
  <si>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</si>
  <si>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</si>
  <si>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</si>
  <si>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</si>
  <si>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</si>
  <si>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</si>
  <si>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</si>
  <si>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</si>
  <si>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</si>
  <si>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</si>
  <si>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</si>
  <si>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</si>
  <si>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</si>
  <si>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</si>
  <si>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</si>
  <si>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</si>
  <si>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</si>
  <si>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</si>
  <si>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</si>
  <si>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</si>
  <si>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</si>
  <si>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</si>
  <si>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</si>
  <si>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</si>
  <si>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</si>
  <si>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</si>
  <si>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</si>
  <si>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</si>
  <si>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</si>
  <si>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</si>
  <si>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</si>
  <si>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</si>
  <si>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</si>
  <si>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</si>
  <si>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</si>
  <si>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</si>
  <si>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</si>
  <si>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</si>
  <si>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</si>
  <si>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</si>
  <si>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</si>
  <si>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</si>
  <si>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</si>
  <si>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</si>
  <si>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</si>
  <si>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</si>
  <si>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</si>
  <si>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</si>
  <si>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</si>
  <si>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</si>
  <si>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</si>
  <si>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</si>
  <si>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</si>
  <si>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</si>
  <si>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</si>
  <si>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</si>
  <si>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</si>
  <si>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</si>
  <si>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</si>
  <si>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</si>
  <si>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</si>
  <si>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</si>
  <si>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</si>
  <si>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</si>
  <si>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</si>
  <si>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</si>
  <si>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</si>
  <si>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</si>
  <si>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</si>
  <si>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</si>
  <si>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</si>
  <si>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</si>
  <si>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</si>
  <si>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</si>
  <si>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</si>
  <si>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</si>
  <si>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</si>
  <si>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</si>
  <si>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</si>
  <si>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</si>
  <si>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</si>
  <si>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</si>
  <si>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</si>
  <si>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</si>
  <si>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</si>
  <si>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</si>
  <si>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</si>
  <si>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</si>
  <si>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</si>
  <si>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</si>
  <si>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</si>
  <si>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</si>
  <si>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</si>
  <si>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</si>
  <si>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</si>
  <si>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</si>
  <si>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</si>
  <si>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</si>
  <si>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</si>
  <si>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</si>
  <si>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</si>
  <si>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</si>
  <si>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</si>
  <si>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</si>
  <si>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</si>
  <si>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</si>
  <si>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</si>
  <si>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</si>
  <si>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</si>
  <si>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</si>
  <si>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</si>
  <si>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</si>
  <si>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</si>
  <si>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</si>
  <si>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</si>
  <si>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</si>
  <si>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</si>
  <si>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 xml:space="preserve">Parent Catergory </t>
  </si>
  <si>
    <t xml:space="preserve"> Sub-Catergory</t>
  </si>
  <si>
    <t>food</t>
  </si>
  <si>
    <t>food trucks</t>
  </si>
  <si>
    <t>theater</t>
  </si>
  <si>
    <t>plays</t>
  </si>
  <si>
    <t>technology</t>
  </si>
  <si>
    <t>web</t>
  </si>
  <si>
    <t>film &amp; video</t>
  </si>
  <si>
    <t>animation</t>
  </si>
  <si>
    <t>music</t>
  </si>
  <si>
    <t>rock</t>
  </si>
  <si>
    <t>electric music</t>
  </si>
  <si>
    <t>photography</t>
  </si>
  <si>
    <t>photography books</t>
  </si>
  <si>
    <t>publishing</t>
  </si>
  <si>
    <t>nonfiction</t>
  </si>
  <si>
    <t>metal</t>
  </si>
  <si>
    <t>jazz</t>
  </si>
  <si>
    <t>indie rock</t>
  </si>
  <si>
    <t>wearables</t>
  </si>
  <si>
    <t>drama</t>
  </si>
  <si>
    <t>documentary</t>
  </si>
  <si>
    <t>translations</t>
  </si>
  <si>
    <t>science fiction</t>
  </si>
  <si>
    <t>fiction</t>
  </si>
  <si>
    <t>games</t>
  </si>
  <si>
    <t>video games</t>
  </si>
  <si>
    <t>radio &amp; podcasts</t>
  </si>
  <si>
    <t>shorts</t>
  </si>
  <si>
    <t>mobile games</t>
  </si>
  <si>
    <t>television</t>
  </si>
  <si>
    <t>journalism</t>
  </si>
  <si>
    <t>audio</t>
  </si>
  <si>
    <t>world music</t>
  </si>
  <si>
    <t>Count of outcome</t>
  </si>
  <si>
    <t>Row Labels</t>
  </si>
  <si>
    <t>(blank)</t>
  </si>
  <si>
    <t>Grand Total</t>
  </si>
  <si>
    <t>(All)</t>
  </si>
  <si>
    <t>Column Labels</t>
  </si>
  <si>
    <t>Count of  Sub-Catergory</t>
  </si>
  <si>
    <t xml:space="preserve">Count of Parent Catergory </t>
  </si>
  <si>
    <t>Data Created Conversion</t>
  </si>
  <si>
    <t xml:space="preserve"> Data Ended Conversion</t>
  </si>
  <si>
    <t>Goal</t>
  </si>
  <si>
    <t xml:space="preserve">Number Successful </t>
  </si>
  <si>
    <t xml:space="preserve"> Number Failed</t>
  </si>
  <si>
    <t xml:space="preserve"> Number Canceled </t>
  </si>
  <si>
    <t xml:space="preserve"> Total Projects </t>
  </si>
  <si>
    <t xml:space="preserve"> Percentage Successful </t>
  </si>
  <si>
    <t xml:space="preserve"> </t>
  </si>
  <si>
    <t xml:space="preserve">Percentage Failed </t>
  </si>
  <si>
    <t xml:space="preserve"> Percentage Canceled</t>
  </si>
  <si>
    <t>Less than 1000</t>
  </si>
  <si>
    <t>1000 to 4999</t>
  </si>
  <si>
    <t>5000 to 9999</t>
  </si>
  <si>
    <t>10000 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</si>
  <si>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</si>
  <si>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</si>
  <si>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</si>
  <si>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</si>
  <si>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</si>
  <si>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</si>
  <si>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</si>
  <si>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</si>
  <si>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Jan</t>
  </si>
  <si>
    <t>May</t>
  </si>
  <si>
    <t>Nov</t>
  </si>
  <si>
    <t>Jul</t>
  </si>
  <si>
    <t>Oct</t>
  </si>
  <si>
    <t>Apr</t>
  </si>
  <si>
    <t>Jun</t>
  </si>
  <si>
    <t>Mar</t>
  </si>
  <si>
    <t>Sep</t>
  </si>
  <si>
    <t>Dec</t>
  </si>
  <si>
    <t>Aug</t>
  </si>
  <si>
    <t>Feb</t>
  </si>
  <si>
    <t>Successful</t>
  </si>
  <si>
    <t>Failed</t>
  </si>
  <si>
    <t>Canceled</t>
  </si>
  <si>
    <t>Mean</t>
  </si>
  <si>
    <t>Median</t>
  </si>
  <si>
    <t>Minimum</t>
  </si>
  <si>
    <t>Maximum</t>
  </si>
  <si>
    <t>Variance</t>
  </si>
  <si>
    <t>StandardD</t>
  </si>
  <si>
    <t>Variancce</t>
  </si>
  <si>
    <t xml:space="preserve"> Percent Funded 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</si>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</sst>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8" formatCode="&quot;$&quot;#,##0.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9" fontId="0" fillId="0" borderId="0" xfId="0" applyNumberFormat="1"/>
    <xf numFmtId="0" fontId="18" fillId="0" borderId="0" xfId="0" applyFont="1" applyAlignment="1">
      <alignment horizontal="center"/>
    </xf>
    <xf numFmtId="0" fontId="6" fillId="33" borderId="0" xfId="0" applyFont="1" applyFill="1"/>
    <xf numFmtId="0" fontId="19" fillId="0" borderId="0" xfId="0" applyFont="1"/>
    <xf numFmtId="0" fontId="7" fillId="34" borderId="0" xfId="0" applyFont="1" applyFill="1"/>
    <xf numFmtId="168" fontId="0" fillId="0" borderId="0" xfId="0" applyNumberFormat="1"/>
    <xf numFmtId="6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2025371828521446E-2"/>
          <c:y val="7.407407407407407E-2"/>
          <c:w val="0.72267825896762905"/>
          <c:h val="0.702103018372703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Sheet2!$B$5:$B$6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Sheet2!$A$7:$A$17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Sheet2!$B$7:$B$17</c:f>
              <c:numCache>
                <c:formatCode>General</c:formatCode>
                <c:ptCount val="10"/>
                <c:pt idx="0">
                  <c:v>8</c:v>
                </c:pt>
                <c:pt idx="1">
                  <c:v>3</c:v>
                </c:pt>
                <c:pt idx="2">
                  <c:v>5</c:v>
                </c:pt>
                <c:pt idx="4">
                  <c:v>13</c:v>
                </c:pt>
                <c:pt idx="6">
                  <c:v>2</c:v>
                </c:pt>
                <c:pt idx="7">
                  <c:v>6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22-4B42-B0E6-B2CF44AEDC3C}"/>
            </c:ext>
          </c:extLst>
        </c:ser>
        <c:ser>
          <c:idx val="1"/>
          <c:order val="1"/>
          <c:tx>
            <c:strRef>
              <c:f>Sheet2!$C$5:$C$6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Sheet2!$A$7:$A$17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Sheet2!$C$7:$C$17</c:f>
              <c:numCache>
                <c:formatCode>General</c:formatCode>
                <c:ptCount val="10"/>
                <c:pt idx="0">
                  <c:v>65</c:v>
                </c:pt>
                <c:pt idx="1">
                  <c:v>21</c:v>
                </c:pt>
                <c:pt idx="2">
                  <c:v>22</c:v>
                </c:pt>
                <c:pt idx="4">
                  <c:v>60</c:v>
                </c:pt>
                <c:pt idx="5">
                  <c:v>16</c:v>
                </c:pt>
                <c:pt idx="6">
                  <c:v>24</c:v>
                </c:pt>
                <c:pt idx="7">
                  <c:v>26</c:v>
                </c:pt>
                <c:pt idx="8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22-4B42-B0E6-B2CF44AEDC3C}"/>
            </c:ext>
          </c:extLst>
        </c:ser>
        <c:ser>
          <c:idx val="2"/>
          <c:order val="2"/>
          <c:tx>
            <c:strRef>
              <c:f>Sheet2!$D$5:$D$6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Sheet2!$A$7:$A$17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Sheet2!$D$7:$D$17</c:f>
              <c:numCache>
                <c:formatCode>General</c:formatCode>
                <c:ptCount val="10"/>
                <c:pt idx="0">
                  <c:v>2</c:v>
                </c:pt>
                <c:pt idx="4">
                  <c:v>3</c:v>
                </c:pt>
                <c:pt idx="6">
                  <c:v>1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22-4B42-B0E6-B2CF44AEDC3C}"/>
            </c:ext>
          </c:extLst>
        </c:ser>
        <c:ser>
          <c:idx val="3"/>
          <c:order val="3"/>
          <c:tx>
            <c:strRef>
              <c:f>Sheet2!$E$5:$E$6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Sheet2!$A$7:$A$17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Sheet2!$E$7:$E$17</c:f>
              <c:numCache>
                <c:formatCode>General</c:formatCode>
                <c:ptCount val="10"/>
                <c:pt idx="0">
                  <c:v>103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63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22-4B42-B0E6-B2CF44AEDC3C}"/>
            </c:ext>
          </c:extLst>
        </c:ser>
        <c:ser>
          <c:idx val="4"/>
          <c:order val="4"/>
          <c:tx>
            <c:strRef>
              <c:f>Sheet2!$F$5:$F$6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Sheet2!$A$7:$A$17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Sheet2!$F$7:$F$17</c:f>
              <c:numCache>
                <c:formatCode>General</c:formatCode>
                <c:ptCount val="10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22-4B42-B0E6-B2CF44AED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63972464"/>
        <c:axId val="1463974176"/>
      </c:barChart>
      <c:catAx>
        <c:axId val="146397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974176"/>
        <c:crosses val="autoZero"/>
        <c:auto val="1"/>
        <c:lblAlgn val="ctr"/>
        <c:lblOffset val="100"/>
        <c:noMultiLvlLbl val="0"/>
      </c:catAx>
      <c:valAx>
        <c:axId val="146397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97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691526253518826"/>
          <c:y val="0.11518530183727034"/>
          <c:w val="0.70899256342957129"/>
          <c:h val="0.62397710702828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Sheet3!$B$6:$B$31</c:f>
              <c:numCache>
                <c:formatCode>General</c:formatCode>
                <c:ptCount val="25"/>
                <c:pt idx="0">
                  <c:v>1</c:v>
                </c:pt>
                <c:pt idx="2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1</c:v>
                </c:pt>
                <c:pt idx="10">
                  <c:v>1</c:v>
                </c:pt>
                <c:pt idx="11">
                  <c:v>1</c:v>
                </c:pt>
                <c:pt idx="13">
                  <c:v>20</c:v>
                </c:pt>
                <c:pt idx="15">
                  <c:v>7</c:v>
                </c:pt>
                <c:pt idx="16">
                  <c:v>4</c:v>
                </c:pt>
                <c:pt idx="17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C-C744-AAE0-2281382E05FA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Sheet3!$C$6:$C$31</c:f>
              <c:numCache>
                <c:formatCode>General</c:formatCode>
                <c:ptCount val="25"/>
                <c:pt idx="0">
                  <c:v>11</c:v>
                </c:pt>
                <c:pt idx="2">
                  <c:v>23</c:v>
                </c:pt>
                <c:pt idx="3">
                  <c:v>14</c:v>
                </c:pt>
                <c:pt idx="4">
                  <c:v>8</c:v>
                </c:pt>
                <c:pt idx="5">
                  <c:v>8</c:v>
                </c:pt>
                <c:pt idx="6">
                  <c:v>21</c:v>
                </c:pt>
                <c:pt idx="7">
                  <c:v>16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16</c:v>
                </c:pt>
                <c:pt idx="13">
                  <c:v>129</c:v>
                </c:pt>
                <c:pt idx="14">
                  <c:v>4</c:v>
                </c:pt>
                <c:pt idx="15">
                  <c:v>27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14</c:v>
                </c:pt>
                <c:pt idx="21">
                  <c:v>16</c:v>
                </c:pt>
                <c:pt idx="2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C-C744-AAE0-2281382E05FA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Sheet3!$D$6:$D$31</c:f>
              <c:numCache>
                <c:formatCode>General</c:formatCode>
                <c:ptCount val="25"/>
                <c:pt idx="0">
                  <c:v>1</c:v>
                </c:pt>
                <c:pt idx="2">
                  <c:v>1</c:v>
                </c:pt>
                <c:pt idx="7">
                  <c:v>1</c:v>
                </c:pt>
                <c:pt idx="11">
                  <c:v>1</c:v>
                </c:pt>
                <c:pt idx="13">
                  <c:v>8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0C-C744-AAE0-2281382E05FA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Sheet3!$E$6:$E$31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23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35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0C-C744-AAE0-2281382E05FA}"/>
            </c:ext>
          </c:extLst>
        </c:ser>
        <c:ser>
          <c:idx val="4"/>
          <c:order val="4"/>
          <c:tx>
            <c:strRef>
              <c:f>Sheet3!$F$4:$F$5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Sheet3!$F$6:$F$31</c:f>
              <c:numCache>
                <c:formatCode>General</c:formatCode>
                <c:ptCount val="25"/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0C-C744-AAE0-2281382E0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3571440"/>
        <c:axId val="1483475824"/>
      </c:barChart>
      <c:catAx>
        <c:axId val="148357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475824"/>
        <c:crosses val="autoZero"/>
        <c:auto val="1"/>
        <c:lblAlgn val="ctr"/>
        <c:lblOffset val="100"/>
        <c:noMultiLvlLbl val="0"/>
      </c:catAx>
      <c:valAx>
        <c:axId val="148347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[CrowdfundingBook.xlsx]Sheet9!PivotTable7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738887477774951E-2"/>
          <c:y val="3.2520325203252036E-2"/>
          <c:w val="0.67922252753596413"/>
          <c:h val="0.86101626016260158"/>
        </c:manualLayout>
      </c:layout>
      <c:lineChart>
        <c:grouping val="standard"/>
        <c:varyColors val="0"/>
        <c:ser>
          <c:idx val="0"/>
          <c:order val="0"/>
          <c:tx>
            <c:strRef>
              <c:f>Sheet9!$B$3:$B$4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Sheet9!$A$5:$A$17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Sheet9!$B$5:$B$17</c:f>
              <c:numCache>
                <c:formatCode>General</c:formatCode>
                <c:ptCount val="12"/>
                <c:pt idx="0">
                  <c:v>3</c:v>
                </c:pt>
                <c:pt idx="1">
                  <c:v>7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2</c:v>
                </c:pt>
                <c:pt idx="8">
                  <c:v>7</c:v>
                </c:pt>
                <c:pt idx="9">
                  <c:v>9</c:v>
                </c:pt>
                <c:pt idx="10">
                  <c:v>5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B-F442-94A9-E6C736B41AC1}"/>
            </c:ext>
          </c:extLst>
        </c:ser>
        <c:ser>
          <c:idx val="1"/>
          <c:order val="1"/>
          <c:tx>
            <c:strRef>
              <c:f>Sheet9!$C$3:$C$4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Sheet9!$A$5:$A$17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Sheet9!$C$5:$C$17</c:f>
              <c:numCache>
                <c:formatCode>General</c:formatCode>
                <c:ptCount val="12"/>
                <c:pt idx="0">
                  <c:v>38</c:v>
                </c:pt>
                <c:pt idx="1">
                  <c:v>27</c:v>
                </c:pt>
                <c:pt idx="2">
                  <c:v>33</c:v>
                </c:pt>
                <c:pt idx="3">
                  <c:v>41</c:v>
                </c:pt>
                <c:pt idx="4">
                  <c:v>33</c:v>
                </c:pt>
                <c:pt idx="5">
                  <c:v>25</c:v>
                </c:pt>
                <c:pt idx="6">
                  <c:v>28</c:v>
                </c:pt>
                <c:pt idx="7">
                  <c:v>19</c:v>
                </c:pt>
                <c:pt idx="8">
                  <c:v>32</c:v>
                </c:pt>
                <c:pt idx="9">
                  <c:v>33</c:v>
                </c:pt>
                <c:pt idx="10">
                  <c:v>22</c:v>
                </c:pt>
                <c:pt idx="1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DB-F442-94A9-E6C736B41AC1}"/>
            </c:ext>
          </c:extLst>
        </c:ser>
        <c:ser>
          <c:idx val="2"/>
          <c:order val="2"/>
          <c:tx>
            <c:strRef>
              <c:f>Sheet9!$D$3:$D$4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Sheet9!$A$5:$A$17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Sheet9!$D$5:$D$17</c:f>
              <c:numCache>
                <c:formatCode>General</c:formatCode>
                <c:ptCount val="12"/>
                <c:pt idx="0">
                  <c:v>57</c:v>
                </c:pt>
                <c:pt idx="1">
                  <c:v>41</c:v>
                </c:pt>
                <c:pt idx="2">
                  <c:v>49</c:v>
                </c:pt>
                <c:pt idx="3">
                  <c:v>47</c:v>
                </c:pt>
                <c:pt idx="4">
                  <c:v>53</c:v>
                </c:pt>
                <c:pt idx="5">
                  <c:v>47</c:v>
                </c:pt>
                <c:pt idx="6">
                  <c:v>62</c:v>
                </c:pt>
                <c:pt idx="7">
                  <c:v>47</c:v>
                </c:pt>
                <c:pt idx="8">
                  <c:v>40</c:v>
                </c:pt>
                <c:pt idx="9">
                  <c:v>40</c:v>
                </c:pt>
                <c:pt idx="10">
                  <c:v>41</c:v>
                </c:pt>
                <c:pt idx="11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DB-F442-94A9-E6C736B41AC1}"/>
            </c:ext>
          </c:extLst>
        </c:ser>
        <c:ser>
          <c:idx val="3"/>
          <c:order val="3"/>
          <c:tx>
            <c:strRef>
              <c:f>Sheet9!$E$3:$E$4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Sheet9!$A$5:$A$17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Sheet9!$E$5:$E$17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DB-F442-94A9-E6C736B41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3810224"/>
        <c:axId val="1523854464"/>
      </c:lineChart>
      <c:catAx>
        <c:axId val="152381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854464"/>
        <c:crosses val="autoZero"/>
        <c:auto val="1"/>
        <c:lblAlgn val="ctr"/>
        <c:lblOffset val="100"/>
        <c:noMultiLvlLbl val="0"/>
      </c:catAx>
      <c:valAx>
        <c:axId val="15238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81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Sheet5!$F$1</c:f>
              <c:strCache>
                <c:ptCount val="1"/>
                <c:pt idx="0">
                  <c:v> Percentage Successful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F7-A84F-96B4-0352DBB295A5}"/>
            </c:ext>
          </c:extLst>
        </c:ser>
        <c:ser>
          <c:idx val="5"/>
          <c:order val="1"/>
          <c:tx>
            <c:strRef>
              <c:f>Sheet5!$G$1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F7-A84F-96B4-0352DBB295A5}"/>
            </c:ext>
          </c:extLst>
        </c:ser>
        <c:ser>
          <c:idx val="6"/>
          <c:order val="2"/>
          <c:tx>
            <c:strRef>
              <c:f>Sheet5!$H$1</c:f>
              <c:strCache>
                <c:ptCount val="1"/>
                <c:pt idx="0">
                  <c:v> 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F7-A84F-96B4-0352DBB29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7279840"/>
        <c:axId val="1566642096"/>
      </c:lineChart>
      <c:catAx>
        <c:axId val="156727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642096"/>
        <c:crosses val="autoZero"/>
        <c:auto val="1"/>
        <c:lblAlgn val="ctr"/>
        <c:lblOffset val="100"/>
        <c:noMultiLvlLbl val="0"/>
      </c:catAx>
      <c:valAx>
        <c:axId val="156664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27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368300</xdr:colOff>
      <xdr:row>4</xdr:row>
      <xdr:rowOff>12700</xdr:rowOff>
    </xdr:from>
    <xdr:to>
      <xdr:col>13</xdr:col>
      <xdr:colOff>228600</xdr:colOff>
      <xdr:row>17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7E8D78-D968-C6C3-0165-5FE017D7D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127000</xdr:colOff>
      <xdr:row>9</xdr:row>
      <xdr:rowOff>139700</xdr:rowOff>
    </xdr:from>
    <xdr:to>
      <xdr:col>13</xdr:col>
      <xdr:colOff>76200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E71B23-26D7-8190-8BF2-8789E7071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3</xdr:row>
      <xdr:rowOff>0</xdr:rowOff>
    </xdr:from>
    <xdr:to>
      <xdr:col>12</xdr:col>
      <xdr:colOff>76200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C502A0-6B68-4694-D701-70ADC667E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107950</xdr:rowOff>
    </xdr:from>
    <xdr:to>
      <xdr:col>5</xdr:col>
      <xdr:colOff>1511300</xdr:colOff>
      <xdr:row>32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9EFBD1-6229-ED36-77DF-229F0A734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 Lu" refreshedDate="45383.75877291667" createdVersion="8" refreshedVersion="8" minRefreshableVersion="3" recordCount="1210" xr:uid="{437908D4-7FCB-F04E-B5AB-18B421EFAF63}">
  <cacheSource type="worksheet">
    <worksheetSource ref="A1:R1048576" sheet="Sheet1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 count="1000">
        <s v="Pre-emptive tertiary standardization"/>
        <s v="Team-oriented clear-thinking matrix"/>
        <s v="Profound directional knowledge user"/>
        <s v="Optimized bi-directional extranet"/>
        <s v="Upgradable fault-tolerant approach"/>
        <s v="Networked stable workforce"/>
        <s v="Extended responsive Internet solution"/>
        <s v="Centralized regional function"/>
        <s v="Cross-group upward-trending hierarchy"/>
        <s v="Persevering zero administration knowledge user"/>
        <s v="Progressive zero administration leverage"/>
        <s v="Enhanced composite contingency"/>
        <s v="Assimilated next generation instruction set"/>
        <s v="Down-sized system-worthy secured line"/>
        <s v="Reduced dedicated capability"/>
        <s v="Ergonomic eco-centric open architecture"/>
        <s v="Optional asymmetric success"/>
        <s v="Enhanced uniform service-desk"/>
        <s v="Extended zero administration software"/>
        <s v="Profit-focused exuding moderator"/>
        <s v="Mandatory mobile product"/>
        <s v="Future-proofed directional synergy"/>
        <s v="Realigned zero administration paradigm"/>
        <s v="Total leadingedge neural-net"/>
        <s v="Mandatory tertiary implementation"/>
        <s v="Distributed context-sensitive flexibility"/>
        <s v="Mandatory multimedia leverage"/>
        <s v="Persevering optimizing Graphical User Interface"/>
        <s v="Extended 24/7 implementation"/>
        <s v="Up-sized composite success"/>
        <s v="De-engineered disintermediate encoding"/>
        <s v="Open-architected systematic intranet"/>
        <s v="Operative hybrid utilization"/>
        <s v="Focused executive core"/>
        <s v="Pre-emptive neutral capacity"/>
        <s v="Cross-platform tertiary array"/>
        <s v="Persistent content-based methodology"/>
        <s v="Integrated demand-driven info-mediaries"/>
        <s v="Open-architected uniform instruction set"/>
        <s v="Upgradable leadingedge Local Area Network"/>
        <s v="Mandatory uniform strategy"/>
        <s v="Enterprise-wide 3rdgeneration knowledge user"/>
        <s v="Balanced optimal hardware"/>
        <s v="Focused composite approach"/>
        <s v="Universal multi-state capability"/>
        <s v="Phased holistic implementation"/>
        <s v="Versatile cohesive encoding"/>
        <s v="Public-key bandwidth-monitored intranet"/>
        <s v="Phased methodical initiative"/>
        <s v="Customer-focused non-volatile framework"/>
        <s v="Public-key 3rdgeneration budgetary management"/>
        <s v="Self-enabling real-time definition"/>
        <s v="Object-based directional function"/>
        <s v="Intuitive needs-based monitoring"/>
        <s v="Seamless logistical encryption"/>
        <s v="Exclusive dynamic adapter"/>
        <s v="Monitored 24/7 approach"/>
        <s v="Profit-focused 3rdgeneration circuit"/>
        <s v="Assimilated didactic open system"/>
        <s v="Digitized foreground array"/>
        <s v="Configurable bandwidth-monitored throughput"/>
        <s v="Object-based bandwidth-monitored concept"/>
        <s v="Exclusive bandwidth-monitored orchestration"/>
        <s v="Profound exuding pricing structure"/>
        <s v="Open-source multi-tasking data-warehouse"/>
        <s v="Compatible exuding Graphical User Interface"/>
        <s v="Multi-lateral maximized core"/>
        <s v="Ameliorated explicit parallelism"/>
        <s v="Managed stable function"/>
        <s v="Stand-alone asynchronous functionalities"/>
        <s v="Open-source neutral task-force"/>
        <s v="Cross-platform solution-oriented process improvement"/>
        <s v="Self-enabling didactic orchestration"/>
        <s v="Decentralized demand-driven open system"/>
        <s v="Cross-group high-level moderator"/>
        <s v="Organized executive solution"/>
        <s v="Focused solution-oriented instruction set"/>
        <s v="Pre-emptive context-sensitive support"/>
        <s v="Cloned transitional hierarchy"/>
        <s v="Sharable radical toolset"/>
        <s v="Optional bandwidth-monitored middleware"/>
        <s v="Devolved uniform complexity"/>
        <s v="Versatile mission-critical knowledgebase"/>
        <s v="Inverse static standardization"/>
        <s v="Synchronized cohesive encoding"/>
        <s v="Enhanced scalable concept"/>
        <s v="Business-focused dynamic instruction set"/>
        <s v="Adaptive 24hour projection"/>
        <s v="Triple-buffered explicit methodology"/>
        <s v="Re-engineered composite focus group"/>
        <s v="Cross-group coherent hierarchy"/>
        <s v="Proactive incremental architecture"/>
        <s v="Exclusive attitude-oriented intranet"/>
        <s v="Upgradable 4thgeneration productivity"/>
        <s v="Quality-focused asymmetric adapter"/>
        <s v="Customizable full-range artificial intelligence"/>
        <s v="Switchable zero tolerance website"/>
        <s v="Programmable leadingedge budgetary management"/>
        <s v="Down-sized empowering protocol"/>
        <s v="Operative upward-trending algorithm"/>
        <s v="Distributed system-worthy application"/>
        <s v="Programmable multi-state algorithm"/>
        <s v="Centralized motivating capacity"/>
        <s v="Fundamental incremental database"/>
        <s v="Optimized actuating toolset"/>
        <s v="Switchable contextually-based access"/>
        <s v="Multi-channeled responsive product"/>
        <s v="Devolved background project"/>
        <s v="Persevering interactive matrix"/>
        <s v="User-centric intangible neural-net"/>
        <s v="Switchable disintermediate moderator"/>
        <s v="Integrated zero-defect help-desk"/>
        <s v="Polarized systemic Internet solution"/>
        <s v="Self-enabling next generation algorithm"/>
        <s v="Expanded even-keeled portal"/>
        <s v="Polarized incremental emulation"/>
        <s v="Automated optimal function"/>
        <s v="Re-engineered encompassing definition"/>
        <s v="Optional web-enabled extranet"/>
        <s v="Sharable intangible migration"/>
        <s v="Cloned asymmetric functionalities"/>
        <s v="Upgradable clear-thinking hardware"/>
        <s v="Triple-buffered 4thgeneration toolset"/>
        <s v="Organized discrete encoding"/>
        <s v="Versatile neutral workforce"/>
        <s v="Ameliorated foreground methodology"/>
        <s v="Multi-layered systematic knowledgebase"/>
        <s v="Optional solution-oriented instruction set"/>
        <s v="Phased system-worthy conglomeration"/>
        <s v="Streamlined needs-based knowledge user"/>
        <s v="Enhanced regional flexibility"/>
        <s v="Operative local pricing structure"/>
        <s v="Total multimedia website"/>
        <s v="De-engineered next generation parallelism"/>
        <s v="Quality-focused mission-critical structure"/>
        <s v="De-engineered disintermediate encryption"/>
        <s v="Reverse-engineered cohesive migration"/>
        <s v="Ergonomic uniform open system"/>
        <s v="Customizable bi-directional hardware"/>
        <s v="Grass-roots foreground policy"/>
        <s v="Networked didactic info-mediaries"/>
        <s v="Fully-configurable background algorithm"/>
        <s v="Cross-group clear-thinking task-force"/>
        <s v="Innovative static budgetary management"/>
        <s v="Proactive heuristic orchestration"/>
        <s v="Optional maximized attitude"/>
        <s v="Up-sized 24hour instruction set"/>
        <s v="Seamless transitional portal"/>
        <s v="Open-source interactive knowledge user"/>
        <s v="Reduced 6thgeneration intranet"/>
        <s v="Organic foreground leverage"/>
        <s v="Intuitive actuating benchmark"/>
        <s v="Virtual heuristic hub"/>
        <s v="Virtual attitude-oriented migration"/>
        <s v="Stand-alone user-facing service-desk"/>
        <s v="Expanded hybrid hardware"/>
        <s v="Cloned actuating architecture"/>
        <s v="Multi-layered upward-trending groupware"/>
        <s v="Enterprise-wide intermediate middleware"/>
        <s v="Advanced cohesive Graphic Interface"/>
        <s v="Persistent bandwidth-monitored framework"/>
        <s v="Open-source systematic protocol"/>
        <s v="Multi-layered upward-trending conglomeration"/>
        <s v="Cross-platform composite migration"/>
        <s v="Enterprise-wide foreground paradigm"/>
        <s v="Realigned user-facing concept"/>
        <s v="Networked didactic time-frame"/>
        <s v="Mandatory reciprocal superstructure"/>
        <s v="Digitized 3rdgeneration encoding"/>
        <s v="Proactive methodical benchmark"/>
        <s v="Advanced empowering matrix"/>
        <s v="Fundamental grid-enabled strategy"/>
        <s v="Implemented object-oriented synergy"/>
        <s v="Self-enabling clear-thinking framework"/>
        <s v="Triple-buffered logistical frame"/>
        <s v="Synchronized 6thgeneration adapter"/>
        <s v="Compatible well-modulated budgetary management"/>
        <s v="Universal fault-tolerant orchestration"/>
        <s v="Optional zero administration neural-net"/>
        <s v="Team-oriented static interface"/>
        <s v="Realigned clear-thinking migration"/>
        <s v="User-centric impactful projection"/>
        <s v="Streamlined neutral analyzer"/>
        <s v="Re-engineered intangible definition"/>
        <s v="Inverse multimedia Graphic Interface"/>
        <s v="Polarized upward-trending Local Area Network"/>
        <s v="Devolved exuding emulation"/>
        <s v="Vision-oriented systematic Graphical User Interface"/>
        <s v="Exclusive 5thgeneration structure"/>
        <s v="Reduced interactive matrix"/>
        <s v="Versatile 5thgeneration matrices"/>
        <s v="Assimilated regional groupware"/>
        <s v="Customer-focused disintermediate toolset"/>
        <s v="De-engineered 5thgeneration contingency"/>
        <s v="Upgradable upward-trending portal"/>
        <s v="Advanced content-based installation"/>
        <s v="Organic multi-tasking focus group"/>
        <s v="Grass-roots needs-based encryption"/>
        <s v="Progressive discrete hub"/>
        <s v="Synergistic dynamic utilization"/>
        <s v="Multi-channeled next generation architecture"/>
        <s v="Secured asymmetric projection"/>
        <s v="Progressive zero-defect capability"/>
        <s v="Pre-emptive impactful model"/>
        <s v="Grass-roots dynamic emulation"/>
        <s v="Extended eco-centric pricing structure"/>
        <s v="Networked tertiary Graphical User Interface"/>
        <s v="Reverse-engineered executive emulation"/>
        <s v="Grass-roots zero administration system engine"/>
        <s v="Optional responsive customer loyalty"/>
        <s v="Distributed real-time algorithm"/>
        <s v="Enhanced systemic analyzer"/>
        <s v="Reactive 6thgeneration hub"/>
        <s v="Down-sized cohesive archive"/>
        <s v="Open-architected mobile emulation"/>
        <s v="Open-architected stable algorithm"/>
        <s v="Streamlined human-resource Graphic Interface"/>
        <s v="Self-enabling 5thgeneration paradigm"/>
        <s v="Cloned fresh-thinking model"/>
        <s v="Optional 6thgeneration access"/>
        <s v="Object-based demand-driven strategy"/>
        <s v="Re-engineered asymmetric challenge"/>
        <s v="Integrated bandwidth-monitored alliance"/>
        <s v="Cross-group interactive architecture"/>
        <s v="Organized bi-directional function"/>
        <s v="Advanced intermediate Graphic Interface"/>
        <s v="Open-source reciprocal standardization"/>
        <s v="Vision-oriented scalable portal"/>
        <s v="Grass-roots contextually-based algorithm"/>
        <s v="Team-oriented 6thgeneration matrix"/>
        <s v="Open-source fresh-thinking model"/>
        <s v="Cross-group global system engine"/>
        <s v="Triple-buffered multi-tasking matrices"/>
        <s v="Balanced regional flexibility"/>
        <s v="Implemented bi-directional flexibility"/>
        <s v="User-friendly reciprocal initiative"/>
        <s v="Down-sized actuating infrastructure"/>
        <s v="Multi-layered bottom-line frame"/>
        <s v="Digitized reciprocal infrastructure"/>
        <s v="Optional zero-defect task-force"/>
        <s v="Enhanced user-facing function"/>
        <s v="Object-based attitude-oriented analyzer"/>
        <s v="Decentralized composite paradigm"/>
        <s v="Right-sized secondary challenge"/>
        <s v="Organic object-oriented core"/>
        <s v="Assimilated actuating policy"/>
        <s v="Advanced global data-warehouse"/>
        <s v="Future-proofed upward-trending contingency"/>
        <s v="Profound full-range open system"/>
        <s v="Grass-roots real-time Local Area Network"/>
        <s v="Upgradable 24/7 emulation"/>
        <s v="Phased 24hour flexibility"/>
        <s v="Stand-alone grid-enabled leverage"/>
        <s v="Upgradable explicit forecast"/>
        <s v="Multi-layered multi-tasking secured line"/>
        <s v="Expanded eco-centric policy"/>
        <s v="Polarized composite customer loyalty"/>
        <s v="Upgradable attitude-oriented project"/>
        <s v="Quality-focused client-server core"/>
        <s v="Diverse client-driven conglomeration"/>
        <s v="Polarized discrete product"/>
        <s v="Streamlined upward-trending analyzer"/>
        <s v="Extended multimedia firmware"/>
        <s v="Devolved foreground benchmark"/>
        <s v="Front-line scalable definition"/>
        <s v="Vision-oriented fresh-thinking conglomeration"/>
        <s v="Total real-time hardware"/>
        <s v="Object-based client-server application"/>
        <s v="Streamlined fault-tolerant conglomeration"/>
        <s v="Self-enabling mission-critical success"/>
        <s v="Phased human-resource core"/>
        <s v="Pre-emptive radical architecture"/>
        <s v="Right-sized full-range throughput"/>
        <s v="Inverse context-sensitive info-mediaries"/>
        <s v="Multi-tiered discrete support"/>
        <s v="Centralized global approach"/>
        <s v="Synergized 4thgeneration conglomeration"/>
        <s v="Persevering analyzing extranet"/>
        <s v="Upgradable analyzing core"/>
        <s v="Grass-roots directional workforce"/>
        <s v="Public-key bottom-line algorithm"/>
        <s v="Universal zero-defect concept"/>
        <s v="Integrated holistic paradigm"/>
        <s v="Vision-oriented local contingency"/>
        <s v="Organic bandwidth-monitored frame"/>
        <s v="Realigned impactful artificial intelligence"/>
        <s v="Visionary systemic process improvement"/>
        <s v="Pre-emptive interactive model"/>
        <s v="Reverse-engineered composite hierarchy"/>
        <s v="User-centric fault-tolerant archive"/>
        <s v="Sharable mobile knowledgebase"/>
        <s v="Cloned bottom-line success"/>
        <s v="Horizontal secondary interface"/>
        <s v="Customizable intermediate extranet"/>
        <s v="Seamless zero-defect solution"/>
        <s v="Stand-alone reciprocal frame"/>
        <s v="Multi-tiered executive toolset"/>
        <s v="Horizontal optimizing model"/>
        <s v="Exclusive intangible extranet"/>
        <s v="Object-based bottom-line superstructure"/>
        <s v="Distributed eco-centric methodology"/>
        <s v="Synchronized multimedia frame"/>
        <s v="Profit-focused zero administration forecast"/>
        <s v="Visionary foreground middleware"/>
        <s v="Configurable demand-driven matrix"/>
        <s v="Cloned directional synergy"/>
        <s v="Exclusive needs-based adapter"/>
        <s v="Enhanced optimal ability"/>
        <s v="Synergistic tertiary time-frame"/>
        <s v="Customizable homogeneous firmware"/>
        <s v="Re-engineered attitude-oriented frame"/>
        <s v="Multi-channeled logistical matrices"/>
        <s v="Grass-roots upward-trending installation"/>
        <s v="Up-sized dynamic throughput"/>
        <s v="Cross-platform reciprocal budgetary management"/>
        <s v="Pre-emptive bandwidth-monitored instruction set"/>
        <s v="Implemented tangible approach"/>
        <s v="Proactive foreground core"/>
        <s v="Realigned 5thgeneration knowledge user"/>
        <s v="Triple-buffered reciprocal project"/>
        <s v="Virtual multi-tasking core"/>
        <s v="Focused coherent methodology"/>
        <s v="Robust zero-defect project"/>
        <s v="Balanced zero-defect software"/>
        <s v="Versatile cohesive open system"/>
        <s v="Innovative actuating conglomeration"/>
        <s v="Digitized 24/7 budgetary management"/>
        <s v="Assimilated exuding toolset"/>
        <s v="Open-source analyzing monitoring"/>
        <s v="Future-proofed upward-trending migration"/>
        <s v="Streamlined encompassing encryption"/>
        <s v="Vision-oriented interactive solution"/>
        <s v="Grass-roots optimizing projection"/>
        <s v="Proactive scalable Graphical User Interface"/>
        <s v="Optimized didactic intranet"/>
        <s v="User-centric 6thgeneration attitude"/>
        <s v="Progressive 5thgeneration customer loyalty"/>
        <s v="Cross-platform uniform hardware"/>
        <s v="Proactive responsive emulation"/>
        <s v="Fundamental methodical emulation"/>
        <s v="Total optimizing software"/>
        <s v="Organic upward-trending Graphical User Interface"/>
        <s v="Multi-lateral uniform collaboration"/>
        <s v="De-engineered even-keeled definition"/>
        <s v="Horizontal next generation function"/>
        <s v="Cross-platform methodical process improvement"/>
        <s v="Polarized incremental portal"/>
        <s v="Synergistic explicit parallelism"/>
        <s v="Upgradable scalable methodology"/>
        <s v="Up-sized discrete firmware"/>
        <s v="Open-architected 24/7 throughput"/>
        <s v="Diverse transitional migration"/>
        <s v="Front-line transitional algorithm"/>
        <s v="Focused leadingedge matrix"/>
        <s v="Public-key actuating projection"/>
        <s v="Sharable discrete budgetary management"/>
        <s v="Streamlined 5thgeneration intranet"/>
        <s v="Fundamental disintermediate matrix"/>
        <s v="Synergized analyzing process improvement"/>
        <s v="Assimilated uniform methodology"/>
        <s v="Networked optimal architecture"/>
        <s v="Re-contextualized dedicated hardware"/>
        <s v="Centralized national firmware"/>
        <s v="Adaptive context-sensitive architecture"/>
        <s v="Ameliorated fresh-thinking protocol"/>
        <s v="Organic system-worthy orchestration"/>
        <s v="Organic high-level implementation"/>
        <s v="Diverse scalable superstructure"/>
        <s v="Programmable tangible ability"/>
        <s v="Balanced leadingedge data-warehouse"/>
        <s v="Ergonomic dedicated focus group"/>
        <s v="Ameliorated disintermediate utilization"/>
        <s v="Ergonomic methodical hub"/>
        <s v="Innovative human-resource migration"/>
        <s v="Multi-tiered explicit focus group"/>
        <s v="Multi-layered optimal application"/>
        <s v="Function-based interactive matrix"/>
        <s v="Virtual foreground throughput"/>
        <s v="Decentralized context-sensitive superstructure"/>
        <s v="Ergonomic 6thgeneration success"/>
        <s v="Devolved 24hour forecast"/>
        <s v="Devolved tertiary time-frame"/>
        <s v="Team-oriented clear-thinking capacity"/>
        <s v="Devolved foreground customer loyalty"/>
        <s v="De-engineered motivating standardization"/>
        <s v="Synchronized directional capability"/>
        <s v="Digitized analyzing capacity"/>
        <s v="Switchable reciprocal middleware"/>
        <s v="Organized value-added access"/>
        <s v="Realigned web-enabled functionalities"/>
        <s v="Upgradable multi-state instruction set"/>
        <s v="Assimilated hybrid intranet"/>
        <s v="Synchronized secondary analyzer"/>
        <s v="Secured executive concept"/>
        <s v="Future-proofed 24hour model"/>
        <s v="Multi-channeled neutral customer loyalty"/>
        <s v="Adaptive demand-driven encryption"/>
        <s v="Switchable demand-driven help-desk"/>
        <s v="Synergized content-based hierarchy"/>
        <s v="Decentralized 4thgeneration challenge"/>
        <s v="Right-sized demand-driven adapter"/>
        <s v="Programmable systemic implementation"/>
        <s v="Profound object-oriented paradigm"/>
        <s v="Stand-alone human-resource workforce"/>
        <s v="Inverse secondary infrastructure"/>
        <s v="Business-focused 24hour access"/>
        <s v="Visionary 24hour analyzer"/>
        <s v="De-engineered cohesive moderator"/>
        <s v="Sharable motivating emulation"/>
        <s v="Open-source zero administration complexity"/>
        <s v="Multi-lateral heuristic throughput"/>
        <s v="Multi-tiered radical definition"/>
        <s v="Synergistic explicit capability"/>
        <s v="Monitored grid-enabled model"/>
        <s v="Proactive attitude-oriented knowledge user"/>
        <s v="Organized client-driven capacity"/>
        <s v="Switchable didactic matrices"/>
        <s v="Customer-focused impactful benchmark"/>
        <s v="Automated zero tolerance implementation"/>
        <s v="Stand-alone mission-critical moratorium"/>
        <s v="Triple-buffered cohesive structure"/>
        <s v="Front-line foreground project"/>
        <s v="Customizable intangible capability"/>
        <s v="Open-source 4thgeneration open system"/>
        <s v="Vision-oriented logistical intranet"/>
        <s v="Networked web-enabled instruction set"/>
        <s v="Secured global success"/>
        <s v="Implemented exuding software"/>
        <s v="Distributed human-resource policy"/>
        <s v="Face-to-face clear-thinking Local Area Network"/>
        <s v="Centralized tangible success"/>
        <s v="Intuitive cohesive groupware"/>
        <s v="Enterprise-wide intermediate portal"/>
        <s v="Progressive coherent secured line"/>
        <s v="Managed optimizing archive"/>
        <s v="Robust explicit hardware"/>
        <s v="Polarized human-resource protocol"/>
        <s v="Expanded optimal pricing structure"/>
        <s v="Enhanced regional moderator"/>
        <s v="Balanced bifurcated leverage"/>
        <s v="Seamless directional capacity"/>
        <s v="Distributed 5thgeneration implementation"/>
        <s v="Exclusive systematic productivity"/>
        <s v="Focused multimedia knowledgebase"/>
        <s v="Mandatory multi-tasking encryption"/>
        <s v="Down-sized mobile time-frame"/>
        <s v="Distributed motivating algorithm"/>
        <s v="Exclusive asymmetric analyzer"/>
        <s v="Vision-oriented actuating open system"/>
        <s v="Horizontal clear-thinking framework"/>
        <s v="Operative well-modulated data-warehouse"/>
        <s v="Down-sized maximized function"/>
        <s v="Synchronized global task-force"/>
        <s v="Devolved disintermediate analyzer"/>
        <s v="Implemented intangible instruction set"/>
        <s v="Stand-alone background customer loyalty"/>
        <s v="Virtual contextually-based circuit"/>
        <s v="Organic object-oriented budgetary management"/>
        <s v="Cross-platform upward-trending parallelism"/>
        <s v="Multi-lateral radical solution"/>
        <s v="Front-line bottom-line Graphic Interface"/>
        <s v="Enterprise-wide motivating matrices"/>
        <s v="Optional tangible utilization"/>
        <s v="Total dedicated benchmark"/>
        <s v="Total incremental productivity"/>
        <s v="Multi-tiered maximized orchestration"/>
        <s v="Up-sized radical pricing structure"/>
        <s v="Proactive composite alliance"/>
        <s v="Configurable fault-tolerant structure"/>
        <s v="Upgradable upward-trending workforce"/>
        <s v="Cross-platform intermediate frame"/>
        <s v="Managed discrete framework"/>
        <s v="Stand-alone system-worthy standardization"/>
        <s v="Reduced reciprocal focus group"/>
        <s v="Inverse client-driven product"/>
        <s v="Persistent 3rdgeneration moratorium"/>
        <s v="Multi-channeled secondary middleware"/>
        <s v="Function-based attitude-oriented groupware"/>
        <s v="Reactive regional access"/>
        <s v="Operative uniform hub"/>
        <s v="Virtual grid-enabled task-force"/>
        <s v="Profound fault-tolerant model"/>
        <s v="Devolved foreground throughput"/>
        <s v="Virtual static core"/>
        <s v="Advanced discrete leverage"/>
        <s v="Synchronized client-driven projection"/>
        <s v="Triple-buffered bi-directional model"/>
        <s v="Organic next generation protocol"/>
        <s v="Virtual analyzing collaboration"/>
        <s v="Profit-focused global product"/>
        <s v="Re-engineered mobile task-force"/>
        <s v="Optimized content-based collaboration"/>
        <s v="De-engineered cohesive system engine"/>
        <s v="Vision-oriented 5thgeneration array"/>
        <s v="Exclusive real-time protocol"/>
        <s v="Re-engineered user-facing approach"/>
        <s v="Business-focused leadingedge instruction set"/>
        <s v="Upgradable grid-enabled superstructure"/>
        <s v="Upgradable holistic system engine"/>
        <s v="Upgradable hybrid capability"/>
        <s v="Synergized radical product"/>
        <s v="Monitored bi-directional standardization"/>
        <s v="Automated systemic hierarchy"/>
        <s v="Progressive tertiary framework"/>
        <s v="Assimilated multi-tasking archive"/>
        <s v="Seamless clear-thinking artificial intelligence"/>
        <s v="Innovative didactic analyzer"/>
        <s v="Innovative exuding matrix"/>
        <s v="Right-sized web-enabled intranet"/>
        <s v="Centralized regional interface"/>
        <s v="Persevering interactive emulation"/>
        <s v="Upgradable maximized protocol"/>
        <s v="Profit-focused transitional capability"/>
        <s v="Re-engineered 24/7 task-force"/>
        <s v="Persistent well-modulated synergy"/>
        <s v="Optional optimal website"/>
        <s v="Streamlined national benchmark"/>
        <s v="Vision-oriented regional hub"/>
        <s v="Profound mission-critical function"/>
        <s v="Reverse-engineered regional knowledge user"/>
        <s v="Universal maximized methodology"/>
        <s v="Sharable scalable core"/>
        <s v="Customer-focused multimedia methodology"/>
        <s v="Enhanced dynamic definition"/>
        <s v="Progressive grid-enabled website"/>
        <s v="Quality-focused system-worthy support"/>
        <s v="Cross-platform interactive synergy"/>
        <s v="Multi-lateral actuating installation"/>
        <s v="Enhanced incremental budgetary management"/>
        <s v="Centralized bandwidth-monitored leverage"/>
        <s v="Multi-tiered eco-centric architecture"/>
        <s v="Fundamental needs-based frame"/>
        <s v="Function-based leadingedge pricing structure"/>
        <s v="Cloned leadingedge utilization"/>
        <s v="Face-to-face zero tolerance moderator"/>
        <s v="Public-key zero tolerance orchestration"/>
        <s v="Vision-oriented uniform instruction set"/>
        <s v="Pre-emptive mission-critical hardware"/>
        <s v="Innovative well-modulated functionalities"/>
        <s v="Configurable full-range emulation"/>
        <s v="Business-focused encompassing intranet"/>
        <s v="Customer-focused client-server service-desk"/>
        <s v="Polarized user-facing interface"/>
        <s v="Implemented discrete secured line"/>
        <s v="Function-based systematic Graphical User Interface"/>
        <s v="Organized human-resource attitude"/>
        <s v="Robust heuristic artificial intelligence"/>
        <s v="Re-engineered heuristic forecast"/>
        <s v="Enhanced client-driven capacity"/>
        <s v="Cross-group cohesive circuit"/>
        <s v="Optional tangible pricing structure"/>
        <s v="Vision-oriented high-level extranet"/>
        <s v="Organized explicit core"/>
        <s v="Innovative holistic hub"/>
        <s v="Programmable disintermediate matrices"/>
        <s v="Profound attitude-oriented functionalities"/>
        <s v="Reverse-engineered static concept"/>
        <s v="Networked secondary structure"/>
        <s v="Down-sized systematic utilization"/>
        <s v="Front-line disintermediate hub"/>
        <s v="Grass-roots 4thgeneration product"/>
        <s v="Automated even-keeled emulation"/>
        <s v="Self-enabling grid-enabled initiative"/>
        <s v="Innovative well-modulated capability"/>
        <s v="Horizontal context-sensitive knowledge user"/>
        <s v="Adaptive intangible database"/>
        <s v="User-centric regional database"/>
        <s v="Total fresh-thinking system engine"/>
        <s v="Extended multi-state knowledge user"/>
        <s v="Function-based multi-state software"/>
        <s v="Business-focused full-range core"/>
        <s v="Decentralized exuding strategy"/>
        <s v="Programmable incremental knowledge user"/>
        <s v="Reactive analyzing function"/>
        <s v="Reduced next generation info-mediaries"/>
        <s v="Synchronized regional synergy"/>
        <s v="Extended bottom-line open architecture"/>
        <s v="Enhanced methodical middleware"/>
        <s v="Compatible 5thgeneration concept"/>
        <s v="Synergized intangible challenge"/>
        <s v="Multi-layered dynamic protocol"/>
        <s v="Reverse-engineered asynchronous archive"/>
        <s v="Multi-channeled upward-trending application"/>
        <s v="Intuitive object-oriented task-force"/>
        <s v="Profound next generation infrastructure"/>
        <s v="Exclusive system-worthy Graphic Interface"/>
        <s v="Profound system-worthy functionalities"/>
        <s v="Down-sized uniform ability"/>
        <s v="Expanded fault-tolerant emulation"/>
        <s v="Ameliorated client-driven open system"/>
        <s v="Right-sized maximized migration"/>
        <s v="Organic dynamic algorithm"/>
        <s v="Secured directional encryption"/>
        <s v="Business-focused dynamic info-mediaries"/>
        <s v="Configurable upward-trending solution"/>
        <s v="Digitized bandwidth-monitored open architecture"/>
        <s v="Versatile bottom-line definition"/>
        <s v="Proactive 24hour frame"/>
        <s v="Monitored multi-state encryption"/>
        <s v="Down-sized needs-based task-force"/>
        <s v="Vision-oriented scalable definition"/>
        <s v="Expanded asynchronous groupware"/>
        <s v="Centralized modular initiative"/>
        <s v="Multi-lateral national adapter"/>
        <s v="Visionary maximized Local Area Network"/>
        <s v="Multi-lateral didactic encoding"/>
        <s v="Intuitive well-modulated middleware"/>
        <s v="Re-contextualized tangible open architecture"/>
        <s v="Seamless 4thgeneration methodology"/>
        <s v="Synchronized fault-tolerant algorithm"/>
        <s v="Stand-alone web-enabled moderator"/>
        <s v="Organic actuating protocol"/>
        <s v="Re-contextualized local initiative"/>
        <s v="Optional clear-thinking process improvement"/>
        <s v="Down-sized analyzing challenge"/>
        <s v="Seamless clear-thinking conglomeration"/>
        <s v="Networked optimal adapter"/>
        <s v="Multi-layered global groupware"/>
        <s v="Up-sized web-enabled info-mediaries"/>
        <s v="Stand-alone actuating support"/>
        <s v="Team-oriented 6thgeneration middleware"/>
        <s v="Cross-platform next generation service-desk"/>
        <s v="Implemented even-keeled standardization"/>
        <s v="Cross-group 4thgeneration middleware"/>
        <s v="Cloned global Graphical User Interface"/>
        <s v="Re-engineered clear-thinking project"/>
        <s v="Inverse analyzing matrices"/>
        <s v="Object-based full-range knowledge user"/>
        <s v="Enterprise-wide multimedia software"/>
        <s v="Visionary asymmetric Graphical User Interface"/>
        <s v="Stand-alone multi-state project"/>
        <s v="Digitized local info-mediaries"/>
        <s v="Organic motivating firmware"/>
        <s v="Advanced dedicated encoding"/>
        <s v="Intuitive exuding process improvement"/>
        <s v="Reduced stable middleware"/>
        <s v="Secured dynamic capacity"/>
        <s v="Compatible logistical paradigm"/>
        <s v="Digitized clear-thinking installation"/>
        <s v="Vision-oriented methodical application"/>
        <s v="Cross-platform logistical circuit"/>
        <s v="Progressive secondary portal"/>
        <s v="Business-focused static ability"/>
        <s v="Reactive real-time software"/>
        <s v="Quality-focused reciprocal structure"/>
        <s v="Open-source optimizing database"/>
        <s v="Virtual systematic monitoring"/>
        <s v="Business-focused 24hour groupware"/>
        <s v="Reverse-engineered 24/7 methodology"/>
        <s v="Open-source multi-tasking methodology"/>
        <s v="Ameliorated logistical capability"/>
        <s v="Decentralized bandwidth-monitored ability"/>
        <s v="Versatile global attitude"/>
        <s v="Upgradable uniform service-desk"/>
        <s v="Reverse-engineered bifurcated strategy"/>
        <s v="Assimilated fault-tolerant capacity"/>
        <s v="Grass-roots executive synergy"/>
        <s v="Monitored 24/7 time-frame"/>
        <s v="Streamlined web-enabled knowledgebase"/>
        <s v="Decentralized intangible encoding"/>
        <s v="Decentralized 4thgeneration time-frame"/>
        <s v="Networked optimal productivity"/>
        <s v="Reactive radical framework"/>
        <s v="Balanced attitude-oriented parallelism"/>
        <s v="Versatile directional project"/>
        <s v="Cross-group global moratorium"/>
        <s v="Assimilated neutral utilization"/>
        <s v="Front-line web-enabled installation"/>
        <s v="De-engineered static Local Area Network"/>
        <s v="Implemented tangible algorithm"/>
        <s v="Expanded encompassing open architecture"/>
        <s v="Multi-lateral object-oriented open system"/>
        <s v="Horizontal attitude-oriented help-desk"/>
        <s v="Profound explicit paradigm"/>
        <s v="Synergized zero tolerance help-desk"/>
        <s v="Multi-layered encompassing installation"/>
        <s v="Digitized eco-centric core"/>
        <s v="Assimilated discrete algorithm"/>
        <s v="Profound solution-oriented matrix"/>
        <s v="Profound disintermediate open system"/>
        <s v="Up-sized responsive protocol"/>
        <s v="Intuitive value-added installation"/>
        <s v="Extended asynchronous initiative"/>
        <s v="Seamless maximized product"/>
        <s v="Organic cohesive neural-net"/>
        <s v="Quality-focused 24/7 superstructure"/>
        <s v="Sharable holistic interface"/>
        <s v="Expanded needs-based orchestration"/>
        <s v="Organized scalable initiative"/>
        <s v="Cross-platform empowering project"/>
        <s v="Multi-layered bottom-line encryption"/>
        <s v="Innovative disintermediate encryption"/>
        <s v="Front-line cohesive extranet"/>
        <s v="Compatible multimedia utilization"/>
        <s v="Multi-channeled bi-directional moratorium"/>
        <s v="Multi-layered intangible instruction set"/>
        <s v="Extended encompassing application"/>
        <s v="Face-to-face encompassing info-mediaries"/>
        <s v="Fully-configurable motivating approach"/>
        <s v="Reverse-engineered zero-defect infrastructure"/>
        <s v="Up-sized high-level access"/>
        <s v="Devolved system-worthy framework"/>
        <s v="Cloned responsive standardization"/>
        <s v="Team-oriented global strategy"/>
        <s v="Optional bandwidth-monitored definition"/>
        <s v="Diverse systematic projection"/>
        <s v="User-friendly high-level initiative"/>
        <s v="Focused real-time help-desk"/>
        <s v="Decentralized logistical collaboration"/>
        <s v="Synergistic tertiary budgetary management"/>
        <s v="Inverse neutral structure"/>
        <s v="Object-based needs-based info-mediaries"/>
        <s v="Advanced transitional help-desk"/>
        <s v="Customizable intermediate data-warehouse"/>
        <s v="Public-key intangible superstructure"/>
        <s v="Reverse-engineered uniform knowledge user"/>
        <s v="Streamlined holistic knowledgebase"/>
        <s v="Stand-alone zero tolerance algorithm"/>
        <s v="Automated system-worthy structure"/>
        <s v="Universal 5thgeneration neural-net"/>
        <s v="Reverse-engineered full-range Internet solution"/>
        <s v="Cross-group multi-state task-force"/>
        <s v="Centralized asymmetric framework"/>
        <s v="Adaptive logistical initiative"/>
        <s v="Monitored impactful analyzer"/>
        <s v="Ameliorated foreground focus group"/>
        <s v="Polarized tertiary function"/>
        <s v="Down-sized systematic policy"/>
        <s v="Distributed high-level open architecture"/>
        <s v="Multi-lateral homogeneous success"/>
        <s v="Managed fresh-thinking flexibility"/>
        <s v="Virtual secondary open architecture"/>
        <s v="Ergonomic fresh-thinking installation"/>
        <s v="Future-proofed modular groupware"/>
        <s v="Fully-configurable coherent Internet solution"/>
        <s v="Organic maximized database"/>
        <s v="Profit-focused empowering system engine"/>
        <s v="User-friendly static contingency"/>
        <s v="Progressive intangible flexibility"/>
        <s v="Expanded value-added hardware"/>
        <s v="Right-sized zero tolerance migration"/>
        <s v="Polarized actuating implementation"/>
        <s v="Expanded 3rdgeneration strategy"/>
        <s v="Multi-tiered systematic knowledge user"/>
        <s v="Persevering 5thgeneration throughput"/>
        <s v="Secured clear-thinking intranet"/>
        <s v="De-engineered static orchestration"/>
        <s v="Horizontal transitional paradigm"/>
        <s v="Expanded solution-oriented benchmark"/>
        <s v="Realigned discrete structure"/>
        <s v="Fundamental zero tolerance alliance"/>
        <s v="Universal value-added moderator"/>
        <s v="Extended eco-centric function"/>
        <s v="Mandatory incremental projection"/>
        <s v="Balanced impactful circuit"/>
        <s v="Secured reciprocal array"/>
        <s v="Extended multi-tasking definition"/>
        <s v="Seamless dynamic website"/>
        <s v="Distributed actuating project"/>
        <s v="Sharable discrete definition"/>
        <s v="Customer-focused mobile Graphic Interface"/>
        <s v="Diverse high-level attitude"/>
        <s v="Customer-focused impactful extranet"/>
        <s v="Implemented tangible support"/>
        <s v="Grass-roots 24/7 attitude"/>
        <s v="Stand-alone discrete Graphical User Interface"/>
        <s v="Multi-tiered directional open architecture"/>
        <s v="Reverse-engineered well-modulated ability"/>
        <s v="Multi-channeled local intranet"/>
        <s v="Re-contextualized leadingedge firmware"/>
        <s v="Integrated bifurcated software"/>
        <s v="Monitored scalable knowledgebase"/>
        <s v="Persistent attitude-oriented approach"/>
        <s v="Extended reciprocal circuit"/>
        <s v="Inverse multi-tasking installation"/>
        <s v="Networked web-enabled product"/>
        <s v="Synchronized demand-driven infrastructure"/>
        <s v="Object-based analyzing knowledge user"/>
        <s v="Enterprise-wide reciprocal success"/>
        <s v="Synergistic cohesive adapter"/>
        <s v="Grass-roots fault-tolerant policy"/>
        <s v="Down-sized disintermediate support"/>
        <s v="Automated uniform concept"/>
        <s v="Front-line client-server secured line"/>
        <s v="Monitored empowering installation"/>
        <s v="Innovative actuating artificial intelligence"/>
        <s v="Synergized well-modulated project"/>
        <s v="Assimilated coherent hardware"/>
        <s v="Business-focused discrete software"/>
        <s v="Re-engineered client-driven hub"/>
        <s v="Exclusive fresh-thinking model"/>
        <s v="User-centric attitude-oriented intranet"/>
        <s v="Monitored discrete toolset"/>
        <s v="Re-engineered client-driven knowledge user"/>
        <s v="Polarized needs-based approach"/>
        <s v="Up-sized intermediate website"/>
        <s v="Assimilated real-time support"/>
        <s v="Public-key 3rdgeneration system engine"/>
        <s v="Reactive directional capacity"/>
        <s v="Down-sized national software"/>
        <s v="Front-line web-enabled model"/>
        <s v="Compatible full-range leverage"/>
        <s v="Business-focused intermediate system engine"/>
        <s v="Extended dedicated archive"/>
        <s v="Grass-roots actuating policy"/>
        <s v="Vision-oriented actuating hardware"/>
        <s v="Extended impactful secured line"/>
        <s v="Adaptive asynchronous emulation"/>
        <s v="Realigned upward-trending strategy"/>
        <s v="User-centric cohesive policy"/>
        <s v="Business-focused logistical framework"/>
        <s v="Compatible needs-based architecture"/>
        <s v="User-centric bifurcated knowledge user"/>
        <s v="Grass-roots web-enabled contingency"/>
        <s v="Networked radical neural-net"/>
        <s v="Universal contextually-based knowledgebase"/>
        <s v="Realigned uniform knowledge user"/>
        <s v="Optional clear-thinking software"/>
        <s v="Progressive needs-based focus group"/>
        <s v="Robust impactful approach"/>
        <s v="Quality-focused real-time solution"/>
        <s v="Secured content-based product"/>
        <s v="Cross-platform tertiary hub"/>
        <s v="Compatible multimedia hub"/>
        <s v="Synergized fault-tolerant hierarchy"/>
        <s v="Visionary exuding Internet solution"/>
        <s v="Configurable static help-desk"/>
        <s v="Exclusive 5thgeneration leverage"/>
        <s v="Networked intangible help-desk"/>
        <s v="Self-enabling value-added artificial intelligence"/>
        <s v="Centralized clear-thinking conglomeration"/>
        <s v="Digitized client-driven database"/>
        <s v="Seamless value-added standardization"/>
        <s v="Distributed multi-tasking strategy"/>
        <s v="Centralized cohesive challenge"/>
        <s v="Focused 6thgeneration forecast"/>
        <s v="Pre-emptive transitional frame"/>
        <s v="Devolved next generation adapter"/>
        <s v="Stand-alone mobile customer loyalty"/>
        <s v="Open-architected disintermediate budgetary management"/>
        <s v="Robust motivating orchestration"/>
        <s v="Seamless 6thgeneration extranet"/>
        <s v="Managed discrete parallelism"/>
        <s v="Automated static workforce"/>
        <s v="Distributed optimizing protocol"/>
        <s v="Pre-emptive neutral portal"/>
        <s v="Grass-roots zero administration alliance"/>
        <s v="Digitized transitional monitoring"/>
        <s v="Devolved disintermediate encryption"/>
        <s v="Organized bandwidth-monitored core"/>
        <s v="Profound composite core"/>
        <s v="Secured well-modulated system engine"/>
        <s v="Realigned human-resource orchestration"/>
        <s v="Virtual systemic intranet"/>
        <s v="Upgradable bi-directional concept"/>
        <s v="Ameliorated clear-thinking circuit"/>
        <s v="Mandatory uniform matrix"/>
        <s v="Upgradable high-level solution"/>
        <s v="Virtual reciprocal policy"/>
        <s v="Enhanced neutral ability"/>
        <s v="Progressive neutral middleware"/>
        <s v="Enterprise-wide client-driven policy"/>
        <s v="Polarized uniform software"/>
        <s v="Front-line intermediate moderator"/>
        <s v="Adaptive local task-force"/>
        <s v="Down-sized logistical adapter"/>
        <s v="Balanced demand-driven definition"/>
        <s v="Organic eco-centric success"/>
        <s v="Automated actuating conglomeration"/>
        <s v="Multi-channeled reciprocal interface"/>
        <s v="User-friendly tertiary array"/>
        <s v="Exclusive interactive approach"/>
        <s v="Phased clear-thinking policy"/>
        <s v="Automated reciprocal protocol"/>
        <s v="Optimized leadingedge concept"/>
        <s v="Open-architected 24/7 infrastructure"/>
        <s v="Secured maximized policy"/>
        <s v="Diverse analyzing definition"/>
        <s v="Profit-focused motivating function"/>
        <s v="Implemented multimedia time-frame"/>
        <s v="Profit-focused multi-tasking access"/>
        <s v="Visionary system-worthy attitude"/>
        <s v="Centralized clear-thinking solution"/>
        <s v="Robust content-based emulation"/>
        <s v="Digitized solution-oriented product"/>
        <s v="Vision-oriented dynamic service-desk"/>
        <s v="Stand-alone multi-state data-warehouse"/>
        <s v="Progressive value-added ability"/>
        <s v="Distributed systemic adapter"/>
        <s v="User-centric fault-tolerant task-force"/>
        <s v="Profit-focused modular product"/>
        <s v="Digitized 5thgeneration knowledgebase"/>
        <s v="Organic radical collaboration"/>
        <s v="Networked global migration"/>
        <s v="Devolved client-server monitoring"/>
        <s v="Focused analyzing circuit"/>
        <s v="Intuitive static portal"/>
        <s v="Virtual uniform frame"/>
        <s v="Customer-focused attitude-oriented function"/>
        <s v="Cloned hybrid focus group"/>
        <s v="Self-enabling uniform complexity"/>
        <s v="Digitized 6thgeneration Local Area Network"/>
        <s v="Re-contextualized homogeneous flexibility"/>
        <s v="Customizable dynamic info-mediaries"/>
        <s v="Switchable methodical superstructure"/>
        <s v="Synchronized attitude-oriented frame"/>
        <s v="Profit-focused 24/7 data-warehouse"/>
        <s v="User-friendly next generation core"/>
        <s v="Versatile dedicated migration"/>
        <s v="Pre-emptive grid-enabled contingency"/>
        <s v="Programmable static middleware"/>
        <s v="Phased empowering success"/>
        <s v="Re-engineered systematic monitoring"/>
        <s v="Intuitive demand-driven Local Area Network"/>
        <s v="Future-proofed heuristic encryption"/>
        <s v="Advanced modular moderator"/>
        <s v="Automated hybrid orchestration"/>
        <s v="Reduced context-sensitive complexity"/>
        <s v="Optimized systemic algorithm"/>
        <s v="Stand-alone incremental parallelism"/>
        <s v="User-friendly discrete benchmark"/>
        <s v="Balanced upward-trending productivity"/>
        <s v="Reverse-engineered multi-tasking product"/>
        <s v="Proactive systemic firmware"/>
        <s v="Reverse-engineered system-worthy extranet"/>
        <s v="Virtual leadingedge framework"/>
        <s v="Profit-focused content-based application"/>
        <s v="Function-based high-level infrastructure"/>
        <s v="Robust directional system engine"/>
        <s v="Universal encompassing implementation"/>
        <s v="Multi-channeled responsive implementation"/>
        <s v="Ergonomic mission-critical moratorium"/>
        <s v="Extended context-sensitive forecast"/>
        <s v="Operative bandwidth-monitored interface"/>
        <s v="Cross-platform needs-based approach"/>
        <s v="Cross-platform systemic adapter"/>
        <s v="Secured well-modulated projection"/>
        <s v="Customizable leadingedge model"/>
        <s v="Visionary real-time groupware"/>
        <s v="Cross-platform even-keeled initiative"/>
        <s v="Realigned zero tolerance software"/>
        <s v="Seamless coherent parallelism"/>
        <s v="Cross-platform bi-directional workforce"/>
        <s v="Open-architected incremental ability"/>
        <s v="Triple-buffered holistic ability"/>
        <s v="Front-line optimizing emulation"/>
        <s v="Secured bifurcated intranet"/>
        <s v="Intuitive exuding initiative"/>
        <s v="Reactive bottom-line open architecture"/>
        <s v="Reverse-engineered bandwidth-monitored contingency"/>
        <s v="Organized incremental standardization"/>
        <s v="Seamless background framework"/>
        <s v="Robust heuristic encoding"/>
        <s v="Managed bandwidth-monitored system engine"/>
        <s v="Object-based content-based ability"/>
        <s v="Down-sized coherent toolset"/>
        <s v="Networked bottom-line initiative"/>
        <s v="De-engineered zero-defect open system"/>
        <s v="Customizable bi-directional monitoring"/>
        <s v="Reverse-engineered client-server extranet"/>
        <s v="Cross-platform optimizing website"/>
        <s v="Seamless solution-oriented capacity"/>
        <s v="Re-engineered radical policy"/>
        <s v="Reduced bifurcated pricing structure"/>
        <s v="Cross-group heuristic forecast"/>
        <s v="Right-sized dedicated standardization"/>
        <s v="Fundamental user-facing productivity"/>
        <s v="Pre-emptive scalable access"/>
        <s v="Cloned bi-directional architecture"/>
        <s v="Customizable background monitoring"/>
        <s v="Distributed holistic neural-net"/>
        <s v="Triple-buffered fresh-thinking frame"/>
        <s v="Robust hybrid budgetary management"/>
        <s v="Public-key coherent ability"/>
        <s v="Focused solution-oriented matrix"/>
        <s v="Reduced heuristic moratorium"/>
        <s v="Open-source fresh-thinking policy"/>
        <s v="Synchronized motivating solution"/>
        <s v="Realigned dedicated system engine"/>
        <s v="Managed bottom-line architecture"/>
        <s v="Open-source incremental throughput"/>
        <s v="Persevering system-worthy info-mediaries"/>
        <s v="Automated local secured line"/>
        <s v="Re-engineered 24hour matrix"/>
        <s v="Function-based next generation emulation"/>
        <s v="Reactive solution-oriented groupware"/>
        <s v="Balanced mobile alliance"/>
        <s v="Adaptive holistic hub"/>
        <s v="Networked disintermediate leverage"/>
        <s v="Automated local emulation"/>
        <s v="Multi-channeled disintermediate policy"/>
        <s v="Open-source full-range portal"/>
        <s v="Reactive content-based framework"/>
        <s v="Inverse radical hierarchy"/>
        <s v="Pre-emptive bifurcated artificial intelligence"/>
        <s v="Switchable intangible definition"/>
        <s v="Grass-roots mission-critical capability"/>
        <s v="Programmable leadingedge contingency"/>
        <s v="Monitored incremental info-mediaries"/>
        <m/>
      </sharedItems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live"/>
        <s v="canceled"/>
        <s v="successful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GB"/>
        <s v="CH"/>
        <s v="IT"/>
        <s v="AU"/>
        <s v="DK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367384400"/>
        <n v="1329026400"/>
        <n v="1495342800"/>
        <n v="1319000400"/>
        <n v="1544940000"/>
        <n v="1277960400"/>
        <n v="1434085200"/>
        <n v="1321682400"/>
        <n v="1514959200"/>
        <n v="1449468000"/>
        <n v="1563771600"/>
        <n v="1336194000"/>
        <n v="1375333200"/>
        <n v="1269493200"/>
        <n v="1376629200"/>
        <n v="1404795600"/>
        <n v="1411102800"/>
        <n v="1416117600"/>
        <n v="1453442400"/>
        <n v="1501736400"/>
        <n v="1264399200"/>
        <n v="1523768400"/>
        <n v="1422943200"/>
        <n v="1402117200"/>
        <n v="1301806800"/>
        <n v="1423720800"/>
        <n v="1550037600"/>
        <n v="1540098000"/>
        <n v="1330495200"/>
        <n v="1522818000"/>
        <n v="1277701200"/>
        <n v="1504069200"/>
        <n v="1432098000"/>
        <n v="1375160400"/>
        <n v="1555390800"/>
        <n v="1517637600"/>
        <n v="1519365600"/>
        <n v="1467003600"/>
        <n v="1389679200"/>
        <n v="1500008400"/>
        <n v="1514354400"/>
        <n v="1309496400"/>
        <n v="1281070800"/>
        <n v="1305003600"/>
        <n v="1331874000"/>
        <n v="1308200400"/>
        <n v="1571720400"/>
        <n v="1415253600"/>
        <n v="1395291600"/>
        <n v="1316667600"/>
        <n v="1561438800"/>
        <n v="1326434400"/>
        <n v="1399698000"/>
        <n v="1325656800"/>
        <n v="1280206800"/>
        <n v="1533877200"/>
        <n v="1493355600"/>
        <n v="1349326800"/>
        <n v="1552366800"/>
        <n v="1401426000"/>
        <n v="1445403600"/>
        <n v="1294552800"/>
        <n v="1547186400"/>
        <n v="1520575200"/>
        <n v="1374728400"/>
        <n v="1362722400"/>
        <n v="1526878800"/>
        <n v="1477976400"/>
        <n v="1436418000"/>
        <n v="1536642000"/>
        <n v="1534482000"/>
        <n v="1392357600"/>
        <n v="1378875600"/>
        <n v="1286254800"/>
        <n v="1330063200"/>
        <n v="1453096800"/>
        <n v="1480572000"/>
        <n v="1322719200"/>
        <n v="1320732000"/>
        <n v="1479880800"/>
        <n v="1464152400"/>
        <n v="1547877600"/>
        <n v="1463029200"/>
        <n v="1448344800"/>
        <n v="1464584400"/>
        <n v="1299823200"/>
        <n v="1413608400"/>
        <n v="1450764000"/>
        <n v="1494738000"/>
        <n v="1421906400"/>
        <n v="1281330000"/>
        <n v="1403845200"/>
        <n v="1303880400"/>
        <n v="1453615200"/>
        <n v="1270789200"/>
        <n v="1343797200"/>
        <n v="1429592400"/>
        <n v="1505278800"/>
        <n v="1462510800"/>
        <n v="1291960800"/>
        <n v="1386309600"/>
        <n v="1481522400"/>
        <n v="1457071200"/>
        <n v="1277096400"/>
        <n v="1420092000"/>
        <n v="1275886800"/>
        <n v="1564030800"/>
        <n v="1292738400"/>
        <n v="1395896400"/>
        <n v="1433912400"/>
        <n v="1513663200"/>
        <n v="1281157200"/>
        <n v="1287896400"/>
        <n v="1335416400"/>
        <n v="1559970000"/>
        <n v="1481436000"/>
        <n v="1472619600"/>
        <n v="1476421200"/>
        <n v="1411707600"/>
        <n v="1291269600"/>
        <n v="1556427600"/>
        <n v="1381208400"/>
        <n v="1304658000"/>
        <n v="1437109200"/>
        <n v="1486101600"/>
        <n v="1275195600"/>
        <n v="1463461200"/>
        <n v="1266127200"/>
        <n v="1359525600"/>
        <n v="1535259600"/>
        <n v="1560142800"/>
        <n v="1537333200"/>
        <n v="1282712400"/>
        <n v="1550815200"/>
        <n v="1535864400"/>
        <n v="1400821200"/>
        <n v="1417500000"/>
        <n v="1509948000"/>
        <n v="1333602000"/>
        <n v="1341291600"/>
        <n v="1424412000"/>
        <n v="1329717600"/>
        <n v="1313730000"/>
        <n v="1437973200"/>
        <n v="1400907600"/>
        <n v="1372222800"/>
        <n v="1284526800"/>
        <n v="1482213600"/>
        <n v="1564635600"/>
        <n v="1503550800"/>
        <n v="1285822800"/>
        <n v="1446876000"/>
        <n v="1267423200"/>
        <n v="1362117600"/>
        <n v="1381813200"/>
        <n v="1430197200"/>
        <n v="1418882400"/>
        <n v="1326520800"/>
        <n v="1519192800"/>
        <n v="1401166800"/>
        <n v="1579068000"/>
        <n v="1469682000"/>
        <n v="1379826000"/>
        <n v="1566968400"/>
        <n v="1471150800"/>
        <n v="1281589200"/>
        <n v="1267250400"/>
        <n v="1552280400"/>
        <n v="1339477200"/>
        <n v="1284008400"/>
        <n v="1365483600"/>
        <n v="1446181200"/>
        <n v="1301979600"/>
        <n v="1325829600"/>
        <n v="1319691600"/>
        <n v="1524027600"/>
        <n v="1555218000"/>
        <n v="1313384400"/>
        <n v="1523250000"/>
        <n v="1486965600"/>
        <n v="1516600800"/>
        <n v="1514440800"/>
        <n v="1414904400"/>
        <n v="1304830800"/>
        <n v="1460696400"/>
        <n v="1295244000"/>
        <n v="1293948000"/>
        <n v="1382331600"/>
        <n v="1456293600"/>
        <n v="1428469200"/>
        <n v="1523163600"/>
        <n v="1342069200"/>
        <n v="1451109600"/>
        <n v="1492491600"/>
        <n v="1297404000"/>
        <n v="1285563600"/>
        <n v="1296108000"/>
        <n v="1575957600"/>
        <n v="1478062800"/>
        <n v="1458018000"/>
        <n v="1285045200"/>
        <n v="1533013200"/>
        <n v="1545112800"/>
        <n v="1470459600"/>
        <n v="1287550800"/>
        <n v="1551679200"/>
        <n v="1367470800"/>
        <n v="1316754000"/>
        <n v="1304744400"/>
        <n v="1548482400"/>
        <n v="1448517600"/>
        <n v="1416031200"/>
        <n v="1365915600"/>
        <n v="1557637200"/>
        <n v="1353736800"/>
        <n v="1288501200"/>
        <n v="1361772000"/>
        <n v="1310792400"/>
        <n v="1433826000"/>
        <n v="1456984800"/>
        <n v="1273640400"/>
        <n v="1379566800"/>
        <n v="1478930400"/>
        <n v="1576476000"/>
        <n v="1413522000"/>
        <n v="1388383200"/>
        <n v="1576130400"/>
        <n v="1436245200"/>
        <n v="1384840800"/>
        <n v="1355032800"/>
        <n v="1374469200"/>
        <n v="1385359200"/>
        <n v="1332910800"/>
        <n v="1309064400"/>
        <n v="1443416400"/>
        <n v="1368162000"/>
        <n v="1444971600"/>
        <n v="1407474000"/>
        <n v="1548655200"/>
        <n v="1541221200"/>
        <n v="1324620000"/>
        <n v="1521608400"/>
        <n v="1532754000"/>
        <n v="1467176400"/>
        <n v="1265868000"/>
        <n v="1444107600"/>
        <n v="1336280400"/>
        <n v="1375592400"/>
        <n v="1309237200"/>
        <n v="1419055200"/>
        <n v="1507957200"/>
        <n v="1485064800"/>
        <n v="1565499600"/>
        <n v="1429506000"/>
        <n v="1389506400"/>
        <n v="1450591200"/>
        <n v="1440910800"/>
        <n v="1282885200"/>
        <n v="1350709200"/>
        <n v="1390197600"/>
        <n v="1304917200"/>
        <n v="1340946000"/>
        <n v="1507093200"/>
        <n v="1299564000"/>
        <n v="1543298400"/>
        <n v="1354341600"/>
        <n v="1556686800"/>
        <n v="1344920400"/>
        <n v="1400562000"/>
        <n v="1418364000"/>
        <n v="1499317200"/>
        <n v="1472878800"/>
        <n v="1278392400"/>
        <n v="1508130000"/>
        <n v="1296626400"/>
        <n v="1508216400"/>
        <n v="1498712400"/>
        <n v="1304053200"/>
        <n v="1377838800"/>
        <n v="1399179600"/>
        <n v="1402290000"/>
        <n v="1417068000"/>
        <n v="1326866400"/>
        <n v="1467781200"/>
        <n v="1295935200"/>
        <n v="1436072400"/>
        <n v="1509512400"/>
        <n v="1562216400"/>
        <n v="1294293600"/>
        <n v="1374296400"/>
        <n v="1574143200"/>
        <n v="1331013600"/>
        <n v="1536382800"/>
        <n v="1488520800"/>
        <n v="1440306000"/>
        <n v="1569733200"/>
        <n v="1423375200"/>
        <n v="1517810400"/>
        <n v="1370322000"/>
        <n v="1535432400"/>
        <n v="1294898400"/>
        <n v="1547964000"/>
        <n v="1524286800"/>
        <n v="1529125200"/>
        <n v="1470718800"/>
        <n v="1363064400"/>
        <n v="1362636000"/>
        <n v="1487224800"/>
        <n v="1526187600"/>
        <n v="1403931600"/>
        <n v="1561957200"/>
        <n v="1357106400"/>
        <n v="1570251600"/>
        <n v="1517983200"/>
        <n v="1303102800"/>
        <n v="1265349600"/>
        <n v="1316581200"/>
        <n v="1277528400"/>
        <n v="1369112400"/>
        <n v="1415340000"/>
        <n v="1452319200"/>
        <n v="1286427600"/>
        <n v="1580104800"/>
        <n v="1469509200"/>
        <n v="1450936800"/>
        <n v="1421992800"/>
        <n v="1442984400"/>
        <n v="1490418000"/>
        <n v="1456380000"/>
        <n v="1317531600"/>
        <n v="1479103200"/>
        <n v="1443848400"/>
        <n v="1501650000"/>
        <n v="1385186400"/>
        <n v="1439528400"/>
        <n v="1412139600"/>
        <n v="1486706400"/>
        <n v="1440133200"/>
        <n v="1419141600"/>
        <n v="1355810400"/>
        <n v="1452146400"/>
        <n v="1399006800"/>
        <n v="1405746000"/>
        <n v="1335848400"/>
        <n v="1468126800"/>
        <n v="1426395600"/>
        <n v="1272258000"/>
        <n v="1511762400"/>
        <n v="1290492000"/>
        <n v="1440738000"/>
        <n v="1299304800"/>
        <n v="1271739600"/>
        <n v="1282798800"/>
        <n v="1311051600"/>
        <n v="1454911200"/>
        <n v="1324447200"/>
        <n v="1515564000"/>
        <n v="1376542800"/>
        <n v="1454133600"/>
        <n v="1510898400"/>
        <n v="1442552400"/>
        <n v="1393048800"/>
        <n v="1363150800"/>
        <n v="1577253600"/>
        <n v="1287982800"/>
        <n v="1302238800"/>
        <n v="1528088400"/>
        <n v="1308459600"/>
        <n v="1425103200"/>
        <n v="1520748000"/>
        <n v="1440392400"/>
        <n v="1419746400"/>
        <n v="1500786000"/>
        <n v="1562648400"/>
        <n v="1392012000"/>
        <n v="1331445600"/>
        <n v="1283230800"/>
        <n v="1332824400"/>
        <n v="1490158800"/>
        <n v="1464325200"/>
        <n v="1431925200"/>
        <n v="1280984400"/>
        <n v="1298268000"/>
        <n v="1537938000"/>
        <n v="1350622800"/>
        <n v="1458104400"/>
        <n v="1434690000"/>
        <n v="1301634000"/>
        <n v="1323669600"/>
        <n v="1377579600"/>
        <n v="1384149600"/>
        <n v="1348808400"/>
        <n v="1505970000"/>
        <n v="1334811600"/>
        <n v="1292392800"/>
        <n v="1576303200"/>
        <n v="1530507600"/>
        <n v="1440824400"/>
        <n v="1331701200"/>
        <n v="1544335200"/>
        <n v="1480140000"/>
        <n v="1340254800"/>
        <n v="1386741600"/>
        <n v="1327212000"/>
        <n v="1454652000"/>
        <n v="1305954000"/>
        <n v="1457157600"/>
        <n v="1553662800"/>
        <n v="1507438800"/>
        <n v="1371445200"/>
        <n v="1405486800"/>
        <n v="1268287200"/>
        <n v="1383022800"/>
        <n v="1385704800"/>
        <n v="1470114000"/>
        <n v="1312693200"/>
        <n v="1510207200"/>
        <n v="1281934800"/>
        <n v="1420696800"/>
        <n v="1397365200"/>
        <n v="1308373200"/>
        <n v="1518242400"/>
        <n v="1496034000"/>
        <n v="1265695200"/>
        <n v="1269147600"/>
        <n v="1469163600"/>
        <n v="1548568800"/>
        <n v="1480226400"/>
        <n v="1575093600"/>
        <n v="1388469600"/>
        <n v="1576994400"/>
        <n v="1332738000"/>
        <n v="1503378000"/>
        <n v="1546149600"/>
        <n v="1528779600"/>
        <n v="1493960400"/>
        <n v="1532840400"/>
        <n v="1406523600"/>
        <n v="1424844000"/>
        <n v="1465794000"/>
        <n v="1403326800"/>
        <n v="1410584400"/>
        <n v="1571029200"/>
        <n v="1411621200"/>
        <n v="1336453200"/>
        <n v="1549692000"/>
        <n v="1574056800"/>
        <n v="1372136400"/>
        <n v="1360389600"/>
        <n v="1573797600"/>
        <n v="1278565200"/>
        <n v="1457244000"/>
        <n v="1561352400"/>
        <n v="1515736800"/>
        <n v="1418623200"/>
        <n v="1535605200"/>
        <n v="1388296800"/>
        <n v="1390716000"/>
        <n v="1275800400"/>
        <n v="1527742800"/>
        <n v="1297922400"/>
        <n v="1335330000"/>
        <n v="1555563600"/>
        <n v="1348290000"/>
        <n v="1487570400"/>
        <n v="1297836000"/>
        <n v="1547618400"/>
        <n v="1500958800"/>
        <n v="1501563600"/>
        <n v="1280552400"/>
        <n v="1288242000"/>
        <n v="1459054800"/>
        <n v="1442206800"/>
        <n v="1467608400"/>
        <n v="1573452000"/>
        <n v="1500440400"/>
        <n v="1568178000"/>
        <n v="1442120400"/>
        <n v="1451800800"/>
        <n v="1324533600"/>
        <n v="1378184400"/>
        <n v="1288674000"/>
        <n v="1542693600"/>
        <n v="1513922400"/>
        <n v="1276923600"/>
        <n v="1470373200"/>
        <n v="1329372000"/>
        <n v="1271480400"/>
        <n v="1494392400"/>
        <n v="1546754400"/>
        <n v="1522731600"/>
        <n v="1434344400"/>
        <n v="1433480400"/>
        <n v="1498366800"/>
        <n v="1560747600"/>
        <n v="1323324000"/>
        <n v="1511935200"/>
        <n v="1315717200"/>
        <n v="1395550800"/>
        <n v="1384668000"/>
        <n v="1466398800"/>
        <n v="1338958800"/>
        <n v="1343451600"/>
        <n v="1328767200"/>
        <n v="1518328800"/>
        <n v="1543557600"/>
        <n v="1447480800"/>
        <n v="1413954000"/>
        <n v="1484632800"/>
        <n v="1463979600"/>
        <n v="1478844000"/>
        <n v="1333688400"/>
        <n v="1292997600"/>
        <n v="1505624400"/>
        <n v="1412226000"/>
        <n v="1542088800"/>
        <n v="1538024400"/>
        <n v="1404536400"/>
        <n v="1287810000"/>
        <n v="1328421600"/>
        <n v="1570338000"/>
        <n v="1398661200"/>
        <n v="1387260000"/>
        <n v="1349240400"/>
        <n v="1455861600"/>
        <n v="1495515600"/>
        <n v="1420869600"/>
        <n v="1456466400"/>
        <n v="1342501200"/>
        <n v="1364878800"/>
        <n v="1545026400"/>
        <n v="1471928400"/>
        <n v="1564894800"/>
        <n v="1362463200"/>
        <n v="1553835600"/>
        <n v="1268888400"/>
        <n v="1531544400"/>
        <n v="1429246800"/>
        <n v="1544248800"/>
        <n v="1282626000"/>
        <n v="1531630800"/>
        <n v="1490245200"/>
        <n v="1482127200"/>
        <n v="1286168400"/>
        <n v="1576389600"/>
        <n v="1567918800"/>
        <n v="1522472400"/>
        <n v="1338267600"/>
        <n v="1371963600"/>
        <n v="1395810000"/>
        <n v="1448776800"/>
        <n v="1321941600"/>
        <n v="1319605200"/>
        <n v="1484114400"/>
        <n v="1503982800"/>
        <n v="1531803600"/>
        <n v="1298700000"/>
        <n v="1412744400"/>
        <n v="1541307600"/>
        <n v="1297663200"/>
        <n v="1307854800"/>
        <n v="1374642000"/>
        <n v="1555304400"/>
        <n v="1398402000"/>
        <n v="1294812000"/>
        <n v="1411534800"/>
        <n v="1437022800"/>
        <n v="1324965600"/>
        <n v="1558674000"/>
        <n v="1429333200"/>
        <n v="1498798800"/>
        <n v="1471842000"/>
        <n v="1276578000"/>
        <n v="1556341200"/>
        <n v="1539061200"/>
        <n v="1494651600"/>
        <n v="1368853200"/>
        <n v="1537160400"/>
        <n v="1434862800"/>
        <n v="1437714000"/>
        <n v="1290664800"/>
        <n v="1538715600"/>
        <n v="1430715600"/>
        <n v="1351400400"/>
        <n v="1431666000"/>
        <n v="1275714000"/>
        <n v="1394600400"/>
        <n v="1535950800"/>
        <n v="1461906000"/>
        <n v="1295676000"/>
        <n v="1469422800"/>
        <n v="1507352400"/>
        <n v="1346130000"/>
        <n v="1369285200"/>
        <n v="1503723600"/>
        <n v="1301202000"/>
        <n v="1410325200"/>
        <n v="1311483600"/>
        <n v="1354082400"/>
        <n v="1532926800"/>
        <n v="1529989200"/>
        <n v="1514181600"/>
        <n v="1492664400"/>
        <n v="1362376800"/>
        <n v="1317790800"/>
        <n v="1435726800"/>
        <n v="1456120800"/>
        <n v="1549519200"/>
        <n v="1433739600"/>
        <n v="1381554000"/>
        <n v="1487656800"/>
        <n v="1441256400"/>
        <n v="1512712800"/>
        <n v="1359957600"/>
        <n v="1410757200"/>
        <n v="1406178000"/>
        <n v="1279170000"/>
        <n v="1524459600"/>
        <n v="1379048400"/>
        <n v="1312174800"/>
        <n v="1517032800"/>
        <n v="1389160800"/>
        <n v="1457330400"/>
        <n v="1338440400"/>
        <n v="1373518800"/>
        <n v="1379653200"/>
        <n v="1571547600"/>
        <n v="1348635600"/>
        <n v="1395032400"/>
        <n v="1492059600"/>
        <n v="1488434400"/>
        <n v="1573970400"/>
        <n v="1522126800"/>
        <n v="1529643600"/>
        <n v="1511848800"/>
        <n v="1496293200"/>
        <n v="1289019600"/>
        <n v="1416895200"/>
        <n v="1526360400"/>
        <n v="1504328400"/>
        <n v="1568005200"/>
        <n v="1443762000"/>
        <n v="1364446800"/>
        <n v="1577772000"/>
        <n v="1321336800"/>
        <n v="1285650000"/>
        <n v="1335934800"/>
        <n v="1492232400"/>
        <n v="1268715600"/>
        <n v="1491886800"/>
        <n v="1420005600"/>
        <n v="1394514000"/>
        <n v="1318136400"/>
        <n v="1346734800"/>
        <n v="1402894800"/>
        <n v="1504242000"/>
        <n v="1298959200"/>
        <n v="1320991200"/>
        <n v="1305694800"/>
        <n v="1493269200"/>
        <n v="1493787600"/>
        <n v="1299736800"/>
        <n v="1404968400"/>
        <n v="1412485200"/>
        <n v="1357020000"/>
        <n v="1454479200"/>
        <n v="1449554400"/>
        <n v="1488348000"/>
        <n v="1519538400"/>
        <n v="1396414800"/>
        <n v="1506056400"/>
        <n v="1511416800"/>
        <n v="1523854800"/>
        <n v="1293861600"/>
        <n v="1322373600"/>
        <n v="1442811600"/>
        <n v="1401685200"/>
        <n v="1563685200"/>
        <n v="1283403600"/>
        <n v="1500267600"/>
        <n v="1361599200"/>
        <n v="1274418000"/>
        <n v="1458190800"/>
        <n v="1351054800"/>
        <n v="1425877200"/>
        <n v="1410066000"/>
        <n v="1294725600"/>
        <n v="1343365200"/>
        <n v="1515304800"/>
        <n v="1279083600"/>
        <n v="1274763600"/>
        <n v="1346043600"/>
        <n v="1310187600"/>
        <n v="1365397200"/>
        <n v="1315285200"/>
        <n v="1554526800"/>
        <n v="1465621200"/>
        <n v="1313989200"/>
        <n v="1401858000"/>
        <n v="1550556000"/>
        <n v="1271307600"/>
        <n v="1548914400"/>
        <n v="1508475600"/>
        <n v="1501131600"/>
        <n v="1274590800"/>
        <n v="1322892000"/>
        <n v="1277269200"/>
        <n v="1399093200"/>
        <n v="1407128400"/>
        <n v="1429160400"/>
        <n v="1286341200"/>
        <n v="1571115600"/>
        <n v="1525496400"/>
        <n v="1281762000"/>
        <n v="1304398800"/>
        <n v="1467954000"/>
        <n v="1481176800"/>
        <n v="1514872800"/>
        <n v="1408856400"/>
        <n v="1456898400"/>
        <n v="1397451600"/>
        <n v="1459486800"/>
        <n v="1359871200"/>
        <n v="1420178400"/>
        <n v="1497243600"/>
        <n v="1452232800"/>
        <n v="1286946000"/>
        <n v="1422165600"/>
        <n v="1526274000"/>
        <n v="1551852000"/>
        <n v="1369717200"/>
        <n v="1458363600"/>
        <n v="1438059600"/>
        <n v="1488261600"/>
        <n v="1556859600"/>
        <n v="1384408800"/>
        <n v="1498194000"/>
        <n v="1314421200"/>
        <n v="1554613200"/>
        <n v="1562734800"/>
        <n v="1372654800"/>
        <n v="1269234000"/>
        <n v="1451973600"/>
        <n v="1382677200"/>
        <n v="1553576400"/>
        <n v="1313125200"/>
        <n v="1334984400"/>
        <n v="1445490000"/>
        <n v="1510639200"/>
        <n v="1485583200"/>
        <n v="1296194400"/>
        <n v="1287378000"/>
        <n v="1375678800"/>
        <n v="1353909600"/>
        <n v="1439442000"/>
        <n v="1532062800"/>
        <n v="1368594000"/>
        <n v="1550124000"/>
        <n v="1345093200"/>
        <n v="1276318800"/>
        <n v="1393394400"/>
        <n v="1271998800"/>
        <n v="1471582800"/>
        <n v="1393567200"/>
        <n v="1269752400"/>
        <n v="1459314000"/>
        <n v="1478408400"/>
        <n v="1431320400"/>
        <n v="1570942800"/>
        <n v="1335243600"/>
        <n v="1363496400"/>
        <n v="1537074000"/>
        <n v="1498453200"/>
        <n v="1404622800"/>
        <n v="1360648800"/>
        <n v="1418709600"/>
        <n v="1270702800"/>
        <n v="1557723600"/>
        <n v="1556946000"/>
        <n v="1575698400"/>
        <n v="1318827600"/>
        <n v="1421820000"/>
        <n v="1263016800"/>
        <n v="1505192400"/>
        <n v="1434517200"/>
        <n v="1435208400"/>
        <n v="1330322400"/>
        <n v="1305176400"/>
        <n v="1381122000"/>
        <n v="1562302800"/>
        <n v="1432357200"/>
        <n v="1402376400"/>
        <n v="1370840400"/>
        <n v="1289800800"/>
        <n v="1355637600"/>
        <n v="1575612000"/>
        <n v="1513231200"/>
        <n v="1487311200"/>
        <n v="1339909200"/>
        <n v="1555650000"/>
        <n v="1525669200"/>
        <n v="1547100000"/>
        <n v="1539752400"/>
        <n v="1324274400"/>
        <n v="1309755600"/>
        <n v="1520143200"/>
        <n v="1322114400"/>
        <n v="1318654800"/>
        <n v="1292220000"/>
        <n v="1375074000"/>
        <n v="1408424400"/>
        <n v="1396069200"/>
        <n v="1528434000"/>
        <n v="1572498000"/>
        <n v="1516860000"/>
        <n v="1532149200"/>
        <n v="1396846800"/>
        <n v="1291356000"/>
        <n v="1501304400"/>
        <n v="1373432400"/>
        <n v="1277787600"/>
        <n v="1487743200"/>
        <n v="1470546000"/>
        <n v="1332392400"/>
        <n v="1529038800"/>
        <n v="1414126800"/>
        <n v="1405314000"/>
        <n v="1361944800"/>
        <n v="1448258400"/>
        <n v="1511244000"/>
        <n v="1294034400"/>
        <n v="1354946400"/>
        <n v="1473742800"/>
        <n v="1390370400"/>
        <n v="1308546000"/>
        <n v="1500699600"/>
        <n v="1552798800"/>
        <n v="1388728800"/>
        <n v="1406264400"/>
        <n v="1276664400"/>
        <n v="1267682400"/>
        <n v="1473483600"/>
        <n v="1495429200"/>
        <n v="1525755600"/>
        <n v="1560574800"/>
        <n v="1561784400"/>
        <n v="1554786000"/>
        <n v="1305262800"/>
        <n v="1502946000"/>
        <n v="1482991200"/>
        <n v="1421733600"/>
        <n v="1310619600"/>
        <n v="1313211600"/>
        <n v="1497502800"/>
        <n v="1321596000"/>
        <n v="1346821200"/>
        <n v="1444021200"/>
        <n v="1489298400"/>
        <n v="1482386400"/>
        <n v="1289973600"/>
        <n v="1424498400"/>
        <n v="1282194000"/>
        <n v="1571374800"/>
        <n v="1555736400"/>
        <n v="1279515600"/>
        <n v="1548050400"/>
        <n v="1482732000"/>
        <n v="1353823200"/>
        <n v="1263880800"/>
        <n v="1330927200"/>
        <n v="1540530000"/>
        <n v="1424930400"/>
        <n v="1423634400"/>
        <n v="1547704800"/>
        <n v="1572152400"/>
        <n v="1520229600"/>
        <n v="1438578000"/>
        <n v="1460091600"/>
        <m/>
      </sharedItems>
    </cacheField>
    <cacheField name="deadline" numFmtId="0">
      <sharedItems containsString="0" containsBlank="1" containsNumber="1" containsInteger="1" minValue="1263016800" maxValue="1581314400" count="879">
        <n v="1450159200"/>
        <n v="1369803600"/>
        <n v="1330236000"/>
        <n v="1496811600"/>
        <n v="1320555600"/>
        <n v="1545026400"/>
        <n v="1280120400"/>
        <n v="1434430800"/>
        <n v="1322978400"/>
        <n v="1520056800"/>
        <n v="1452146400"/>
        <n v="1564030800"/>
        <n v="1337490000"/>
        <n v="1377752400"/>
        <n v="1270443600"/>
        <n v="1378530000"/>
        <n v="1407128400"/>
        <n v="1411189200"/>
        <n v="1418018400"/>
        <n v="1456034400"/>
        <n v="1502341200"/>
        <n v="1267423200"/>
        <n v="1265695200"/>
        <n v="1526014800"/>
        <n v="1425103200"/>
        <n v="1403154000"/>
        <n v="1302670800"/>
        <n v="1424412000"/>
        <n v="1550210400"/>
        <n v="1542088800"/>
        <n v="1332306000"/>
        <n v="1523336400"/>
        <n v="1504155600"/>
        <n v="1433653200"/>
        <n v="1376197200"/>
        <n v="1555822800"/>
        <n v="1518415200"/>
        <n v="1519538400"/>
        <n v="1467262800"/>
        <n v="1389852000"/>
        <n v="1500267600"/>
        <n v="1515736800"/>
        <n v="1311051600"/>
        <n v="1283576400"/>
        <n v="1305781200"/>
        <n v="1333429200"/>
        <n v="1308373200"/>
        <n v="1572933600"/>
        <n v="1416117600"/>
        <n v="1397192400"/>
        <n v="1316840400"/>
        <n v="1562043600"/>
        <n v="1327903200"/>
        <n v="1402117200"/>
        <n v="1325829600"/>
        <n v="1281243600"/>
        <n v="1534136400"/>
        <n v="1493874000"/>
        <n v="1349672400"/>
        <n v="1552539600"/>
        <n v="1402203600"/>
        <n v="1445922000"/>
        <n v="1297576800"/>
        <n v="1547618400"/>
        <n v="1521867600"/>
        <n v="1375765200"/>
        <n v="1366347600"/>
        <n v="1530162000"/>
        <n v="1478235600"/>
        <n v="1436504400"/>
        <n v="1538283600"/>
        <n v="1534568400"/>
        <n v="1392530400"/>
        <n v="1380171600"/>
        <n v="1287032400"/>
        <n v="1331013600"/>
        <n v="1453356000"/>
        <n v="1481781600"/>
        <n v="1322460000"/>
        <n v="1480485600"/>
        <n v="1465102800"/>
        <n v="1548050400"/>
        <n v="1463374800"/>
        <n v="1448604000"/>
        <n v="1465016400"/>
        <n v="1302066000"/>
        <n v="1415685600"/>
        <n v="1451109600"/>
        <n v="1495861200"/>
        <n v="1421992800"/>
        <n v="1281502800"/>
        <n v="1404190800"/>
        <n v="1304485200"/>
        <n v="1453788000"/>
        <n v="1272171600"/>
        <n v="1344834000"/>
        <n v="1430974800"/>
        <n v="1505365200"/>
        <n v="1463115600"/>
        <n v="1292133600"/>
        <n v="1386741600"/>
        <n v="1482472800"/>
        <n v="1456812000"/>
        <n v="1457071200"/>
        <n v="1278306000"/>
        <n v="1420264800"/>
        <n v="1278910800"/>
        <n v="1564894800"/>
        <n v="1295676000"/>
        <n v="1396069200"/>
        <n v="1436158800"/>
        <n v="1515045600"/>
        <n v="1281589200"/>
        <n v="1288674000"/>
        <n v="1337835600"/>
        <n v="1482818400"/>
        <n v="1474261200"/>
        <n v="1476594000"/>
        <n v="1412312400"/>
        <n v="1291442400"/>
        <n v="1556600400"/>
        <n v="1381726800"/>
        <n v="1304744400"/>
        <n v="1441170000"/>
        <n v="1534395600"/>
        <n v="1486360800"/>
        <n v="1277528400"/>
        <n v="1464930000"/>
        <n v="1266645600"/>
        <n v="1362808800"/>
        <n v="1535778000"/>
        <n v="1563685200"/>
        <n v="1537419600"/>
        <n v="1283058000"/>
        <n v="1552798800"/>
        <n v="1537074000"/>
        <n v="1417586400"/>
        <n v="1510380000"/>
        <n v="1334898000"/>
        <n v="1342328400"/>
        <n v="1424757600"/>
        <n v="1330581600"/>
        <n v="1317790800"/>
        <n v="1438318800"/>
        <n v="1403413200"/>
        <n v="1374642000"/>
        <n v="1284872400"/>
        <n v="1482213600"/>
        <n v="1567141200"/>
        <n v="1508302800"/>
        <n v="1287464400"/>
        <n v="1447567200"/>
        <n v="1269579600"/>
        <n v="1363669200"/>
        <n v="1383976800"/>
        <n v="1430197200"/>
        <n v="1419660000"/>
        <n v="1327298400"/>
        <n v="1520402400"/>
        <n v="1404363600"/>
        <n v="1581141600"/>
        <n v="1471582800"/>
        <n v="1381208400"/>
        <n v="1552626000"/>
        <n v="1567314000"/>
        <n v="1473570000"/>
        <n v="1283662800"/>
        <n v="1268028000"/>
        <n v="1438923600"/>
        <n v="1556946000"/>
        <n v="1339909200"/>
        <n v="1284181200"/>
        <n v="1369717200"/>
        <n v="1446616800"/>
        <n v="1303189200"/>
        <n v="1329890400"/>
        <n v="1320904800"/>
        <n v="1524546000"/>
        <n v="1316322000"/>
        <n v="1525323600"/>
        <n v="1487397600"/>
        <n v="1514872800"/>
        <n v="1284354000"/>
        <n v="1416463200"/>
        <n v="1304917200"/>
        <n v="1462510800"/>
        <n v="1296021600"/>
        <n v="1294034400"/>
        <n v="1385445600"/>
        <n v="1458277200"/>
        <n v="1557205200"/>
        <n v="1428901200"/>
        <n v="1523509200"/>
        <n v="1344574800"/>
        <n v="1451628000"/>
        <n v="1492837200"/>
        <n v="1298008800"/>
        <n v="1286773200"/>
        <n v="1296194400"/>
        <n v="1576303200"/>
        <n v="1479362400"/>
        <n v="1458450000"/>
        <n v="1285563600"/>
        <n v="1535346000"/>
        <n v="1546495200"/>
        <n v="1472878800"/>
        <n v="1288501200"/>
        <n v="1553490000"/>
        <n v="1369285200"/>
        <n v="1319259600"/>
        <n v="1306213200"/>
        <n v="1550815200"/>
        <n v="1449295200"/>
        <n v="1416204000"/>
        <n v="1366088400"/>
        <n v="1558760400"/>
        <n v="1355032800"/>
        <n v="1292911200"/>
        <n v="1362978000"/>
        <n v="1420437600"/>
        <n v="1311656400"/>
        <n v="1435122000"/>
        <n v="1461819600"/>
        <n v="1273899600"/>
        <n v="1383804000"/>
        <n v="1434344400"/>
        <n v="1480744800"/>
        <n v="1576994400"/>
        <n v="1414040400"/>
        <n v="1389420000"/>
        <n v="1576735200"/>
        <n v="1502600400"/>
        <n v="1436590800"/>
        <n v="1355205600"/>
        <n v="1374901200"/>
        <n v="1335502800"/>
        <n v="1311397200"/>
        <n v="1444798800"/>
        <n v="1370926800"/>
        <n v="1449900000"/>
        <n v="1408078800"/>
        <n v="1550556000"/>
        <n v="1543298400"/>
        <n v="1324792800"/>
        <n v="1522472400"/>
        <n v="1532754000"/>
        <n v="1484114400"/>
        <n v="1467781200"/>
        <n v="1267077600"/>
        <n v="1447999200"/>
        <n v="1336366800"/>
        <n v="1376629200"/>
        <n v="1311310800"/>
        <n v="1422511200"/>
        <n v="1510725600"/>
        <n v="1488520800"/>
        <n v="1568955600"/>
        <n v="1429592400"/>
        <n v="1389679200"/>
        <n v="1453701600"/>
        <n v="1442898000"/>
        <n v="1284008400"/>
        <n v="1351054800"/>
        <n v="1390629600"/>
        <n v="1305003600"/>
        <n v="1341032400"/>
        <n v="1508648400"/>
        <n v="1300510800"/>
        <n v="1545631200"/>
        <n v="1356242400"/>
        <n v="1557637200"/>
        <n v="1345006800"/>
        <n v="1400821200"/>
        <n v="1419228000"/>
        <n v="1500872400"/>
        <n v="1474520400"/>
        <n v="1278478800"/>
        <n v="1509771600"/>
        <n v="1297231200"/>
        <n v="1509685200"/>
        <n v="1501304400"/>
        <n v="1305349200"/>
        <n v="1378357200"/>
        <n v="1399352400"/>
        <n v="1406696400"/>
        <n v="1419400800"/>
        <n v="1330754400"/>
        <n v="1467954000"/>
        <n v="1436677200"/>
        <n v="1510984800"/>
        <n v="1270789200"/>
        <n v="1563771600"/>
        <n v="1294466400"/>
        <n v="1375333200"/>
        <n v="1574229600"/>
        <n v="1333342800"/>
        <n v="1388556000"/>
        <n v="1490850000"/>
        <n v="1442379600"/>
        <n v="1572670800"/>
        <n v="1427778000"/>
        <n v="1370408400"/>
        <n v="1537592400"/>
        <n v="1285131600"/>
        <n v="1294984800"/>
        <n v="1548309600"/>
        <n v="1524891600"/>
        <n v="1529557200"/>
        <n v="1471928400"/>
        <n v="1363237200"/>
        <n v="1337058000"/>
        <n v="1363064400"/>
        <n v="1488348000"/>
        <n v="1527138000"/>
        <n v="1404104400"/>
        <n v="1562475600"/>
        <n v="1552366800"/>
        <n v="1359698400"/>
        <n v="1572325200"/>
        <n v="1520748000"/>
        <n v="1473656400"/>
        <n v="1266300000"/>
        <n v="1318309200"/>
        <n v="1278565200"/>
        <n v="1374123600"/>
        <n v="1418191200"/>
        <n v="1452492000"/>
        <n v="1288414800"/>
        <n v="1581314400"/>
        <n v="1469595600"/>
        <n v="1452405600"/>
        <n v="1426222800"/>
        <n v="1443502800"/>
        <n v="1491627600"/>
        <n v="1456380000"/>
        <n v="1317877200"/>
        <n v="1479794400"/>
        <n v="1444539600"/>
        <n v="1502859600"/>
        <n v="1389074400"/>
        <n v="1440306000"/>
        <n v="1415772000"/>
        <n v="1440910800"/>
        <n v="1420092000"/>
        <n v="1355983200"/>
        <n v="1452578400"/>
        <n v="1400734800"/>
        <n v="1407042000"/>
        <n v="1447221600"/>
        <n v="1336280400"/>
        <n v="1472446800"/>
        <n v="1427086800"/>
        <n v="1273381200"/>
        <n v="1514959200"/>
        <n v="1290837600"/>
        <n v="1561525200"/>
        <n v="1441342800"/>
        <n v="1299823200"/>
        <n v="1272430800"/>
        <n v="1311224400"/>
        <n v="1458104400"/>
        <n v="1276750800"/>
        <n v="1324965600"/>
        <n v="1517896800"/>
        <n v="1378789200"/>
        <n v="1454479200"/>
        <n v="1513922400"/>
        <n v="1458882000"/>
        <n v="1442638800"/>
        <n v="1352527200"/>
        <n v="1394344800"/>
        <n v="1364101200"/>
        <n v="1578981600"/>
        <n v="1303275600"/>
        <n v="1572411600"/>
        <n v="1532408400"/>
        <n v="1312693200"/>
        <n v="1425621600"/>
        <n v="1521262800"/>
        <n v="1442552400"/>
        <n v="1421906400"/>
        <n v="1564203600"/>
        <n v="1394427600"/>
        <n v="1531112400"/>
        <n v="1333256400"/>
        <n v="1284440400"/>
        <n v="1334206800"/>
        <n v="1492146000"/>
        <n v="1464498000"/>
        <n v="1432011600"/>
        <n v="1282539600"/>
        <n v="1301720400"/>
        <n v="1539752400"/>
        <n v="1351141200"/>
        <n v="1459314000"/>
        <n v="1438750800"/>
        <n v="1302325200"/>
        <n v="1390456800"/>
        <n v="1323756000"/>
        <n v="1379653200"/>
        <n v="1388988000"/>
        <n v="1349326800"/>
        <n v="1506747600"/>
        <n v="1335243600"/>
        <n v="1292479200"/>
        <n v="1576476000"/>
        <n v="1531803600"/>
        <n v="1331787600"/>
        <n v="1544680800"/>
        <n v="1480312800"/>
        <n v="1340427600"/>
        <n v="1387087200"/>
        <n v="1327471200"/>
        <n v="1457762400"/>
        <n v="1306731600"/>
        <n v="1555218000"/>
        <n v="1507525200"/>
        <n v="1373691600"/>
        <n v="1405659600"/>
        <n v="1269061200"/>
        <n v="1384063200"/>
        <n v="1386828000"/>
        <n v="1470718800"/>
        <n v="1313730000"/>
        <n v="1512280800"/>
        <n v="1282366800"/>
        <n v="1434603600"/>
        <n v="1398229200"/>
        <n v="1518242400"/>
        <n v="1496206800"/>
        <n v="1267682400"/>
        <n v="1269838800"/>
        <n v="1470805200"/>
        <n v="1551506400"/>
        <n v="1575439200"/>
        <n v="1388815200"/>
        <n v="1577599200"/>
        <n v="1335675600"/>
        <n v="1503982800"/>
        <n v="1548136800"/>
        <n v="1531890000"/>
        <n v="1399179600"/>
        <n v="1494392400"/>
        <n v="1534654800"/>
        <n v="1406523600"/>
        <n v="1425448800"/>
        <n v="1466312400"/>
        <n v="1403499600"/>
        <n v="1413349200"/>
        <n v="1571634000"/>
        <n v="1411966800"/>
        <n v="1339477200"/>
        <n v="1550037600"/>
        <n v="1576389600"/>
        <n v="1372482000"/>
        <n v="1363150800"/>
        <n v="1574920800"/>
        <n v="1280552400"/>
        <n v="1458190800"/>
        <n v="1561438800"/>
        <n v="1517119200"/>
        <n v="1391234400"/>
        <n v="1279083600"/>
        <n v="1318741200"/>
        <n v="1529816400"/>
        <n v="1298268000"/>
        <n v="1336539600"/>
        <n v="1557896400"/>
        <n v="1474779600"/>
        <n v="1348808400"/>
        <n v="1489986000"/>
        <n v="1549087200"/>
        <n v="1501736400"/>
        <n v="1504328400"/>
        <n v="1280898000"/>
        <n v="1290578400"/>
        <n v="1459141200"/>
        <n v="1443589200"/>
        <n v="1468904400"/>
        <n v="1573538400"/>
        <n v="1503118800"/>
        <n v="1568782800"/>
        <n v="1455602400"/>
        <n v="1325052000"/>
        <n v="1545112800"/>
        <n v="1279688400"/>
        <n v="1474088400"/>
        <n v="1329631200"/>
        <n v="1273208400"/>
        <n v="1441602000"/>
        <n v="1495256400"/>
        <n v="1547445600"/>
        <n v="1524027600"/>
        <n v="1434690000"/>
        <n v="1499576400"/>
        <n v="1323410400"/>
        <n v="1514181600"/>
        <n v="1316408400"/>
        <n v="1395723600"/>
        <n v="1384840800"/>
        <n v="1468126800"/>
        <n v="1340686800"/>
        <n v="1344315600"/>
        <n v="1329026400"/>
        <n v="1544508000"/>
        <n v="1448863200"/>
        <n v="1414126800"/>
        <n v="1484805600"/>
        <n v="1467522000"/>
        <n v="1279429200"/>
        <n v="1479880800"/>
        <n v="1336885200"/>
        <n v="1293343200"/>
        <n v="1505883600"/>
        <n v="1460005200"/>
        <n v="1543816800"/>
        <n v="1538802000"/>
        <n v="1404622800"/>
        <n v="1289800800"/>
        <n v="1330408800"/>
        <n v="1573192800"/>
        <n v="1403931600"/>
        <n v="1400389200"/>
        <n v="1387864800"/>
        <n v="1350709200"/>
        <n v="1335416400"/>
        <n v="1457244000"/>
        <n v="1495602000"/>
        <n v="1426914000"/>
        <n v="1421474400"/>
        <n v="1458018000"/>
        <n v="1342760400"/>
        <n v="1366434000"/>
        <n v="1545804000"/>
        <n v="1566190800"/>
        <n v="1269752400"/>
        <n v="1532149200"/>
        <n v="1546840800"/>
        <n v="1387519200"/>
        <n v="1532322000"/>
        <n v="1490677200"/>
        <n v="1482645600"/>
        <n v="1286427600"/>
        <n v="1580364000"/>
        <n v="1570165200"/>
        <n v="1522645200"/>
        <n v="1339218000"/>
        <n v="1396933200"/>
        <n v="1322114400"/>
        <n v="1320991200"/>
        <n v="1485669600"/>
        <n v="1504760400"/>
        <n v="1454306400"/>
        <n v="1300856400"/>
        <n v="1413781200"/>
        <n v="1298613600"/>
        <n v="1349845200"/>
        <n v="1309237200"/>
        <n v="1547359200"/>
        <n v="1398574800"/>
        <n v="1294898400"/>
        <n v="1414558800"/>
        <n v="1537678800"/>
        <n v="1437454800"/>
        <n v="1372395600"/>
        <n v="1559106000"/>
        <n v="1499662800"/>
        <n v="1557723600"/>
        <n v="1264831200"/>
        <n v="1539579600"/>
        <n v="1497762000"/>
        <n v="1369371600"/>
        <n v="1379826000"/>
        <n v="1435899600"/>
        <n v="1552971600"/>
        <n v="1291788000"/>
        <n v="1515391200"/>
        <n v="1539406800"/>
        <n v="1431838800"/>
        <n v="1432184400"/>
        <n v="1277355600"/>
        <n v="1395205200"/>
        <n v="1536382800"/>
        <n v="1462770000"/>
        <n v="1536210000"/>
        <n v="1297490400"/>
        <n v="1469509200"/>
        <n v="1489039200"/>
        <n v="1509426000"/>
        <n v="1347080400"/>
        <n v="1317186000"/>
        <n v="1504501200"/>
        <n v="1301806800"/>
        <n v="1411102800"/>
        <n v="1533358800"/>
        <n v="1530075600"/>
        <n v="1517032800"/>
        <n v="1495515600"/>
        <n v="1364965200"/>
        <n v="1320382800"/>
        <n v="1353304800"/>
        <n v="1456639200"/>
        <n v="1360562400"/>
        <n v="1551247200"/>
        <n v="1437714000"/>
        <n v="1432098000"/>
        <n v="1382504400"/>
        <n v="1487829600"/>
        <n v="1443416400"/>
        <n v="1512799200"/>
        <n v="1360130400"/>
        <n v="1411534800"/>
        <n v="1407560400"/>
        <n v="1525928400"/>
        <n v="1380344400"/>
        <n v="1516168800"/>
        <n v="1447394400"/>
        <n v="1312520400"/>
        <n v="1517810400"/>
        <n v="1389592800"/>
        <n v="1340859600"/>
        <n v="1376110800"/>
        <n v="1379739600"/>
        <n v="1349413200"/>
        <n v="1398920400"/>
        <n v="1492923600"/>
        <n v="1489554000"/>
        <n v="1574575200"/>
        <n v="1523077200"/>
        <n v="1559278800"/>
        <n v="1512712800"/>
        <n v="1500440400"/>
        <n v="1289714400"/>
        <n v="1562389200"/>
        <n v="1505710800"/>
        <n v="1568178000"/>
        <n v="1444021200"/>
        <n v="1364533200"/>
        <n v="1575525600"/>
        <n v="1579672800"/>
        <n v="1298872800"/>
        <n v="1323064800"/>
        <n v="1402894800"/>
        <n v="1338786000"/>
        <n v="1270530000"/>
        <n v="1493528400"/>
        <n v="1394773200"/>
        <n v="1318568400"/>
        <n v="1348981200"/>
        <n v="1505278800"/>
        <n v="1301374800"/>
        <n v="1323928800"/>
        <n v="1307422800"/>
        <n v="1494478800"/>
        <n v="1494997200"/>
        <n v="1405141200"/>
        <n v="1413608400"/>
        <n v="1361512800"/>
        <n v="1455948000"/>
        <n v="1449640800"/>
        <n v="1489899600"/>
        <n v="1519970400"/>
        <n v="1399093200"/>
        <n v="1507093200"/>
        <n v="1513576800"/>
        <n v="1524286800"/>
        <n v="1295071200"/>
        <n v="1322892000"/>
        <n v="1443934800"/>
        <n v="1402462800"/>
        <n v="1563858000"/>
        <n v="1500354000"/>
        <n v="1364014800"/>
        <n v="1337230800"/>
        <n v="1277960400"/>
        <n v="1388037600"/>
        <n v="1459486800"/>
        <n v="1352440800"/>
        <n v="1296712800"/>
        <n v="1410498000"/>
        <n v="1295762400"/>
        <n v="1515564000"/>
        <n v="1279170000"/>
        <n v="1277874000"/>
        <n v="1346907600"/>
        <n v="1366520400"/>
        <n v="1315890000"/>
        <n v="1466658000"/>
        <n v="1315803600"/>
        <n v="1402722000"/>
        <n v="1551420000"/>
        <n v="1271480400"/>
        <n v="1550728800"/>
        <n v="1505192400"/>
        <n v="1275886800"/>
        <n v="1326693600"/>
        <n v="1411362000"/>
        <n v="1431061200"/>
        <n v="1286859600"/>
        <n v="1527397200"/>
        <n v="1285909200"/>
        <n v="1305435600"/>
        <n v="1468299600"/>
        <n v="1482904800"/>
        <n v="1516600800"/>
        <n v="1410152400"/>
        <n v="1458709200"/>
        <n v="1398056400"/>
        <n v="1460610000"/>
        <n v="1511071200"/>
        <n v="1420783200"/>
        <n v="1498539600"/>
        <n v="1288933200"/>
        <n v="1422684000"/>
        <n v="1526878800"/>
        <n v="1552197600"/>
        <n v="1370494800"/>
        <n v="1482127200"/>
        <n v="1461906000"/>
        <n v="1438578000"/>
        <n v="1489381200"/>
        <n v="1386223200"/>
        <n v="1499403600"/>
        <n v="1315026000"/>
        <n v="1523941200"/>
        <n v="1555563600"/>
        <n v="1419573600"/>
        <n v="1269666000"/>
        <n v="1454392800"/>
        <n v="1383282000"/>
        <n v="1553922000"/>
        <n v="1336453200"/>
        <n v="1304226000"/>
        <n v="1448431200"/>
        <n v="1510898400"/>
        <n v="1335934800"/>
        <n v="1486620000"/>
        <n v="1331186400"/>
        <n v="1287810000"/>
        <n v="1376024400"/>
        <n v="1356069600"/>
        <n v="1439614800"/>
        <n v="1535518800"/>
        <n v="1370581200"/>
        <n v="1554699600"/>
        <n v="1346130000"/>
        <n v="1295157600"/>
        <n v="1277096400"/>
        <n v="1394085600"/>
        <n v="1275282000"/>
        <n v="1472014800"/>
        <n v="1395032400"/>
        <n v="1273554000"/>
        <n v="1459918800"/>
        <n v="1479016800"/>
        <n v="1431752400"/>
        <n v="1571547600"/>
        <n v="1336712400"/>
        <n v="1412485200"/>
        <n v="1363582800"/>
        <n v="1537246800"/>
        <n v="1499230800"/>
        <n v="1568350800"/>
        <n v="1533445200"/>
        <n v="1362031200"/>
        <n v="1418796000"/>
        <n v="1350363600"/>
        <n v="1562302800"/>
        <n v="1559365200"/>
        <n v="1576562400"/>
        <n v="1319000400"/>
        <n v="1422165600"/>
        <n v="1263016800"/>
        <n v="1299391200"/>
        <n v="1368939600"/>
        <n v="1505797200"/>
        <n v="1267855200"/>
        <n v="1436245200"/>
        <n v="1501995600"/>
        <n v="1330495200"/>
        <n v="1415426400"/>
        <n v="1305522000"/>
        <n v="1382677200"/>
        <n v="1432875600"/>
        <n v="1371704400"/>
        <n v="1291960800"/>
        <n v="1281157200"/>
        <n v="1356847200"/>
        <n v="1575612000"/>
        <n v="1487916000"/>
        <n v="1537160400"/>
        <n v="1555909200"/>
        <n v="1548482400"/>
        <n v="1540789200"/>
        <n v="1324360800"/>
        <n v="1310533200"/>
        <n v="1323324000"/>
        <n v="1294639200"/>
        <n v="1457416800"/>
        <n v="1375938000"/>
        <n v="1408510800"/>
        <n v="1398661200"/>
        <n v="1530421200"/>
        <n v="1528606800"/>
        <n v="1573452000"/>
        <n v="1516946400"/>
        <n v="1440824400"/>
        <n v="1535259600"/>
        <n v="1293170400"/>
        <n v="1501477200"/>
        <n v="1375851600"/>
        <n v="1407301200"/>
        <n v="1345870800"/>
        <n v="1279515600"/>
        <n v="1332478800"/>
        <n v="1529298000"/>
        <n v="1414904400"/>
        <n v="1409806800"/>
        <n v="1362549600"/>
        <n v="1511762400"/>
        <n v="1294120800"/>
        <n v="1356588000"/>
        <n v="1392184800"/>
        <n v="1474174800"/>
        <n v="1383109200"/>
        <n v="1506574800"/>
        <n v="1392271200"/>
        <n v="1308978000"/>
        <n v="1501131600"/>
        <n v="1552885200"/>
        <n v="1438837200"/>
        <n v="1407819600"/>
        <n v="1278738000"/>
        <n v="1268114400"/>
        <n v="1476766800"/>
        <n v="1496293200"/>
        <n v="1534050000"/>
        <n v="1561957200"/>
        <n v="1433566800"/>
        <n v="1562907600"/>
        <n v="1554872400"/>
        <n v="1305954000"/>
        <n v="1522731600"/>
        <n v="1503637200"/>
        <n v="1485324000"/>
        <n v="1278997200"/>
        <n v="1422252000"/>
        <n v="1310878800"/>
        <n v="1313643600"/>
        <n v="1497675600"/>
        <n v="1347944400"/>
        <n v="1533963600"/>
        <n v="1305867600"/>
        <n v="1480831200"/>
        <n v="1444107600"/>
        <n v="1439874000"/>
        <n v="1512885600"/>
        <n v="1483682400"/>
        <n v="1291615200"/>
        <n v="1553317200"/>
        <n v="1423202400"/>
        <n v="1282712400"/>
        <n v="1571806800"/>
        <n v="1279947600"/>
        <n v="1408597200"/>
        <n v="1549173600"/>
        <n v="1353996000"/>
        <n v="1267509600"/>
        <n v="1274677200"/>
        <n v="1332997200"/>
        <n v="1541570400"/>
        <n v="1426395600"/>
        <n v="1425708000"/>
        <n v="1572152400"/>
        <n v="1422424800"/>
        <n v="1522818000"/>
        <n v="1471496400"/>
        <n v="14602644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 Average Donation " numFmtId="0">
      <sharedItems containsString="0" containsBlank="1" containsNumber="1" minValue="0" maxValue="23.388333333333332"/>
    </cacheField>
    <cacheField name="Parent Catergory " numFmtId="0">
      <sharedItems containsBlank="1" count="10">
        <m/>
        <s v="food"/>
        <s v="theater"/>
        <s v="technology"/>
        <s v="film &amp; video"/>
        <s v="music"/>
        <s v="photography"/>
        <s v="publishing"/>
        <s v="games"/>
        <s v="journalism"/>
      </sharedItems>
    </cacheField>
    <cacheField name=" Sub-Catergory" numFmtId="0">
      <sharedItems containsBlank="1" count="25">
        <m/>
        <s v="food trucks"/>
        <s v="plays"/>
        <s v="web"/>
        <s v="animation"/>
        <s v="rock"/>
        <s v="electric music"/>
        <s v="photography books"/>
        <s v="nonfiction"/>
        <s v="metal"/>
        <s v="jazz"/>
        <s v="indie rock"/>
        <s v="wearables"/>
        <s v="drama"/>
        <s v="documentary"/>
        <s v="translations"/>
        <s v="science fiction"/>
        <s v="fiction"/>
        <s v="video games"/>
        <s v="radio &amp; podcasts"/>
        <s v="shorts"/>
        <s v="mobile games"/>
        <s v="television"/>
        <s v="audio"/>
        <s v="world musi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 Lu" refreshedDate="45384.744714930559" createdVersion="8" refreshedVersion="8" minRefreshableVersion="3" recordCount="1208" xr:uid="{FCD6EDD9-47D0-7447-AFEA-52DE50754A53}">
  <cacheSource type="worksheet">
    <worksheetSource ref="A1:U1048576" sheet="Crowdfunding"/>
  </cacheSource>
  <cacheFields count="24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live"/>
        <s v="canceled"/>
        <s v="successful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Blank="1"/>
    </cacheField>
    <cacheField name=" Average Donation " numFmtId="0">
      <sharedItems containsString="0" containsBlank="1" containsNumber="1" minValue="0" maxValue="23.388333333333332"/>
    </cacheField>
    <cacheField name="Parent Catergory " numFmtId="0">
      <sharedItems containsBlank="1" count="11">
        <s v="Parent Catergory "/>
        <s v="food"/>
        <s v="theater"/>
        <s v="technology"/>
        <s v="film &amp; video"/>
        <s v="music"/>
        <s v="photography"/>
        <s v="publishing"/>
        <s v="games"/>
        <s v="journalism"/>
        <m/>
      </sharedItems>
    </cacheField>
    <cacheField name=" Sub-Catergory" numFmtId="0">
      <sharedItems containsBlank="1"/>
    </cacheField>
    <cacheField name="Data Created Conversion" numFmtId="0">
      <sharedItems containsNonDate="0" containsDate="1" containsString="0" containsBlank="1" minDate="1970-01-01T00:00:00" maxDate="4974-04-18T00:00:00" count="878">
        <d v="4724-06-07T00:00:00"/>
        <d v="4477-11-05T12:00:00"/>
        <d v="4907-06-08T00:00:00"/>
        <d v="4399-10-26T12:00:00"/>
        <d v="4696-08-29T12:00:00"/>
        <d v="4482-12-12T00:00:00"/>
        <d v="4850-06-06T00:00:00"/>
        <d v="4725-11-29T00:00:00"/>
        <d v="4943-03-28T12:00:00"/>
        <d v="4510-07-16T12:00:00"/>
        <d v="4584-12-14T12:00:00"/>
        <d v="4383-09-20T12:00:00"/>
        <d v="4587-06-02T12:00:00"/>
        <d v="4640-12-21T12:00:00"/>
        <d v="4652-12-18T12:00:00"/>
        <d v="4662-07-02T00:00:00"/>
        <d v="4733-06-20T00:00:00"/>
        <d v="4825-04-15T12:00:00"/>
        <d v="4374-01-13T00:00:00"/>
        <d v="4867-03-06T12:00:00"/>
        <d v="4675-06-24T00:00:00"/>
        <d v="4635-11-18T12:00:00"/>
        <d v="4445-02-26T12:00:00"/>
        <d v="4676-12-15T00:00:00"/>
        <d v="4917-02-15T00:00:00"/>
        <d v="4898-03-23T12:00:00"/>
        <d v="4499-09-14T00:00:00"/>
        <d v="4865-05-15T12:00:00"/>
        <d v="4399-04-29T12:00:00"/>
        <d v="4829-09-21T12:00:00"/>
        <d v="4692-11-18T12:00:00"/>
        <d v="4584-08-16T12:00:00"/>
        <d v="4927-04-21T12:00:00"/>
        <d v="4855-07-10T00:00:00"/>
        <d v="4858-10-22T00:00:00"/>
        <d v="4759-04-02T12:00:00"/>
        <d v="4612-03-26T00:00:00"/>
        <d v="4822-01-01T12:00:00"/>
        <d v="4849-04-12T00:00:00"/>
        <d v="4459-10-11T12:00:00"/>
        <d v="4405-09-24T12:00:00"/>
        <d v="4451-03-27T12:00:00"/>
        <d v="4502-04-29T12:00:00"/>
        <d v="4457-04-24T12:00:00"/>
        <d v="4958-05-08T12:00:00"/>
        <d v="4660-11-09T00:00:00"/>
        <d v="4622-11-26T12:00:00"/>
        <d v="4473-05-30T12:00:00"/>
        <d v="4938-10-20T12:00:00"/>
        <d v="4491-12-25T00:00:00"/>
        <d v="4631-04-13T12:00:00"/>
        <d v="4490-07-03T00:00:00"/>
        <d v="4404-02-02T12:00:00"/>
        <d v="4886-05-25T12:00:00"/>
        <d v="4809-05-09T12:00:00"/>
        <d v="4535-07-05T12:00:00"/>
        <d v="4921-07-21T12:00:00"/>
        <d v="4634-07-26T12:00:00"/>
        <d v="4718-03-08T12:00:00"/>
        <d v="4431-05-14T00:00:00"/>
        <d v="4911-09-15T00:00:00"/>
        <d v="4861-02-08T00:00:00"/>
        <d v="4583-10-21T12:00:00"/>
        <d v="4560-12-23T00:00:00"/>
        <d v="4873-02-02T12:00:00"/>
        <d v="4780-02-11T12:00:00"/>
        <d v="4701-02-05T12:00:00"/>
        <d v="4891-08-27T12:00:00"/>
        <d v="4887-07-19T12:00:00"/>
        <d v="4617-04-29T00:00:00"/>
        <d v="4591-09-09T12:00:00"/>
        <d v="4415-08-03T12:00:00"/>
        <d v="4498-11-18T00:00:00"/>
        <d v="4732-10-23T00:00:00"/>
        <d v="4785-01-18T00:00:00"/>
        <d v="4484-12-01T00:00:00"/>
        <d v="4481-02-20T00:00:00"/>
        <d v="4783-09-26T00:00:00"/>
        <d v="4753-10-30T12:00:00"/>
        <d v="4913-01-07T00:00:00"/>
        <d v="4751-09-11T12:00:00"/>
        <d v="4723-10-11T00:00:00"/>
        <d v="4754-08-26T12:00:00"/>
        <d v="4441-05-21T00:00:00"/>
        <d v="4657-09-23T12:00:00"/>
        <d v="4728-05-17T00:00:00"/>
        <d v="4811-12-25T12:00:00"/>
        <d v="4673-07-04T00:00:00"/>
        <d v="4406-03-23T12:00:00"/>
        <d v="4639-03-02T12:00:00"/>
        <d v="4449-02-05T12:00:00"/>
        <d v="4733-10-18T00:00:00"/>
        <d v="4386-03-08T12:00:00"/>
        <d v="4524-12-29T12:00:00"/>
        <d v="4688-02-13T12:00:00"/>
        <d v="4832-01-09T12:00:00"/>
        <d v="4750-09-16T12:00:00"/>
        <d v="4426-06-09T00:00:00"/>
        <d v="4605-10-29T00:00:00"/>
        <d v="4786-11-09T00:00:00"/>
        <d v="4740-05-14T00:00:00"/>
        <d v="4398-03-05T12:00:00"/>
        <d v="4670-01-21T00:00:00"/>
        <d v="4395-11-16T12:00:00"/>
        <d v="4943-09-24T12:00:00"/>
        <d v="4427-12-01T00:00:00"/>
        <d v="4624-01-20T12:00:00"/>
        <d v="4696-05-01T12:00:00"/>
        <d v="4847-12-19T00:00:00"/>
        <d v="4405-11-23T12:00:00"/>
        <d v="4418-09-16T12:00:00"/>
        <d v="4509-01-22T12:00:00"/>
        <d v="4936-01-04T12:00:00"/>
        <d v="4786-09-10T00:00:00"/>
        <d v="4769-12-05T12:00:00"/>
        <d v="4777-02-26T12:00:00"/>
        <d v="4654-02-11T12:00:00"/>
        <d v="4425-02-14T00:00:00"/>
        <d v="4929-04-10T12:00:00"/>
        <d v="4596-02-15T12:00:00"/>
        <d v="4450-07-30T12:00:00"/>
        <d v="4702-05-31T12:00:00"/>
        <d v="4795-07-25T00:00:00"/>
        <d v="4394-07-24T12:00:00"/>
        <d v="4752-07-07T12:00:00"/>
        <d v="4377-04-27T00:00:00"/>
        <d v="4554-11-25T00:00:00"/>
        <d v="4889-01-09T12:00:00"/>
        <d v="4936-05-03T12:00:00"/>
        <d v="4892-12-19T12:00:00"/>
        <d v="4408-11-07T12:00:00"/>
        <d v="4918-08-09T00:00:00"/>
        <d v="4890-03-05T12:00:00"/>
        <d v="4633-06-01T12:00:00"/>
        <d v="4665-02-16T00:00:00"/>
        <d v="4840-11-25T00:00:00"/>
        <d v="4505-08-11T12:00:00"/>
        <d v="4520-03-25T12:00:00"/>
        <d v="4678-04-09T00:00:00"/>
        <d v="4498-03-23T00:00:00"/>
        <d v="4467-10-29T12:00:00"/>
        <d v="4704-01-21T12:00:00"/>
        <d v="4633-07-31T12:00:00"/>
        <d v="4579-01-15T12:00:00"/>
        <d v="4412-04-20T12:00:00"/>
        <d v="4788-03-03T00:00:00"/>
        <d v="4944-11-17T12:00:00"/>
        <d v="4828-09-26T12:00:00"/>
        <d v="4414-10-07T12:00:00"/>
        <d v="4720-12-25T00:00:00"/>
        <d v="4379-10-14T00:00:00"/>
        <d v="4559-10-30T00:00:00"/>
        <d v="4597-04-10T12:00:00"/>
        <d v="4689-04-08T12:00:00"/>
        <d v="4667-10-04T00:00:00"/>
        <d v="4492-02-23T00:00:00"/>
        <d v="4858-06-24T00:00:00"/>
        <d v="4634-01-27T12:00:00"/>
        <d v="4972-04-27T00:00:00"/>
        <d v="4764-05-05T12:00:00"/>
        <d v="4593-06-30T12:00:00"/>
        <d v="4949-04-25T12:00:00"/>
        <d v="4767-02-19T12:00:00"/>
        <d v="4406-09-19T12:00:00"/>
        <d v="4379-06-16T00:00:00"/>
        <d v="4921-05-22T12:00:00"/>
        <d v="4516-10-12T12:00:00"/>
        <d v="4411-04-26T12:00:00"/>
        <d v="4566-03-24T12:00:00"/>
        <d v="4719-08-30T12:00:00"/>
        <d v="4445-06-26T12:00:00"/>
        <d v="4490-10-31T00:00:00"/>
        <d v="4479-02-28T12:00:00"/>
        <d v="4867-09-02T12:00:00"/>
        <d v="4926-12-22T12:00:00"/>
        <d v="4467-03-03T12:00:00"/>
        <d v="4866-03-11T12:00:00"/>
        <d v="4797-03-16T00:00:00"/>
        <d v="4853-07-20T00:00:00"/>
        <d v="4849-06-11T00:00:00"/>
        <d v="4660-03-11T12:00:00"/>
        <d v="4450-11-27T12:00:00"/>
        <d v="4747-04-05T12:00:00"/>
        <d v="4432-09-05T00:00:00"/>
        <d v="4430-03-20T00:00:00"/>
        <d v="4598-04-05T12:00:00"/>
        <d v="4738-11-21T00:00:00"/>
        <d v="4685-12-25T12:00:00"/>
        <d v="4866-01-10T12:00:00"/>
        <d v="4521-09-16T12:00:00"/>
        <d v="4729-01-12T00:00:00"/>
        <d v="4807-09-17T12:00:00"/>
        <d v="4436-10-14T00:00:00"/>
        <d v="4414-04-10T12:00:00"/>
        <d v="4434-04-28T00:00:00"/>
        <d v="4966-05-29T00:00:00"/>
        <d v="4780-04-11T12:00:00"/>
        <d v="4742-03-02T12:00:00"/>
        <d v="4413-04-15T12:00:00"/>
        <d v="4884-10-02T12:00:00"/>
        <d v="4907-10-06T00:00:00"/>
        <d v="4765-10-27T12:00:00"/>
        <d v="4418-01-19T12:00:00"/>
        <d v="4920-03-31T00:00:00"/>
        <d v="4570-01-02T12:00:00"/>
        <d v="4473-07-29T12:00:00"/>
        <d v="4450-09-28T12:00:00"/>
        <d v="4914-03-03T00:00:00"/>
        <d v="4724-02-08T00:00:00"/>
        <d v="4662-05-03T00:00:00"/>
        <d v="4567-01-18T12:00:00"/>
        <d v="4931-07-29T12:00:00"/>
        <d v="4543-11-23T00:00:00"/>
        <d v="4419-11-10T12:00:00"/>
        <d v="4559-03-04T00:00:00"/>
        <d v="4462-03-29T12:00:00"/>
        <d v="4696-03-02T12:00:00"/>
        <d v="4740-03-15T00:00:00"/>
        <d v="4391-08-09T12:00:00"/>
        <d v="4593-01-01T12:00:00"/>
        <d v="4781-12-05T00:00:00"/>
        <d v="4967-05-24T00:00:00"/>
        <d v="4657-07-25T12:00:00"/>
        <d v="4609-10-08T00:00:00"/>
        <d v="4966-09-26T00:00:00"/>
        <d v="4700-10-08T12:00:00"/>
        <d v="4603-01-13T00:00:00"/>
        <d v="4546-05-11T00:00:00"/>
        <d v="4583-04-24T12:00:00"/>
        <d v="4604-01-08T00:00:00"/>
        <d v="4504-04-18T12:00:00"/>
        <d v="4458-12-15T12:00:00"/>
        <d v="4714-05-28T12:00:00"/>
        <d v="4571-04-27T12:00:00"/>
        <d v="4717-05-12T12:00:00"/>
        <d v="4646-01-24T12:00:00"/>
        <d v="4914-07-01T00:00:00"/>
        <d v="4900-05-12T12:00:00"/>
        <d v="4488-07-13T00:00:00"/>
        <d v="4863-01-26T12:00:00"/>
        <d v="4884-04-05T12:00:00"/>
        <d v="4759-07-31T12:00:00"/>
        <d v="4376-10-29T00:00:00"/>
        <d v="4715-09-20T12:00:00"/>
        <d v="4510-09-14T12:00:00"/>
        <d v="4585-06-12T12:00:00"/>
        <d v="4459-04-14T12:00:00"/>
        <d v="4668-02-01T00:00:00"/>
        <d v="4837-02-11T12:00:00"/>
        <d v="4793-08-04T00:00:00"/>
        <d v="4946-07-10T12:00:00"/>
        <d v="4687-12-15T12:00:00"/>
        <d v="4611-11-27T00:00:00"/>
        <d v="4728-01-18T00:00:00"/>
        <d v="4709-08-22T12:00:00"/>
        <d v="4409-03-07T12:00:00"/>
        <d v="4538-02-19T12:00:00"/>
        <d v="4613-03-21T00:00:00"/>
        <d v="4451-01-26T12:00:00"/>
        <d v="4519-07-29T12:00:00"/>
        <d v="4835-06-22T12:00:00"/>
        <d v="4440-11-22T00:00:00"/>
        <d v="4904-04-24T00:00:00"/>
        <d v="4545-01-16T00:00:00"/>
        <d v="4929-10-07T12:00:00"/>
        <d v="4527-02-17T12:00:00"/>
        <d v="4632-12-03T12:00:00"/>
        <d v="4666-10-09T00:00:00"/>
        <d v="4820-09-08T12:00:00"/>
        <d v="4770-06-03T12:00:00"/>
        <d v="4400-08-21T12:00:00"/>
        <d v="4837-06-11T12:00:00"/>
        <d v="4435-04-23T00:00:00"/>
        <d v="4837-08-10T12:00:00"/>
        <d v="4819-07-16T12:00:00"/>
        <d v="4449-06-05T12:00:00"/>
        <d v="4589-09-19T12:00:00"/>
        <d v="4630-04-18T12:00:00"/>
        <d v="4636-03-17T12:00:00"/>
        <d v="4664-04-22T00:00:00"/>
        <d v="4492-10-20T00:00:00"/>
        <d v="4760-09-23T12:00:00"/>
        <d v="4433-12-29T00:00:00"/>
        <d v="4700-06-10T12:00:00"/>
        <d v="4840-01-27T12:00:00"/>
        <d v="4940-04-12T12:00:00"/>
        <d v="4430-11-15T00:00:00"/>
        <d v="4582-12-25T12:00:00"/>
        <d v="4962-12-16T00:00:00"/>
        <d v="4500-09-09T00:00:00"/>
        <d v="4891-02-28T12:00:00"/>
        <d v="4800-02-29T00:00:00"/>
        <d v="4708-06-28T12:00:00"/>
        <d v="4954-07-28T12:00:00"/>
        <d v="4676-04-19T00:00:00"/>
        <d v="4855-11-07T00:00:00"/>
        <d v="4575-06-05T12:00:00"/>
        <d v="4889-05-09T12:00:00"/>
        <d v="4432-01-09T00:00:00"/>
        <d v="4913-03-08T00:00:00"/>
        <d v="4868-02-29T12:00:00"/>
        <d v="4877-05-12T12:00:00"/>
        <d v="4766-04-25T12:00:00"/>
        <d v="4561-08-17T12:00:00"/>
        <d v="4560-10-24T00:00:00"/>
        <d v="4797-09-12T00:00:00"/>
        <d v="4871-10-11T12:00:00"/>
        <d v="4639-05-01T12:00:00"/>
        <d v="4939-10-15T12:00:00"/>
        <d v="4550-04-20T00:00:00"/>
        <d v="4955-07-23T12:00:00"/>
        <d v="4856-03-06T00:00:00"/>
        <d v="4447-08-15T12:00:00"/>
        <d v="4375-11-04T00:00:00"/>
        <d v="4473-03-31T12:00:00"/>
        <d v="4398-12-30T12:00:00"/>
        <d v="4573-02-15T12:00:00"/>
        <d v="4661-01-08T00:00:00"/>
        <d v="4731-05-02T00:00:00"/>
        <d v="4415-12-01T12:00:00"/>
        <d v="4974-04-17T00:00:00"/>
        <d v="4764-01-06T12:00:00"/>
        <d v="4728-09-14T00:00:00"/>
        <d v="4673-09-02T00:00:00"/>
        <d v="4713-08-01T12:00:00"/>
        <d v="4803-10-08T12:00:00"/>
        <d v="4739-01-20T00:00:00"/>
        <d v="4475-01-20T12:00:00"/>
        <d v="4782-04-04T00:00:00"/>
        <d v="4715-03-24T12:00:00"/>
        <d v="4825-02-14T12:00:00"/>
        <d v="4603-09-10T00:00:00"/>
        <d v="4707-01-05T12:00:00"/>
        <d v="4654-12-08T12:00:00"/>
        <d v="4796-09-17T00:00:00"/>
        <d v="4708-02-29T12:00:00"/>
        <d v="4668-04-01T00:00:00"/>
        <d v="4547-11-02T00:00:00"/>
        <d v="4731-01-02T00:00:00"/>
        <d v="4629-12-19T12:00:00"/>
        <d v="4642-10-12T12:00:00"/>
        <d v="4509-11-18T12:00:00"/>
        <d v="4761-05-21T12:00:00"/>
        <d v="4682-01-15T12:00:00"/>
        <d v="4388-12-22T12:00:00"/>
        <d v="4844-05-08T00:00:00"/>
        <d v="4423-08-24T00:00:00"/>
        <d v="4709-04-24T12:00:00"/>
        <d v="4440-05-26T00:00:00"/>
        <d v="4387-12-28T12:00:00"/>
        <d v="4409-01-06T12:00:00"/>
        <d v="4462-09-25T12:00:00"/>
        <d v="4736-04-05T00:00:00"/>
        <d v="4488-03-15T00:00:00"/>
        <d v="4851-07-31T00:00:00"/>
        <d v="4587-04-03T12:00:00"/>
        <d v="4734-10-13T00:00:00"/>
        <d v="4842-09-16T00:00:00"/>
        <d v="4712-10-05T12:00:00"/>
        <d v="4618-08-22T00:00:00"/>
        <d v="4561-10-16T12:00:00"/>
        <d v="4968-11-14T00:00:00"/>
        <d v="4418-11-15T12:00:00"/>
        <d v="4445-12-23T12:00:00"/>
        <d v="4875-05-23T12:00:00"/>
        <d v="4457-10-21T12:00:00"/>
        <d v="4679-08-02T00:00:00"/>
        <d v="4861-06-08T00:00:00"/>
        <d v="4708-08-27T12:00:00"/>
        <d v="4669-05-26T00:00:00"/>
        <d v="4823-06-25T12:00:00"/>
        <d v="4941-02-06T12:00:00"/>
        <d v="4616-09-01T00:00:00"/>
        <d v="4501-07-06T00:00:00"/>
        <d v="4409-11-02T12:00:00"/>
        <d v="4504-02-18T12:00:00"/>
        <d v="4803-04-11T12:00:00"/>
        <d v="4754-02-27T12:00:00"/>
        <d v="4692-07-21T12:00:00"/>
        <d v="4405-07-26T12:00:00"/>
        <d v="4438-06-06T00:00:00"/>
        <d v="4894-02-12T12:00:00"/>
        <d v="4537-12-21T12:00:00"/>
        <d v="4742-05-01T12:00:00"/>
        <d v="4697-10-23T12:00:00"/>
        <d v="4444-10-29T12:00:00"/>
        <d v="4486-09-22T00:00:00"/>
        <d v="4589-03-23T12:00:00"/>
        <d v="4601-09-20T00:00:00"/>
        <d v="4534-07-10T12:00:00"/>
        <d v="4833-05-03T12:00:00"/>
        <d v="4507-11-29T12:00:00"/>
        <d v="4427-04-05T00:00:00"/>
        <d v="4967-01-24T00:00:00"/>
        <d v="4879-12-28T12:00:00"/>
        <d v="4709-06-23T12:00:00"/>
        <d v="4501-12-30T12:00:00"/>
        <d v="4906-04-14T00:00:00"/>
        <d v="4784-03-24T00:00:00"/>
        <d v="4518-04-05T12:00:00"/>
        <d v="4606-08-25T00:00:00"/>
        <d v="4493-06-17T00:00:00"/>
        <d v="4735-10-08T00:00:00"/>
        <d v="4453-01-15T12:00:00"/>
        <d v="4740-07-13T00:00:00"/>
        <d v="4924-01-07T12:00:00"/>
        <d v="4836-02-17T12:00:00"/>
        <d v="4577-07-24T12:00:00"/>
        <d v="4642-04-15T12:00:00"/>
        <d v="4381-06-05T00:00:00"/>
        <d v="4599-07-29T12:00:00"/>
        <d v="4604-09-04T00:00:00"/>
        <d v="4765-03-01T12:00:00"/>
        <d v="4465-11-08T12:00:00"/>
        <d v="4841-05-24T00:00:00"/>
        <d v="4407-05-17T12:00:00"/>
        <d v="4671-03-17T00:00:00"/>
        <d v="4626-11-05T12:00:00"/>
        <d v="4457-08-22T12:00:00"/>
        <d v="4856-09-02T00:00:00"/>
        <d v="4814-06-12T12:00:00"/>
        <d v="4376-07-01T00:00:00"/>
        <d v="4383-01-23T12:00:00"/>
        <d v="4763-05-11T12:00:00"/>
        <d v="4914-05-02T00:00:00"/>
        <d v="4784-05-23T00:00:00"/>
        <d v="4964-10-06T00:00:00"/>
        <d v="4609-12-07T00:00:00"/>
        <d v="4968-05-18T00:00:00"/>
        <d v="4503-12-20T12:00:00"/>
        <d v="4828-05-29T12:00:00"/>
        <d v="4909-09-25T00:00:00"/>
        <d v="4876-09-14T12:00:00"/>
        <d v="4810-07-03T12:00:00"/>
        <d v="4884-06-04T12:00:00"/>
        <d v="4644-04-04T12:00:00"/>
        <d v="4679-02-03T00:00:00"/>
        <d v="4756-12-13T12:00:00"/>
        <d v="4638-03-07T12:00:00"/>
        <d v="4651-12-24T12:00:00"/>
        <d v="4957-01-13T12:00:00"/>
        <d v="4653-12-13T12:00:00"/>
        <d v="4511-01-12T12:00:00"/>
        <d v="4916-06-20T00:00:00"/>
        <d v="4962-10-17T00:00:00"/>
        <d v="4578-11-16T12:00:00"/>
        <d v="4556-07-17T00:00:00"/>
        <d v="4962-04-20T00:00:00"/>
        <d v="4400-12-19T12:00:00"/>
        <d v="4740-09-11T00:00:00"/>
        <d v="4938-08-21T12:00:00"/>
        <d v="4851-11-28T00:00:00"/>
        <d v="4667-04-07T00:00:00"/>
        <d v="4889-09-06T12:00:00"/>
        <d v="4609-08-09T00:00:00"/>
        <d v="4614-03-16T00:00:00"/>
        <d v="4395-09-17T12:00:00"/>
        <d v="4874-09-25T12:00:00"/>
        <d v="4437-10-09T00:00:00"/>
        <d v="4508-11-23T12:00:00"/>
        <d v="4927-08-19T12:00:00"/>
        <d v="4533-07-15T12:00:00"/>
        <d v="4798-05-10T00:00:00"/>
        <d v="4437-08-10T00:00:00"/>
        <d v="4912-07-11T00:00:00"/>
        <d v="4823-10-23T12:00:00"/>
        <d v="4824-12-16T12:00:00"/>
        <d v="4404-09-29T12:00:00"/>
        <d v="4419-05-14T12:00:00"/>
        <d v="4744-02-20T12:00:00"/>
        <d v="4712-02-08T12:00:00"/>
        <d v="4760-05-26T12:00:00"/>
        <d v="4961-08-23T00:00:00"/>
        <d v="4822-10-28T12:00:00"/>
        <d v="4951-08-13T12:00:00"/>
        <d v="4711-12-10T12:00:00"/>
        <d v="4730-05-07T00:00:00"/>
        <d v="4488-05-14T00:00:00"/>
        <d v="4590-05-17T12:00:00"/>
        <d v="4420-03-09T12:00:00"/>
        <d v="4903-03-01T00:00:00"/>
        <d v="4848-06-16T00:00:00"/>
        <d v="4397-11-05T12:00:00"/>
        <d v="4765-08-28T12:00:00"/>
        <d v="4497-07-26T00:00:00"/>
        <d v="4387-07-01T12:00:00"/>
        <d v="4811-04-29T12:00:00"/>
        <d v="4910-11-19T00:00:00"/>
        <d v="4865-03-16T12:00:00"/>
        <d v="4697-02-25T12:00:00"/>
        <d v="4695-07-06T12:00:00"/>
        <d v="4818-11-18T12:00:00"/>
        <d v="4937-06-27T12:00:00"/>
        <d v="4486-01-25T00:00:00"/>
        <d v="4844-09-05T00:00:00"/>
        <d v="4471-08-09T12:00:00"/>
        <d v="4623-05-25T12:00:00"/>
        <d v="4602-09-15T00:00:00"/>
        <d v="4758-02-06T12:00:00"/>
        <d v="4515-10-18T12:00:00"/>
        <d v="4524-05-03T12:00:00"/>
        <d v="4496-06-01T00:00:00"/>
        <d v="4856-11-01T00:00:00"/>
        <d v="4904-10-21T00:00:00"/>
        <d v="4722-02-18T00:00:00"/>
        <d v="4658-05-21T12:00:00"/>
        <d v="4792-10-08T00:00:00"/>
        <d v="4753-07-02T12:00:00"/>
        <d v="4781-10-06T00:00:00"/>
        <d v="4505-10-10T12:00:00"/>
        <d v="4428-05-29T00:00:00"/>
        <d v="4832-09-05T12:00:00"/>
        <d v="4655-02-06T12:00:00"/>
        <d v="4902-01-05T00:00:00"/>
        <d v="4894-04-13T12:00:00"/>
        <d v="4640-06-24T12:00:00"/>
        <d v="4418-07-18T12:00:00"/>
        <d v="4495-10-05T00:00:00"/>
        <d v="4955-09-21T12:00:00"/>
        <d v="4629-04-23T12:00:00"/>
        <d v="4607-08-20T00:00:00"/>
        <d v="4535-05-06T12:00:00"/>
        <d v="4738-01-25T00:00:00"/>
        <d v="4813-06-17T12:00:00"/>
        <d v="4671-07-15T00:00:00"/>
        <d v="4739-03-21T00:00:00"/>
        <d v="4522-07-13T12:00:00"/>
        <d v="4565-01-28T12:00:00"/>
        <d v="4907-08-07T00:00:00"/>
        <d v="4768-08-12T12:00:00"/>
        <d v="4945-05-16T12:00:00"/>
        <d v="4560-06-26T00:00:00"/>
        <d v="4924-05-06T12:00:00"/>
        <d v="4382-07-27T12:00:00"/>
        <d v="4881-12-17T12:00:00"/>
        <d v="4687-06-18T12:00:00"/>
        <d v="4906-02-13T00:00:00"/>
        <d v="4408-09-08T12:00:00"/>
        <d v="4882-02-15T12:00:00"/>
        <d v="4803-06-10T12:00:00"/>
        <d v="4788-01-03T00:00:00"/>
        <d v="4415-06-04T12:00:00"/>
        <d v="4967-03-25T00:00:00"/>
        <d v="4951-02-14T12:00:00"/>
        <d v="4864-09-17T12:00:00"/>
        <d v="4514-06-25T12:00:00"/>
        <d v="4578-07-19T12:00:00"/>
        <d v="4623-11-21T12:00:00"/>
        <d v="4724-08-06T00:00:00"/>
        <d v="4483-06-10T00:00:00"/>
        <d v="4478-12-30T12:00:00"/>
        <d v="4791-10-14T00:00:00"/>
        <d v="4829-07-23T12:00:00"/>
        <d v="4882-06-15T12:00:00"/>
        <d v="4439-04-02T00:00:00"/>
        <d v="4656-02-01T12:00:00"/>
        <d v="4900-07-11T12:00:00"/>
        <d v="4437-04-12T00:00:00"/>
        <d v="4456-08-27T12:00:00"/>
        <d v="4583-08-22T12:00:00"/>
        <d v="4927-02-20T12:00:00"/>
        <d v="4628-10-25T12:00:00"/>
        <d v="4431-11-10T00:00:00"/>
        <d v="4653-10-14T12:00:00"/>
        <d v="4702-04-01T12:00:00"/>
        <d v="4489-03-10T00:00:00"/>
        <d v="4933-07-18T12:00:00"/>
        <d v="4687-08-17T12:00:00"/>
        <d v="4819-09-14T12:00:00"/>
        <d v="4768-06-13T12:00:00"/>
        <d v="4397-03-10T12:00:00"/>
        <d v="4929-02-09T12:00:00"/>
        <d v="4896-04-02T12:00:00"/>
        <d v="4811-10-26T12:00:00"/>
        <d v="4572-08-19T12:00:00"/>
        <d v="4892-08-21T12:00:00"/>
        <d v="4698-02-20T12:00:00"/>
        <d v="4703-07-25T12:00:00"/>
        <d v="4423-12-22T00:00:00"/>
        <d v="4895-08-06T12:00:00"/>
        <d v="4690-04-03T12:00:00"/>
        <d v="4539-06-14T12:00:00"/>
        <d v="4692-01-23T12:00:00"/>
        <d v="4395-07-19T12:00:00"/>
        <d v="4621-08-03T12:00:00"/>
        <d v="4890-05-04T12:00:00"/>
        <d v="4749-07-23T12:00:00"/>
        <d v="4433-07-02T00:00:00"/>
        <d v="4763-11-07T12:00:00"/>
        <d v="4835-12-19T12:00:00"/>
        <d v="4529-06-06T12:00:00"/>
        <d v="4573-06-15T12:00:00"/>
        <d v="4829-01-24T12:00:00"/>
        <d v="4444-01-03T12:00:00"/>
        <d v="4651-06-27T12:00:00"/>
        <d v="4463-07-22T12:00:00"/>
        <d v="4544-07-20T00:00:00"/>
        <d v="4884-08-03T12:00:00"/>
        <d v="4879-01-02T12:00:00"/>
        <d v="4848-12-13T00:00:00"/>
        <d v="4808-01-15T12:00:00"/>
        <d v="4560-04-27T00:00:00"/>
        <d v="4475-07-19T12:00:00"/>
        <d v="4699-10-13T12:00:00"/>
        <d v="4738-07-24T00:00:00"/>
        <d v="4916-02-21T00:00:00"/>
        <d v="4696-01-02T12:00:00"/>
        <d v="4596-10-12T12:00:00"/>
        <d v="4798-07-09T00:00:00"/>
        <d v="4710-04-19T12:00:00"/>
        <d v="4846-02-27T00:00:00"/>
        <d v="4555-09-21T00:00:00"/>
        <d v="4652-04-22T12:00:00"/>
        <d v="4643-08-08T12:00:00"/>
        <d v="4402-02-12T12:00:00"/>
        <d v="4868-06-28T12:00:00"/>
        <d v="4592-01-07T12:00:00"/>
        <d v="4464-11-13T12:00:00"/>
        <d v="4854-05-16T00:00:00"/>
        <d v="4611-04-01T00:00:00"/>
        <d v="4740-11-10T00:00:00"/>
        <d v="4514-10-23T12:00:00"/>
        <d v="4581-07-03T12:00:00"/>
        <d v="4593-03-02T12:00:00"/>
        <d v="4958-01-08T12:00:00"/>
        <d v="4534-03-12T12:00:00"/>
        <d v="4622-05-30T12:00:00"/>
        <d v="4806-11-21T12:00:00"/>
        <d v="4799-12-31T00:00:00"/>
        <d v="4962-08-18T00:00:00"/>
        <d v="4864-01-21T12:00:00"/>
        <d v="4878-05-07T12:00:00"/>
        <d v="4844-07-07T00:00:00"/>
        <d v="4814-12-09T12:00:00"/>
        <d v="4420-11-04T12:00:00"/>
        <d v="4663-12-24T00:00:00"/>
        <d v="4872-02-08T12:00:00"/>
        <d v="4830-03-20T12:00:00"/>
        <d v="4951-04-15T12:00:00"/>
        <d v="4715-01-23T12:00:00"/>
        <d v="4564-04-03T12:00:00"/>
        <d v="4969-11-09T00:00:00"/>
        <d v="4482-04-16T00:00:00"/>
        <d v="4414-06-09T12:00:00"/>
        <d v="4510-01-17T12:00:00"/>
        <d v="4807-03-21T12:00:00"/>
        <d v="4382-03-29T12:00:00"/>
        <d v="4806-07-24T12:00:00"/>
        <d v="4669-11-22T00:00:00"/>
        <d v="4621-06-04T12:00:00"/>
        <d v="4476-03-15T12:00:00"/>
        <d v="4530-07-31T12:00:00"/>
        <d v="4637-05-11T12:00:00"/>
        <d v="4830-01-19T12:00:00"/>
        <d v="4439-09-29T00:00:00"/>
        <d v="4481-08-19T00:00:00"/>
        <d v="4452-07-19T12:00:00"/>
        <d v="4809-03-10T12:00:00"/>
        <d v="4810-03-05T12:00:00"/>
        <d v="4441-03-22T00:00:00"/>
        <d v="4641-04-20T12:00:00"/>
        <d v="4655-08-05T12:00:00"/>
        <d v="4550-02-19T00:00:00"/>
        <d v="4735-06-10T00:00:00"/>
        <d v="4726-01-28T00:00:00"/>
        <d v="4799-11-01T00:00:00"/>
        <d v="4859-02-19T00:00:00"/>
        <d v="4625-01-14T12:00:00"/>
        <d v="4833-07-02T12:00:00"/>
        <d v="4843-09-11T00:00:00"/>
        <d v="4867-05-05T12:00:00"/>
        <d v="4430-01-19T00:00:00"/>
        <d v="4484-04-05T00:00:00"/>
        <d v="4713-04-03T12:00:00"/>
        <d v="4635-01-22T12:00:00"/>
        <d v="4943-01-27T12:00:00"/>
        <d v="4410-03-02T12:00:00"/>
        <d v="4822-06-30T12:00:00"/>
        <d v="4558-11-04T00:00:00"/>
        <d v="4393-01-30T12:00:00"/>
        <d v="4742-06-30T12:00:00"/>
        <d v="4538-10-17T12:00:00"/>
        <d v="4681-01-20T12:00:00"/>
        <d v="4650-12-29T12:00:00"/>
        <d v="4431-09-11T00:00:00"/>
        <d v="4524-03-04T12:00:00"/>
        <d v="4851-02-01T00:00:00"/>
        <d v="4401-12-14T12:00:00"/>
        <d v="4393-09-27T12:00:00"/>
        <d v="4529-04-07T12:00:00"/>
        <d v="4461-02-02T12:00:00"/>
        <d v="4566-01-23T12:00:00"/>
        <d v="4470-10-13T12:00:00"/>
        <d v="4925-08-29T12:00:00"/>
        <d v="4756-08-15T12:00:00"/>
        <d v="4468-04-26T12:00:00"/>
        <d v="4635-05-22T12:00:00"/>
        <d v="4918-02-10T00:00:00"/>
        <d v="4387-03-03T12:00:00"/>
        <d v="4914-12-28T00:00:00"/>
        <d v="4838-02-06T12:00:00"/>
        <d v="4824-02-20T12:00:00"/>
        <d v="4393-05-30T12:00:00"/>
        <d v="4485-03-31T00:00:00"/>
        <d v="4398-07-03T12:00:00"/>
        <d v="4630-02-17T12:00:00"/>
        <d v="4645-05-29T12:00:00"/>
        <d v="4687-04-19T12:00:00"/>
        <d v="4415-10-02T12:00:00"/>
        <d v="4957-03-14T12:00:00"/>
        <d v="4870-06-18T12:00:00"/>
        <d v="4407-01-17T12:00:00"/>
        <d v="4450-01-31T12:00:00"/>
        <d v="4761-01-21T12:00:00"/>
        <d v="4786-03-14T00:00:00"/>
        <d v="4850-04-07T00:00:00"/>
        <d v="4648-09-10T12:00:00"/>
        <d v="4740-01-15T00:00:00"/>
        <d v="4627-01-04T12:00:00"/>
        <d v="4744-12-16T12:00:00"/>
        <d v="4555-07-23T00:00:00"/>
        <d v="4670-03-22T00:00:00"/>
        <d v="4816-09-29T12:00:00"/>
        <d v="4731-03-03T00:00:00"/>
        <d v="4416-11-25T12:00:00"/>
        <d v="4673-12-31T00:00:00"/>
        <d v="4871-12-10T12:00:00"/>
        <d v="4920-07-29T00:00:00"/>
        <d v="4574-04-11T12:00:00"/>
        <d v="4742-10-28T12:00:00"/>
        <d v="4704-03-21T12:00:00"/>
        <d v="4799-09-02T00:00:00"/>
        <d v="4930-02-04T12:00:00"/>
        <d v="4602-03-19T00:00:00"/>
        <d v="4818-07-21T12:00:00"/>
        <d v="4469-02-20T12:00:00"/>
        <d v="4925-10-28T12:00:00"/>
        <d v="4941-04-07T12:00:00"/>
        <d v="4579-11-11T12:00:00"/>
        <d v="4383-03-24T12:00:00"/>
        <d v="4730-09-04T00:00:00"/>
        <d v="4598-12-01T12:00:00"/>
        <d v="4923-11-08T12:00:00"/>
        <d v="4466-09-04T12:00:00"/>
        <d v="4508-03-28T12:00:00"/>
        <d v="4718-05-07T12:00:00"/>
        <d v="4842-03-20T00:00:00"/>
        <d v="4794-07-30T00:00:00"/>
        <d v="4434-06-27T00:00:00"/>
        <d v="4417-09-21T12:00:00"/>
        <d v="4585-08-11T12:00:00"/>
        <d v="4544-03-22T00:00:00"/>
        <d v="4706-11-06T12:00:00"/>
        <d v="4882-12-12T12:00:00"/>
        <d v="4572-02-21T12:00:00"/>
        <d v="4917-04-16T00:00:00"/>
        <d v="4527-06-17T12:00:00"/>
        <d v="4396-09-11T12:00:00"/>
        <d v="4619-04-19T00:00:00"/>
        <d v="4388-06-25T12:00:00"/>
        <d v="4767-12-16T12:00:00"/>
        <d v="4619-08-17T00:00:00"/>
        <d v="4384-03-18T12:00:00"/>
        <d v="4744-08-18T12:00:00"/>
        <d v="4780-12-07T12:00:00"/>
        <d v="4691-05-28T12:00:00"/>
        <d v="4956-11-14T12:00:00"/>
        <d v="4508-09-24T12:00:00"/>
        <d v="4562-06-13T12:00:00"/>
        <d v="4892-06-22T12:00:00"/>
        <d v="4819-01-17T12:00:00"/>
        <d v="4640-08-23T12:00:00"/>
        <d v="4557-01-13T00:00:00"/>
        <d v="4667-06-06T00:00:00"/>
        <d v="4386-01-07T12:00:00"/>
        <d v="4931-09-27T12:00:00"/>
        <d v="4930-04-05T12:00:00"/>
        <d v="4965-11-30T00:00:00"/>
        <d v="4477-07-08T12:00:00"/>
        <d v="4673-05-05T00:00:00"/>
        <d v="4371-05-29T00:00:00"/>
        <d v="4831-11-10T12:00:00"/>
        <d v="4697-06-25T12:00:00"/>
        <d v="4698-10-18T12:00:00"/>
        <d v="4499-05-17T00:00:00"/>
        <d v="4451-07-25T12:00:00"/>
        <d v="4595-12-17T12:00:00"/>
        <d v="4940-06-11T12:00:00"/>
        <d v="4693-05-17T12:00:00"/>
        <d v="4636-05-16T12:00:00"/>
        <d v="4576-05-30T12:00:00"/>
        <d v="4422-05-01T00:00:00"/>
        <d v="4547-07-05T00:00:00"/>
        <d v="4965-10-01T00:00:00"/>
        <d v="4847-02-22T00:00:00"/>
        <d v="4797-11-11T00:00:00"/>
        <d v="4517-08-08T12:00:00"/>
        <d v="4927-10-18T12:00:00"/>
        <d v="4870-10-16T12:00:00"/>
        <d v="4911-07-17T00:00:00"/>
        <d v="4897-07-26T12:00:00"/>
        <d v="4487-11-16T00:00:00"/>
        <d v="4460-04-08T12:00:00"/>
        <d v="4860-04-14T00:00:00"/>
        <d v="4483-10-08T00:00:00"/>
        <d v="4477-03-10T12:00:00"/>
        <d v="4426-12-06T00:00:00"/>
        <d v="4584-06-17T12:00:00"/>
        <d v="4647-11-15T12:00:00"/>
        <d v="4624-05-19T12:00:00"/>
        <d v="4876-01-18T12:00:00"/>
        <d v="4959-10-30T12:00:00"/>
        <d v="4854-01-16T00:00:00"/>
        <d v="4883-02-10T12:00:00"/>
        <d v="4625-11-10T12:00:00"/>
        <d v="4425-04-15T00:00:00"/>
        <d v="4824-06-19T12:00:00"/>
        <d v="4581-05-04T12:00:00"/>
        <d v="4399-06-28T12:00:00"/>
        <d v="4798-09-07T00:00:00"/>
        <d v="4765-12-26T12:00:00"/>
        <d v="4503-04-24T12:00:00"/>
        <d v="4877-03-13T12:00:00"/>
        <d v="4658-09-18T12:00:00"/>
        <d v="4641-12-16T12:00:00"/>
        <d v="4559-07-02T00:00:00"/>
        <d v="4723-08-12T00:00:00"/>
        <d v="4843-05-14T00:00:00"/>
        <d v="4430-05-19T00:00:00"/>
        <d v="4546-03-12T00:00:00"/>
        <d v="4772-01-24T12:00:00"/>
        <d v="4613-07-19T00:00:00"/>
        <d v="4457-12-20T12:00:00"/>
        <d v="4823-04-26T12:00:00"/>
        <d v="4922-05-17T12:00:00"/>
        <d v="4610-06-05T00:00:00"/>
        <d v="4643-10-07T12:00:00"/>
        <d v="4397-05-09T12:00:00"/>
        <d v="4380-04-11T00:00:00"/>
        <d v="4771-07-28T12:00:00"/>
        <d v="4813-04-18T12:00:00"/>
        <d v="4870-12-15T12:00:00"/>
        <d v="4937-02-27T12:00:00"/>
        <d v="4939-06-17T12:00:00"/>
        <d v="4926-02-25T12:00:00"/>
        <d v="4451-09-23T12:00:00"/>
        <d v="4827-08-03T12:00:00"/>
        <d v="4789-08-25T00:00:00"/>
        <d v="4673-03-06T00:00:00"/>
        <d v="4461-11-29T12:00:00"/>
        <d v="4466-11-03T12:00:00"/>
        <d v="4817-03-28T12:00:00"/>
        <d v="4482-10-13T00:00:00"/>
        <d v="4530-09-29T12:00:00"/>
        <d v="4715-07-22T12:00:00"/>
        <d v="4801-08-22T00:00:00"/>
        <d v="4788-07-01T00:00:00"/>
        <d v="4422-08-29T00:00:00"/>
        <d v="4678-06-08T00:00:00"/>
        <d v="4407-11-13T12:00:00"/>
        <d v="4957-09-10T12:00:00"/>
        <d v="4927-12-17T12:00:00"/>
        <d v="4402-10-10T12:00:00"/>
        <d v="4913-05-07T00:00:00"/>
        <d v="4789-02-26T00:00:00"/>
        <d v="4544-01-22T00:00:00"/>
        <d v="4373-01-18T00:00:00"/>
        <d v="4500-07-11T00:00:00"/>
        <d v="4899-01-17T12:00:00"/>
        <d v="4679-04-04T00:00:00"/>
        <d v="4676-10-16T00:00:00"/>
        <d v="4912-09-09T00:00:00"/>
        <d v="4959-03-04T12:00:00"/>
        <d v="4860-06-13T00:00:00"/>
        <d v="4705-03-16T12:00:00"/>
        <d v="4746-02-09T12:00:00"/>
        <d v="1970-01-01T00:00:00"/>
        <m/>
      </sharedItems>
      <fieldGroup par="23"/>
    </cacheField>
    <cacheField name=" Data Ended Conversion" numFmtId="0">
      <sharedItems containsNonDate="0" containsDate="1" containsString="0" containsBlank="1" minDate="1970-01-01T00:00:00" maxDate="2020-02-10T06:00:00"/>
    </cacheField>
    <cacheField name=" " numFmtId="0">
      <sharedItems containsNonDate="0" containsString="0" containsBlank="1"/>
    </cacheField>
    <cacheField name="Months (Data Created Conversion)" numFmtId="0" databaseField="0">
      <fieldGroup base="18">
        <rangePr groupBy="months" startDate="1970-01-01T00:00:00" endDate="4974-04-18T00:00:00"/>
        <groupItems count="14">
          <s v="&lt;1/1/7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8/74"/>
        </groupItems>
      </fieldGroup>
    </cacheField>
    <cacheField name="Quarters (Data Created Conversion)" numFmtId="0" databaseField="0">
      <fieldGroup base="18">
        <rangePr groupBy="quarters" startDate="1970-01-01T00:00:00" endDate="4974-04-18T00:00:00"/>
        <groupItems count="6">
          <s v="&lt;1/1/70"/>
          <s v="Qtr1"/>
          <s v="Qtr2"/>
          <s v="Qtr3"/>
          <s v="Qtr4"/>
          <s v="&gt;4/18/74"/>
        </groupItems>
      </fieldGroup>
    </cacheField>
    <cacheField name="Years (Data Created Conversion)" numFmtId="0" databaseField="0">
      <fieldGroup base="18">
        <rangePr groupBy="years" startDate="1970-01-01T00:00:00" endDate="4974-04-18T00:00:00"/>
        <groupItems count="3007">
          <s v="&lt;1/1/70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2025"/>
          <s v="2026"/>
          <s v="2027"/>
          <s v="2028"/>
          <s v="2029"/>
          <s v="2030"/>
          <s v="2031"/>
          <s v="2032"/>
          <s v="2033"/>
          <s v="2034"/>
          <s v="2035"/>
          <s v="2036"/>
          <s v="2037"/>
          <s v="2038"/>
          <s v="2039"/>
          <s v="2040"/>
          <s v="2041"/>
          <s v="2042"/>
          <s v="2043"/>
          <s v="2044"/>
          <s v="2045"/>
          <s v="2046"/>
          <s v="2047"/>
          <s v="2048"/>
          <s v="2049"/>
          <s v="2050"/>
          <s v="2051"/>
          <s v="2052"/>
          <s v="2053"/>
          <s v="2054"/>
          <s v="2055"/>
          <s v="2056"/>
          <s v="2057"/>
          <s v="2058"/>
          <s v="2059"/>
          <s v="2060"/>
          <s v="2061"/>
          <s v="2062"/>
          <s v="2063"/>
          <s v="2064"/>
          <s v="2065"/>
          <s v="2066"/>
          <s v="2067"/>
          <s v="2068"/>
          <s v="2069"/>
          <s v="2070"/>
          <s v="2071"/>
          <s v="2072"/>
          <s v="2073"/>
          <s v="2074"/>
          <s v="2075"/>
          <s v="2076"/>
          <s v="2077"/>
          <s v="2078"/>
          <s v="2079"/>
          <s v="2080"/>
          <s v="2081"/>
          <s v="2082"/>
          <s v="2083"/>
          <s v="2084"/>
          <s v="2085"/>
          <s v="2086"/>
          <s v="2087"/>
          <s v="2088"/>
          <s v="2089"/>
          <s v="2090"/>
          <s v="2091"/>
          <s v="2092"/>
          <s v="2093"/>
          <s v="2094"/>
          <s v="2095"/>
          <s v="2096"/>
          <s v="2097"/>
          <s v="2098"/>
          <s v="2099"/>
          <s v="2100"/>
          <s v="2101"/>
          <s v="2102"/>
          <s v="2103"/>
          <s v="2104"/>
          <s v="2105"/>
          <s v="2106"/>
          <s v="2107"/>
          <s v="2108"/>
          <s v="2109"/>
          <s v="2110"/>
          <s v="2111"/>
          <s v="2112"/>
          <s v="2113"/>
          <s v="2114"/>
          <s v="2115"/>
          <s v="2116"/>
          <s v="2117"/>
          <s v="2118"/>
          <s v="2119"/>
          <s v="2120"/>
          <s v="2121"/>
          <s v="2122"/>
          <s v="2123"/>
          <s v="2124"/>
          <s v="2125"/>
          <s v="2126"/>
          <s v="2127"/>
          <s v="2128"/>
          <s v="2129"/>
          <s v="2130"/>
          <s v="2131"/>
          <s v="2132"/>
          <s v="2133"/>
          <s v="2134"/>
          <s v="2135"/>
          <s v="2136"/>
          <s v="2137"/>
          <s v="2138"/>
          <s v="2139"/>
          <s v="2140"/>
          <s v="2141"/>
          <s v="2142"/>
          <s v="2143"/>
          <s v="2144"/>
          <s v="2145"/>
          <s v="2146"/>
          <s v="2147"/>
          <s v="2148"/>
          <s v="2149"/>
          <s v="2150"/>
          <s v="2151"/>
          <s v="2152"/>
          <s v="2153"/>
          <s v="2154"/>
          <s v="2155"/>
          <s v="2156"/>
          <s v="2157"/>
          <s v="2158"/>
          <s v="2159"/>
          <s v="2160"/>
          <s v="2161"/>
          <s v="2162"/>
          <s v="2163"/>
          <s v="2164"/>
          <s v="2165"/>
          <s v="2166"/>
          <s v="2167"/>
          <s v="2168"/>
          <s v="2169"/>
          <s v="2170"/>
          <s v="2171"/>
          <s v="2172"/>
          <s v="2173"/>
          <s v="2174"/>
          <s v="2175"/>
          <s v="2176"/>
          <s v="2177"/>
          <s v="2178"/>
          <s v="2179"/>
          <s v="2180"/>
          <s v="2181"/>
          <s v="2182"/>
          <s v="2183"/>
          <s v="2184"/>
          <s v="2185"/>
          <s v="2186"/>
          <s v="2187"/>
          <s v="2188"/>
          <s v="2189"/>
          <s v="2190"/>
          <s v="2191"/>
          <s v="2192"/>
          <s v="2193"/>
          <s v="2194"/>
          <s v="2195"/>
          <s v="2196"/>
          <s v="2197"/>
          <s v="2198"/>
          <s v="2199"/>
          <s v="2200"/>
          <s v="2201"/>
          <s v="2202"/>
          <s v="2203"/>
          <s v="2204"/>
          <s v="2205"/>
          <s v="2206"/>
          <s v="2207"/>
          <s v="2208"/>
          <s v="2209"/>
          <s v="2210"/>
          <s v="2211"/>
          <s v="2212"/>
          <s v="2213"/>
          <s v="2214"/>
          <s v="2215"/>
          <s v="2216"/>
          <s v="2217"/>
          <s v="2218"/>
          <s v="2219"/>
          <s v="2220"/>
          <s v="2221"/>
          <s v="2222"/>
          <s v="2223"/>
          <s v="2224"/>
          <s v="2225"/>
          <s v="2226"/>
          <s v="2227"/>
          <s v="2228"/>
          <s v="2229"/>
          <s v="2230"/>
          <s v="2231"/>
          <s v="2232"/>
          <s v="2233"/>
          <s v="2234"/>
          <s v="2235"/>
          <s v="2236"/>
          <s v="2237"/>
          <s v="2238"/>
          <s v="2239"/>
          <s v="2240"/>
          <s v="2241"/>
          <s v="2242"/>
          <s v="2243"/>
          <s v="2244"/>
          <s v="2245"/>
          <s v="2246"/>
          <s v="2247"/>
          <s v="2248"/>
          <s v="2249"/>
          <s v="2250"/>
          <s v="2251"/>
          <s v="2252"/>
          <s v="2253"/>
          <s v="2254"/>
          <s v="2255"/>
          <s v="2256"/>
          <s v="2257"/>
          <s v="2258"/>
          <s v="2259"/>
          <s v="2260"/>
          <s v="2261"/>
          <s v="2262"/>
          <s v="2263"/>
          <s v="2264"/>
          <s v="2265"/>
          <s v="2266"/>
          <s v="2267"/>
          <s v="2268"/>
          <s v="2269"/>
          <s v="2270"/>
          <s v="2271"/>
          <s v="2272"/>
          <s v="2273"/>
          <s v="2274"/>
          <s v="2275"/>
          <s v="2276"/>
          <s v="2277"/>
          <s v="2278"/>
          <s v="2279"/>
          <s v="2280"/>
          <s v="2281"/>
          <s v="2282"/>
          <s v="2283"/>
          <s v="2284"/>
          <s v="2285"/>
          <s v="2286"/>
          <s v="2287"/>
          <s v="2288"/>
          <s v="2289"/>
          <s v="2290"/>
          <s v="2291"/>
          <s v="2292"/>
          <s v="2293"/>
          <s v="2294"/>
          <s v="2295"/>
          <s v="2296"/>
          <s v="2297"/>
          <s v="2298"/>
          <s v="2299"/>
          <s v="2300"/>
          <s v="2301"/>
          <s v="2302"/>
          <s v="2303"/>
          <s v="2304"/>
          <s v="2305"/>
          <s v="2306"/>
          <s v="2307"/>
          <s v="2308"/>
          <s v="2309"/>
          <s v="2310"/>
          <s v="2311"/>
          <s v="2312"/>
          <s v="2313"/>
          <s v="2314"/>
          <s v="2315"/>
          <s v="2316"/>
          <s v="2317"/>
          <s v="2318"/>
          <s v="2319"/>
          <s v="2320"/>
          <s v="2321"/>
          <s v="2322"/>
          <s v="2323"/>
          <s v="2324"/>
          <s v="2325"/>
          <s v="2326"/>
          <s v="2327"/>
          <s v="2328"/>
          <s v="2329"/>
          <s v="2330"/>
          <s v="2331"/>
          <s v="2332"/>
          <s v="2333"/>
          <s v="2334"/>
          <s v="2335"/>
          <s v="2336"/>
          <s v="2337"/>
          <s v="2338"/>
          <s v="2339"/>
          <s v="2340"/>
          <s v="2341"/>
          <s v="2342"/>
          <s v="2343"/>
          <s v="2344"/>
          <s v="2345"/>
          <s v="2346"/>
          <s v="2347"/>
          <s v="2348"/>
          <s v="2349"/>
          <s v="2350"/>
          <s v="2351"/>
          <s v="2352"/>
          <s v="2353"/>
          <s v="2354"/>
          <s v="2355"/>
          <s v="2356"/>
          <s v="2357"/>
          <s v="2358"/>
          <s v="2359"/>
          <s v="2360"/>
          <s v="2361"/>
          <s v="2362"/>
          <s v="2363"/>
          <s v="2364"/>
          <s v="2365"/>
          <s v="2366"/>
          <s v="2367"/>
          <s v="2368"/>
          <s v="2369"/>
          <s v="2370"/>
          <s v="2371"/>
          <s v="2372"/>
          <s v="2373"/>
          <s v="2374"/>
          <s v="2375"/>
          <s v="2376"/>
          <s v="2377"/>
          <s v="2378"/>
          <s v="2379"/>
          <s v="2380"/>
          <s v="2381"/>
          <s v="2382"/>
          <s v="2383"/>
          <s v="2384"/>
          <s v="2385"/>
          <s v="2386"/>
          <s v="2387"/>
          <s v="2388"/>
          <s v="2389"/>
          <s v="2390"/>
          <s v="2391"/>
          <s v="2392"/>
          <s v="2393"/>
          <s v="2394"/>
          <s v="2395"/>
          <s v="2396"/>
          <s v="2397"/>
          <s v="2398"/>
          <s v="2399"/>
          <s v="2400"/>
          <s v="2401"/>
          <s v="2402"/>
          <s v="2403"/>
          <s v="2404"/>
          <s v="2405"/>
          <s v="2406"/>
          <s v="2407"/>
          <s v="2408"/>
          <s v="2409"/>
          <s v="2410"/>
          <s v="2411"/>
          <s v="2412"/>
          <s v="2413"/>
          <s v="2414"/>
          <s v="2415"/>
          <s v="2416"/>
          <s v="2417"/>
          <s v="2418"/>
          <s v="2419"/>
          <s v="2420"/>
          <s v="2421"/>
          <s v="2422"/>
          <s v="2423"/>
          <s v="2424"/>
          <s v="2425"/>
          <s v="2426"/>
          <s v="2427"/>
          <s v="2428"/>
          <s v="2429"/>
          <s v="2430"/>
          <s v="2431"/>
          <s v="2432"/>
          <s v="2433"/>
          <s v="2434"/>
          <s v="2435"/>
          <s v="2436"/>
          <s v="2437"/>
          <s v="2438"/>
          <s v="2439"/>
          <s v="2440"/>
          <s v="2441"/>
          <s v="2442"/>
          <s v="2443"/>
          <s v="2444"/>
          <s v="2445"/>
          <s v="2446"/>
          <s v="2447"/>
          <s v="2448"/>
          <s v="2449"/>
          <s v="2450"/>
          <s v="2451"/>
          <s v="2452"/>
          <s v="2453"/>
          <s v="2454"/>
          <s v="2455"/>
          <s v="2456"/>
          <s v="2457"/>
          <s v="2458"/>
          <s v="2459"/>
          <s v="2460"/>
          <s v="2461"/>
          <s v="2462"/>
          <s v="2463"/>
          <s v="2464"/>
          <s v="2465"/>
          <s v="2466"/>
          <s v="2467"/>
          <s v="2468"/>
          <s v="2469"/>
          <s v="2470"/>
          <s v="2471"/>
          <s v="2472"/>
          <s v="2473"/>
          <s v="2474"/>
          <s v="2475"/>
          <s v="2476"/>
          <s v="2477"/>
          <s v="2478"/>
          <s v="2479"/>
          <s v="2480"/>
          <s v="2481"/>
          <s v="2482"/>
          <s v="2483"/>
          <s v="2484"/>
          <s v="2485"/>
          <s v="2486"/>
          <s v="2487"/>
          <s v="2488"/>
          <s v="2489"/>
          <s v="2490"/>
          <s v="2491"/>
          <s v="2492"/>
          <s v="2493"/>
          <s v="2494"/>
          <s v="2495"/>
          <s v="2496"/>
          <s v="2497"/>
          <s v="2498"/>
          <s v="2499"/>
          <s v="2500"/>
          <s v="2501"/>
          <s v="2502"/>
          <s v="2503"/>
          <s v="2504"/>
          <s v="2505"/>
          <s v="2506"/>
          <s v="2507"/>
          <s v="2508"/>
          <s v="2509"/>
          <s v="2510"/>
          <s v="2511"/>
          <s v="2512"/>
          <s v="2513"/>
          <s v="2514"/>
          <s v="2515"/>
          <s v="2516"/>
          <s v="2517"/>
          <s v="2518"/>
          <s v="2519"/>
          <s v="2520"/>
          <s v="2521"/>
          <s v="2522"/>
          <s v="2523"/>
          <s v="2524"/>
          <s v="2525"/>
          <s v="2526"/>
          <s v="2527"/>
          <s v="2528"/>
          <s v="2529"/>
          <s v="2530"/>
          <s v="2531"/>
          <s v="2532"/>
          <s v="2533"/>
          <s v="2534"/>
          <s v="2535"/>
          <s v="2536"/>
          <s v="2537"/>
          <s v="2538"/>
          <s v="2539"/>
          <s v="2540"/>
          <s v="2541"/>
          <s v="2542"/>
          <s v="2543"/>
          <s v="2544"/>
          <s v="2545"/>
          <s v="2546"/>
          <s v="2547"/>
          <s v="2548"/>
          <s v="2549"/>
          <s v="2550"/>
          <s v="2551"/>
          <s v="2552"/>
          <s v="2553"/>
          <s v="2554"/>
          <s v="2555"/>
          <s v="2556"/>
          <s v="2557"/>
          <s v="2558"/>
          <s v="2559"/>
          <s v="2560"/>
          <s v="2561"/>
          <s v="2562"/>
          <s v="2563"/>
          <s v="2564"/>
          <s v="2565"/>
          <s v="2566"/>
          <s v="2567"/>
          <s v="2568"/>
          <s v="2569"/>
          <s v="2570"/>
          <s v="2571"/>
          <s v="2572"/>
          <s v="2573"/>
          <s v="2574"/>
          <s v="2575"/>
          <s v="2576"/>
          <s v="2577"/>
          <s v="2578"/>
          <s v="2579"/>
          <s v="2580"/>
          <s v="2581"/>
          <s v="2582"/>
          <s v="2583"/>
          <s v="2584"/>
          <s v="2585"/>
          <s v="2586"/>
          <s v="2587"/>
          <s v="2588"/>
          <s v="2589"/>
          <s v="2590"/>
          <s v="2591"/>
          <s v="2592"/>
          <s v="2593"/>
          <s v="2594"/>
          <s v="2595"/>
          <s v="2596"/>
          <s v="2597"/>
          <s v="2598"/>
          <s v="2599"/>
          <s v="2600"/>
          <s v="2601"/>
          <s v="2602"/>
          <s v="2603"/>
          <s v="2604"/>
          <s v="2605"/>
          <s v="2606"/>
          <s v="2607"/>
          <s v="2608"/>
          <s v="2609"/>
          <s v="2610"/>
          <s v="2611"/>
          <s v="2612"/>
          <s v="2613"/>
          <s v="2614"/>
          <s v="2615"/>
          <s v="2616"/>
          <s v="2617"/>
          <s v="2618"/>
          <s v="2619"/>
          <s v="2620"/>
          <s v="2621"/>
          <s v="2622"/>
          <s v="2623"/>
          <s v="2624"/>
          <s v="2625"/>
          <s v="2626"/>
          <s v="2627"/>
          <s v="2628"/>
          <s v="2629"/>
          <s v="2630"/>
          <s v="2631"/>
          <s v="2632"/>
          <s v="2633"/>
          <s v="2634"/>
          <s v="2635"/>
          <s v="2636"/>
          <s v="2637"/>
          <s v="2638"/>
          <s v="2639"/>
          <s v="2640"/>
          <s v="2641"/>
          <s v="2642"/>
          <s v="2643"/>
          <s v="2644"/>
          <s v="2645"/>
          <s v="2646"/>
          <s v="2647"/>
          <s v="2648"/>
          <s v="2649"/>
          <s v="2650"/>
          <s v="2651"/>
          <s v="2652"/>
          <s v="2653"/>
          <s v="2654"/>
          <s v="2655"/>
          <s v="2656"/>
          <s v="2657"/>
          <s v="2658"/>
          <s v="2659"/>
          <s v="2660"/>
          <s v="2661"/>
          <s v="2662"/>
          <s v="2663"/>
          <s v="2664"/>
          <s v="2665"/>
          <s v="2666"/>
          <s v="2667"/>
          <s v="2668"/>
          <s v="2669"/>
          <s v="2670"/>
          <s v="2671"/>
          <s v="2672"/>
          <s v="2673"/>
          <s v="2674"/>
          <s v="2675"/>
          <s v="2676"/>
          <s v="2677"/>
          <s v="2678"/>
          <s v="2679"/>
          <s v="2680"/>
          <s v="2681"/>
          <s v="2682"/>
          <s v="2683"/>
          <s v="2684"/>
          <s v="2685"/>
          <s v="2686"/>
          <s v="2687"/>
          <s v="2688"/>
          <s v="2689"/>
          <s v="2690"/>
          <s v="2691"/>
          <s v="2692"/>
          <s v="2693"/>
          <s v="2694"/>
          <s v="2695"/>
          <s v="2696"/>
          <s v="2697"/>
          <s v="2698"/>
          <s v="2699"/>
          <s v="2700"/>
          <s v="2701"/>
          <s v="2702"/>
          <s v="2703"/>
          <s v="2704"/>
          <s v="2705"/>
          <s v="2706"/>
          <s v="2707"/>
          <s v="2708"/>
          <s v="2709"/>
          <s v="2710"/>
          <s v="2711"/>
          <s v="2712"/>
          <s v="2713"/>
          <s v="2714"/>
          <s v="2715"/>
          <s v="2716"/>
          <s v="2717"/>
          <s v="2718"/>
          <s v="2719"/>
          <s v="2720"/>
          <s v="2721"/>
          <s v="2722"/>
          <s v="2723"/>
          <s v="2724"/>
          <s v="2725"/>
          <s v="2726"/>
          <s v="2727"/>
          <s v="2728"/>
          <s v="2729"/>
          <s v="2730"/>
          <s v="2731"/>
          <s v="2732"/>
          <s v="2733"/>
          <s v="2734"/>
          <s v="2735"/>
          <s v="2736"/>
          <s v="2737"/>
          <s v="2738"/>
          <s v="2739"/>
          <s v="2740"/>
          <s v="2741"/>
          <s v="2742"/>
          <s v="2743"/>
          <s v="2744"/>
          <s v="2745"/>
          <s v="2746"/>
          <s v="2747"/>
          <s v="2748"/>
          <s v="2749"/>
          <s v="2750"/>
          <s v="2751"/>
          <s v="2752"/>
          <s v="2753"/>
          <s v="2754"/>
          <s v="2755"/>
          <s v="2756"/>
          <s v="2757"/>
          <s v="2758"/>
          <s v="2759"/>
          <s v="2760"/>
          <s v="2761"/>
          <s v="2762"/>
          <s v="2763"/>
          <s v="2764"/>
          <s v="2765"/>
          <s v="2766"/>
          <s v="2767"/>
          <s v="2768"/>
          <s v="2769"/>
          <s v="2770"/>
          <s v="2771"/>
          <s v="2772"/>
          <s v="2773"/>
          <s v="2774"/>
          <s v="2775"/>
          <s v="2776"/>
          <s v="2777"/>
          <s v="2778"/>
          <s v="2779"/>
          <s v="2780"/>
          <s v="2781"/>
          <s v="2782"/>
          <s v="2783"/>
          <s v="2784"/>
          <s v="2785"/>
          <s v="2786"/>
          <s v="2787"/>
          <s v="2788"/>
          <s v="2789"/>
          <s v="2790"/>
          <s v="2791"/>
          <s v="2792"/>
          <s v="2793"/>
          <s v="2794"/>
          <s v="2795"/>
          <s v="2796"/>
          <s v="2797"/>
          <s v="2798"/>
          <s v="2799"/>
          <s v="2800"/>
          <s v="2801"/>
          <s v="2802"/>
          <s v="2803"/>
          <s v="2804"/>
          <s v="2805"/>
          <s v="2806"/>
          <s v="2807"/>
          <s v="2808"/>
          <s v="2809"/>
          <s v="2810"/>
          <s v="2811"/>
          <s v="2812"/>
          <s v="2813"/>
          <s v="2814"/>
          <s v="2815"/>
          <s v="2816"/>
          <s v="2817"/>
          <s v="2818"/>
          <s v="2819"/>
          <s v="2820"/>
          <s v="2821"/>
          <s v="2822"/>
          <s v="2823"/>
          <s v="2824"/>
          <s v="2825"/>
          <s v="2826"/>
          <s v="2827"/>
          <s v="2828"/>
          <s v="2829"/>
          <s v="2830"/>
          <s v="2831"/>
          <s v="2832"/>
          <s v="2833"/>
          <s v="2834"/>
          <s v="2835"/>
          <s v="2836"/>
          <s v="2837"/>
          <s v="2838"/>
          <s v="2839"/>
          <s v="2840"/>
          <s v="2841"/>
          <s v="2842"/>
          <s v="2843"/>
          <s v="2844"/>
          <s v="2845"/>
          <s v="2846"/>
          <s v="2847"/>
          <s v="2848"/>
          <s v="2849"/>
          <s v="2850"/>
          <s v="2851"/>
          <s v="2852"/>
          <s v="2853"/>
          <s v="2854"/>
          <s v="2855"/>
          <s v="2856"/>
          <s v="2857"/>
          <s v="2858"/>
          <s v="2859"/>
          <s v="2860"/>
          <s v="2861"/>
          <s v="2862"/>
          <s v="2863"/>
          <s v="2864"/>
          <s v="2865"/>
          <s v="2866"/>
          <s v="2867"/>
          <s v="2868"/>
          <s v="2869"/>
          <s v="2870"/>
          <s v="2871"/>
          <s v="2872"/>
          <s v="2873"/>
          <s v="2874"/>
          <s v="2875"/>
          <s v="2876"/>
          <s v="2877"/>
          <s v="2878"/>
          <s v="2879"/>
          <s v="2880"/>
          <s v="2881"/>
          <s v="2882"/>
          <s v="2883"/>
          <s v="2884"/>
          <s v="2885"/>
          <s v="2886"/>
          <s v="2887"/>
          <s v="2888"/>
          <s v="2889"/>
          <s v="2890"/>
          <s v="2891"/>
          <s v="2892"/>
          <s v="2893"/>
          <s v="2894"/>
          <s v="2895"/>
          <s v="2896"/>
          <s v="2897"/>
          <s v="2898"/>
          <s v="2899"/>
          <s v="2900"/>
          <s v="2901"/>
          <s v="2902"/>
          <s v="2903"/>
          <s v="2904"/>
          <s v="2905"/>
          <s v="2906"/>
          <s v="2907"/>
          <s v="2908"/>
          <s v="2909"/>
          <s v="2910"/>
          <s v="2911"/>
          <s v="2912"/>
          <s v="2913"/>
          <s v="2914"/>
          <s v="2915"/>
          <s v="2916"/>
          <s v="2917"/>
          <s v="2918"/>
          <s v="2919"/>
          <s v="2920"/>
          <s v="2921"/>
          <s v="2922"/>
          <s v="2923"/>
          <s v="2924"/>
          <s v="2925"/>
          <s v="2926"/>
          <s v="2927"/>
          <s v="2928"/>
          <s v="2929"/>
          <s v="2930"/>
          <s v="2931"/>
          <s v="2932"/>
          <s v="2933"/>
          <s v="2934"/>
          <s v="2935"/>
          <s v="2936"/>
          <s v="2937"/>
          <s v="2938"/>
          <s v="2939"/>
          <s v="2940"/>
          <s v="2941"/>
          <s v="2942"/>
          <s v="2943"/>
          <s v="2944"/>
          <s v="2945"/>
          <s v="2946"/>
          <s v="2947"/>
          <s v="2948"/>
          <s v="2949"/>
          <s v="2950"/>
          <s v="2951"/>
          <s v="2952"/>
          <s v="2953"/>
          <s v="2954"/>
          <s v="2955"/>
          <s v="2956"/>
          <s v="2957"/>
          <s v="2958"/>
          <s v="2959"/>
          <s v="2960"/>
          <s v="2961"/>
          <s v="2962"/>
          <s v="2963"/>
          <s v="2964"/>
          <s v="2965"/>
          <s v="2966"/>
          <s v="2967"/>
          <s v="2968"/>
          <s v="2969"/>
          <s v="2970"/>
          <s v="2971"/>
          <s v="2972"/>
          <s v="2973"/>
          <s v="2974"/>
          <s v="2975"/>
          <s v="2976"/>
          <s v="2977"/>
          <s v="2978"/>
          <s v="2979"/>
          <s v="2980"/>
          <s v="2981"/>
          <s v="2982"/>
          <s v="2983"/>
          <s v="2984"/>
          <s v="2985"/>
          <s v="2986"/>
          <s v="2987"/>
          <s v="2988"/>
          <s v="2989"/>
          <s v="2990"/>
          <s v="2991"/>
          <s v="2992"/>
          <s v="2993"/>
          <s v="2994"/>
          <s v="2995"/>
          <s v="2996"/>
          <s v="2997"/>
          <s v="2998"/>
          <s v="2999"/>
          <s v="3000"/>
          <s v="3001"/>
          <s v="3002"/>
          <s v="3003"/>
          <s v="3004"/>
          <s v="3005"/>
          <s v="3006"/>
          <s v="3007"/>
          <s v="3008"/>
          <s v="3009"/>
          <s v="3010"/>
          <s v="3011"/>
          <s v="3012"/>
          <s v="3013"/>
          <s v="3014"/>
          <s v="3015"/>
          <s v="3016"/>
          <s v="3017"/>
          <s v="3018"/>
          <s v="3019"/>
          <s v="3020"/>
          <s v="3021"/>
          <s v="3022"/>
          <s v="3023"/>
          <s v="3024"/>
          <s v="3025"/>
          <s v="3026"/>
          <s v="3027"/>
          <s v="3028"/>
          <s v="3029"/>
          <s v="3030"/>
          <s v="3031"/>
          <s v="3032"/>
          <s v="3033"/>
          <s v="3034"/>
          <s v="3035"/>
          <s v="3036"/>
          <s v="3037"/>
          <s v="3038"/>
          <s v="3039"/>
          <s v="3040"/>
          <s v="3041"/>
          <s v="3042"/>
          <s v="3043"/>
          <s v="3044"/>
          <s v="3045"/>
          <s v="3046"/>
          <s v="3047"/>
          <s v="3048"/>
          <s v="3049"/>
          <s v="3050"/>
          <s v="3051"/>
          <s v="3052"/>
          <s v="3053"/>
          <s v="3054"/>
          <s v="3055"/>
          <s v="3056"/>
          <s v="3057"/>
          <s v="3058"/>
          <s v="3059"/>
          <s v="3060"/>
          <s v="3061"/>
          <s v="3062"/>
          <s v="3063"/>
          <s v="3064"/>
          <s v="3065"/>
          <s v="3066"/>
          <s v="3067"/>
          <s v="3068"/>
          <s v="3069"/>
          <s v="3070"/>
          <s v="3071"/>
          <s v="3072"/>
          <s v="3073"/>
          <s v="3074"/>
          <s v="3075"/>
          <s v="3076"/>
          <s v="3077"/>
          <s v="3078"/>
          <s v="3079"/>
          <s v="3080"/>
          <s v="3081"/>
          <s v="3082"/>
          <s v="3083"/>
          <s v="3084"/>
          <s v="3085"/>
          <s v="3086"/>
          <s v="3087"/>
          <s v="3088"/>
          <s v="3089"/>
          <s v="3090"/>
          <s v="3091"/>
          <s v="3092"/>
          <s v="3093"/>
          <s v="3094"/>
          <s v="3095"/>
          <s v="3096"/>
          <s v="3097"/>
          <s v="3098"/>
          <s v="3099"/>
          <s v="3100"/>
          <s v="3101"/>
          <s v="3102"/>
          <s v="3103"/>
          <s v="3104"/>
          <s v="3105"/>
          <s v="3106"/>
          <s v="3107"/>
          <s v="3108"/>
          <s v="3109"/>
          <s v="3110"/>
          <s v="3111"/>
          <s v="3112"/>
          <s v="3113"/>
          <s v="3114"/>
          <s v="3115"/>
          <s v="3116"/>
          <s v="3117"/>
          <s v="3118"/>
          <s v="3119"/>
          <s v="3120"/>
          <s v="3121"/>
          <s v="3122"/>
          <s v="3123"/>
          <s v="3124"/>
          <s v="3125"/>
          <s v="3126"/>
          <s v="3127"/>
          <s v="3128"/>
          <s v="3129"/>
          <s v="3130"/>
          <s v="3131"/>
          <s v="3132"/>
          <s v="3133"/>
          <s v="3134"/>
          <s v="3135"/>
          <s v="3136"/>
          <s v="3137"/>
          <s v="3138"/>
          <s v="3139"/>
          <s v="3140"/>
          <s v="3141"/>
          <s v="3142"/>
          <s v="3143"/>
          <s v="3144"/>
          <s v="3145"/>
          <s v="3146"/>
          <s v="3147"/>
          <s v="3148"/>
          <s v="3149"/>
          <s v="3150"/>
          <s v="3151"/>
          <s v="3152"/>
          <s v="3153"/>
          <s v="3154"/>
          <s v="3155"/>
          <s v="3156"/>
          <s v="3157"/>
          <s v="3158"/>
          <s v="3159"/>
          <s v="3160"/>
          <s v="3161"/>
          <s v="3162"/>
          <s v="3163"/>
          <s v="3164"/>
          <s v="3165"/>
          <s v="3166"/>
          <s v="3167"/>
          <s v="3168"/>
          <s v="3169"/>
          <s v="3170"/>
          <s v="3171"/>
          <s v="3172"/>
          <s v="3173"/>
          <s v="3174"/>
          <s v="3175"/>
          <s v="3176"/>
          <s v="3177"/>
          <s v="3178"/>
          <s v="3179"/>
          <s v="3180"/>
          <s v="3181"/>
          <s v="3182"/>
          <s v="3183"/>
          <s v="3184"/>
          <s v="3185"/>
          <s v="3186"/>
          <s v="3187"/>
          <s v="3188"/>
          <s v="3189"/>
          <s v="3190"/>
          <s v="3191"/>
          <s v="3192"/>
          <s v="3193"/>
          <s v="3194"/>
          <s v="3195"/>
          <s v="3196"/>
          <s v="3197"/>
          <s v="3198"/>
          <s v="3199"/>
          <s v="3200"/>
          <s v="3201"/>
          <s v="3202"/>
          <s v="3203"/>
          <s v="3204"/>
          <s v="3205"/>
          <s v="3206"/>
          <s v="3207"/>
          <s v="3208"/>
          <s v="3209"/>
          <s v="3210"/>
          <s v="3211"/>
          <s v="3212"/>
          <s v="3213"/>
          <s v="3214"/>
          <s v="3215"/>
          <s v="3216"/>
          <s v="3217"/>
          <s v="3218"/>
          <s v="3219"/>
          <s v="3220"/>
          <s v="3221"/>
          <s v="3222"/>
          <s v="3223"/>
          <s v="3224"/>
          <s v="3225"/>
          <s v="3226"/>
          <s v="3227"/>
          <s v="3228"/>
          <s v="3229"/>
          <s v="3230"/>
          <s v="3231"/>
          <s v="3232"/>
          <s v="3233"/>
          <s v="3234"/>
          <s v="3235"/>
          <s v="3236"/>
          <s v="3237"/>
          <s v="3238"/>
          <s v="3239"/>
          <s v="3240"/>
          <s v="3241"/>
          <s v="3242"/>
          <s v="3243"/>
          <s v="3244"/>
          <s v="3245"/>
          <s v="3246"/>
          <s v="3247"/>
          <s v="3248"/>
          <s v="3249"/>
          <s v="3250"/>
          <s v="3251"/>
          <s v="3252"/>
          <s v="3253"/>
          <s v="3254"/>
          <s v="3255"/>
          <s v="3256"/>
          <s v="3257"/>
          <s v="3258"/>
          <s v="3259"/>
          <s v="3260"/>
          <s v="3261"/>
          <s v="3262"/>
          <s v="3263"/>
          <s v="3264"/>
          <s v="3265"/>
          <s v="3266"/>
          <s v="3267"/>
          <s v="3268"/>
          <s v="3269"/>
          <s v="3270"/>
          <s v="3271"/>
          <s v="3272"/>
          <s v="3273"/>
          <s v="3274"/>
          <s v="3275"/>
          <s v="3276"/>
          <s v="3277"/>
          <s v="3278"/>
          <s v="3279"/>
          <s v="3280"/>
          <s v="3281"/>
          <s v="3282"/>
          <s v="3283"/>
          <s v="3284"/>
          <s v="3285"/>
          <s v="3286"/>
          <s v="3287"/>
          <s v="3288"/>
          <s v="3289"/>
          <s v="3290"/>
          <s v="3291"/>
          <s v="3292"/>
          <s v="3293"/>
          <s v="3294"/>
          <s v="3295"/>
          <s v="3296"/>
          <s v="3297"/>
          <s v="3298"/>
          <s v="3299"/>
          <s v="3300"/>
          <s v="3301"/>
          <s v="3302"/>
          <s v="3303"/>
          <s v="3304"/>
          <s v="3305"/>
          <s v="3306"/>
          <s v="3307"/>
          <s v="3308"/>
          <s v="3309"/>
          <s v="3310"/>
          <s v="3311"/>
          <s v="3312"/>
          <s v="3313"/>
          <s v="3314"/>
          <s v="3315"/>
          <s v="3316"/>
          <s v="3317"/>
          <s v="3318"/>
          <s v="3319"/>
          <s v="3320"/>
          <s v="3321"/>
          <s v="3322"/>
          <s v="3323"/>
          <s v="3324"/>
          <s v="3325"/>
          <s v="3326"/>
          <s v="3327"/>
          <s v="3328"/>
          <s v="3329"/>
          <s v="3330"/>
          <s v="3331"/>
          <s v="3332"/>
          <s v="3333"/>
          <s v="3334"/>
          <s v="3335"/>
          <s v="3336"/>
          <s v="3337"/>
          <s v="3338"/>
          <s v="3339"/>
          <s v="3340"/>
          <s v="3341"/>
          <s v="3342"/>
          <s v="3343"/>
          <s v="3344"/>
          <s v="3345"/>
          <s v="3346"/>
          <s v="3347"/>
          <s v="3348"/>
          <s v="3349"/>
          <s v="3350"/>
          <s v="3351"/>
          <s v="3352"/>
          <s v="3353"/>
          <s v="3354"/>
          <s v="3355"/>
          <s v="3356"/>
          <s v="3357"/>
          <s v="3358"/>
          <s v="3359"/>
          <s v="3360"/>
          <s v="3361"/>
          <s v="3362"/>
          <s v="3363"/>
          <s v="3364"/>
          <s v="3365"/>
          <s v="3366"/>
          <s v="3367"/>
          <s v="3368"/>
          <s v="3369"/>
          <s v="3370"/>
          <s v="3371"/>
          <s v="3372"/>
          <s v="3373"/>
          <s v="3374"/>
          <s v="3375"/>
          <s v="3376"/>
          <s v="3377"/>
          <s v="3378"/>
          <s v="3379"/>
          <s v="3380"/>
          <s v="3381"/>
          <s v="3382"/>
          <s v="3383"/>
          <s v="3384"/>
          <s v="3385"/>
          <s v="3386"/>
          <s v="3387"/>
          <s v="3388"/>
          <s v="3389"/>
          <s v="3390"/>
          <s v="3391"/>
          <s v="3392"/>
          <s v="3393"/>
          <s v="3394"/>
          <s v="3395"/>
          <s v="3396"/>
          <s v="3397"/>
          <s v="3398"/>
          <s v="3399"/>
          <s v="3400"/>
          <s v="3401"/>
          <s v="3402"/>
          <s v="3403"/>
          <s v="3404"/>
          <s v="3405"/>
          <s v="3406"/>
          <s v="3407"/>
          <s v="3408"/>
          <s v="3409"/>
          <s v="3410"/>
          <s v="3411"/>
          <s v="3412"/>
          <s v="3413"/>
          <s v="3414"/>
          <s v="3415"/>
          <s v="3416"/>
          <s v="3417"/>
          <s v="3418"/>
          <s v="3419"/>
          <s v="3420"/>
          <s v="3421"/>
          <s v="3422"/>
          <s v="3423"/>
          <s v="3424"/>
          <s v="3425"/>
          <s v="3426"/>
          <s v="3427"/>
          <s v="3428"/>
          <s v="3429"/>
          <s v="3430"/>
          <s v="3431"/>
          <s v="3432"/>
          <s v="3433"/>
          <s v="3434"/>
          <s v="3435"/>
          <s v="3436"/>
          <s v="3437"/>
          <s v="3438"/>
          <s v="3439"/>
          <s v="3440"/>
          <s v="3441"/>
          <s v="3442"/>
          <s v="3443"/>
          <s v="3444"/>
          <s v="3445"/>
          <s v="3446"/>
          <s v="3447"/>
          <s v="3448"/>
          <s v="3449"/>
          <s v="3450"/>
          <s v="3451"/>
          <s v="3452"/>
          <s v="3453"/>
          <s v="3454"/>
          <s v="3455"/>
          <s v="3456"/>
          <s v="3457"/>
          <s v="3458"/>
          <s v="3459"/>
          <s v="3460"/>
          <s v="3461"/>
          <s v="3462"/>
          <s v="3463"/>
          <s v="3464"/>
          <s v="3465"/>
          <s v="3466"/>
          <s v="3467"/>
          <s v="3468"/>
          <s v="3469"/>
          <s v="3470"/>
          <s v="3471"/>
          <s v="3472"/>
          <s v="3473"/>
          <s v="3474"/>
          <s v="3475"/>
          <s v="3476"/>
          <s v="3477"/>
          <s v="3478"/>
          <s v="3479"/>
          <s v="3480"/>
          <s v="3481"/>
          <s v="3482"/>
          <s v="3483"/>
          <s v="3484"/>
          <s v="3485"/>
          <s v="3486"/>
          <s v="3487"/>
          <s v="3488"/>
          <s v="3489"/>
          <s v="3490"/>
          <s v="3491"/>
          <s v="3492"/>
          <s v="3493"/>
          <s v="3494"/>
          <s v="3495"/>
          <s v="3496"/>
          <s v="3497"/>
          <s v="3498"/>
          <s v="3499"/>
          <s v="3500"/>
          <s v="3501"/>
          <s v="3502"/>
          <s v="3503"/>
          <s v="3504"/>
          <s v="3505"/>
          <s v="3506"/>
          <s v="3507"/>
          <s v="3508"/>
          <s v="3509"/>
          <s v="3510"/>
          <s v="3511"/>
          <s v="3512"/>
          <s v="3513"/>
          <s v="3514"/>
          <s v="3515"/>
          <s v="3516"/>
          <s v="3517"/>
          <s v="3518"/>
          <s v="3519"/>
          <s v="3520"/>
          <s v="3521"/>
          <s v="3522"/>
          <s v="3523"/>
          <s v="3524"/>
          <s v="3525"/>
          <s v="3526"/>
          <s v="3527"/>
          <s v="3528"/>
          <s v="3529"/>
          <s v="3530"/>
          <s v="3531"/>
          <s v="3532"/>
          <s v="3533"/>
          <s v="3534"/>
          <s v="3535"/>
          <s v="3536"/>
          <s v="3537"/>
          <s v="3538"/>
          <s v="3539"/>
          <s v="3540"/>
          <s v="3541"/>
          <s v="3542"/>
          <s v="3543"/>
          <s v="3544"/>
          <s v="3545"/>
          <s v="3546"/>
          <s v="3547"/>
          <s v="3548"/>
          <s v="3549"/>
          <s v="3550"/>
          <s v="3551"/>
          <s v="3552"/>
          <s v="3553"/>
          <s v="3554"/>
          <s v="3555"/>
          <s v="3556"/>
          <s v="3557"/>
          <s v="3558"/>
          <s v="3559"/>
          <s v="3560"/>
          <s v="3561"/>
          <s v="3562"/>
          <s v="3563"/>
          <s v="3564"/>
          <s v="3565"/>
          <s v="3566"/>
          <s v="3567"/>
          <s v="3568"/>
          <s v="3569"/>
          <s v="3570"/>
          <s v="3571"/>
          <s v="3572"/>
          <s v="3573"/>
          <s v="3574"/>
          <s v="3575"/>
          <s v="3576"/>
          <s v="3577"/>
          <s v="3578"/>
          <s v="3579"/>
          <s v="3580"/>
          <s v="3581"/>
          <s v="3582"/>
          <s v="3583"/>
          <s v="3584"/>
          <s v="3585"/>
          <s v="3586"/>
          <s v="3587"/>
          <s v="3588"/>
          <s v="3589"/>
          <s v="3590"/>
          <s v="3591"/>
          <s v="3592"/>
          <s v="3593"/>
          <s v="3594"/>
          <s v="3595"/>
          <s v="3596"/>
          <s v="3597"/>
          <s v="3598"/>
          <s v="3599"/>
          <s v="3600"/>
          <s v="3601"/>
          <s v="3602"/>
          <s v="3603"/>
          <s v="3604"/>
          <s v="3605"/>
          <s v="3606"/>
          <s v="3607"/>
          <s v="3608"/>
          <s v="3609"/>
          <s v="3610"/>
          <s v="3611"/>
          <s v="3612"/>
          <s v="3613"/>
          <s v="3614"/>
          <s v="3615"/>
          <s v="3616"/>
          <s v="3617"/>
          <s v="3618"/>
          <s v="3619"/>
          <s v="3620"/>
          <s v="3621"/>
          <s v="3622"/>
          <s v="3623"/>
          <s v="3624"/>
          <s v="3625"/>
          <s v="3626"/>
          <s v="3627"/>
          <s v="3628"/>
          <s v="3629"/>
          <s v="3630"/>
          <s v="3631"/>
          <s v="3632"/>
          <s v="3633"/>
          <s v="3634"/>
          <s v="3635"/>
          <s v="3636"/>
          <s v="3637"/>
          <s v="3638"/>
          <s v="3639"/>
          <s v="3640"/>
          <s v="3641"/>
          <s v="3642"/>
          <s v="3643"/>
          <s v="3644"/>
          <s v="3645"/>
          <s v="3646"/>
          <s v="3647"/>
          <s v="3648"/>
          <s v="3649"/>
          <s v="3650"/>
          <s v="3651"/>
          <s v="3652"/>
          <s v="3653"/>
          <s v="3654"/>
          <s v="3655"/>
          <s v="3656"/>
          <s v="3657"/>
          <s v="3658"/>
          <s v="3659"/>
          <s v="3660"/>
          <s v="3661"/>
          <s v="3662"/>
          <s v="3663"/>
          <s v="3664"/>
          <s v="3665"/>
          <s v="3666"/>
          <s v="3667"/>
          <s v="3668"/>
          <s v="3669"/>
          <s v="3670"/>
          <s v="3671"/>
          <s v="3672"/>
          <s v="3673"/>
          <s v="3674"/>
          <s v="3675"/>
          <s v="3676"/>
          <s v="3677"/>
          <s v="3678"/>
          <s v="3679"/>
          <s v="3680"/>
          <s v="3681"/>
          <s v="3682"/>
          <s v="3683"/>
          <s v="3684"/>
          <s v="3685"/>
          <s v="3686"/>
          <s v="3687"/>
          <s v="3688"/>
          <s v="3689"/>
          <s v="3690"/>
          <s v="3691"/>
          <s v="3692"/>
          <s v="3693"/>
          <s v="3694"/>
          <s v="3695"/>
          <s v="3696"/>
          <s v="3697"/>
          <s v="3698"/>
          <s v="3699"/>
          <s v="3700"/>
          <s v="3701"/>
          <s v="3702"/>
          <s v="3703"/>
          <s v="3704"/>
          <s v="3705"/>
          <s v="3706"/>
          <s v="3707"/>
          <s v="3708"/>
          <s v="3709"/>
          <s v="3710"/>
          <s v="3711"/>
          <s v="3712"/>
          <s v="3713"/>
          <s v="3714"/>
          <s v="3715"/>
          <s v="3716"/>
          <s v="3717"/>
          <s v="3718"/>
          <s v="3719"/>
          <s v="3720"/>
          <s v="3721"/>
          <s v="3722"/>
          <s v="3723"/>
          <s v="3724"/>
          <s v="3725"/>
          <s v="3726"/>
          <s v="3727"/>
          <s v="3728"/>
          <s v="3729"/>
          <s v="3730"/>
          <s v="3731"/>
          <s v="3732"/>
          <s v="3733"/>
          <s v="3734"/>
          <s v="3735"/>
          <s v="3736"/>
          <s v="3737"/>
          <s v="3738"/>
          <s v="3739"/>
          <s v="3740"/>
          <s v="3741"/>
          <s v="3742"/>
          <s v="3743"/>
          <s v="3744"/>
          <s v="3745"/>
          <s v="3746"/>
          <s v="3747"/>
          <s v="3748"/>
          <s v="3749"/>
          <s v="3750"/>
          <s v="3751"/>
          <s v="3752"/>
          <s v="3753"/>
          <s v="3754"/>
          <s v="3755"/>
          <s v="3756"/>
          <s v="3757"/>
          <s v="3758"/>
          <s v="3759"/>
          <s v="3760"/>
          <s v="3761"/>
          <s v="3762"/>
          <s v="3763"/>
          <s v="3764"/>
          <s v="3765"/>
          <s v="3766"/>
          <s v="3767"/>
          <s v="3768"/>
          <s v="3769"/>
          <s v="3770"/>
          <s v="3771"/>
          <s v="3772"/>
          <s v="3773"/>
          <s v="3774"/>
          <s v="3775"/>
          <s v="3776"/>
          <s v="3777"/>
          <s v="3778"/>
          <s v="3779"/>
          <s v="3780"/>
          <s v="3781"/>
          <s v="3782"/>
          <s v="3783"/>
          <s v="3784"/>
          <s v="3785"/>
          <s v="3786"/>
          <s v="3787"/>
          <s v="3788"/>
          <s v="3789"/>
          <s v="3790"/>
          <s v="3791"/>
          <s v="3792"/>
          <s v="3793"/>
          <s v="3794"/>
          <s v="3795"/>
          <s v="3796"/>
          <s v="3797"/>
          <s v="3798"/>
          <s v="3799"/>
          <s v="3800"/>
          <s v="3801"/>
          <s v="3802"/>
          <s v="3803"/>
          <s v="3804"/>
          <s v="3805"/>
          <s v="3806"/>
          <s v="3807"/>
          <s v="3808"/>
          <s v="3809"/>
          <s v="3810"/>
          <s v="3811"/>
          <s v="3812"/>
          <s v="3813"/>
          <s v="3814"/>
          <s v="3815"/>
          <s v="3816"/>
          <s v="3817"/>
          <s v="3818"/>
          <s v="3819"/>
          <s v="3820"/>
          <s v="3821"/>
          <s v="3822"/>
          <s v="3823"/>
          <s v="3824"/>
          <s v="3825"/>
          <s v="3826"/>
          <s v="3827"/>
          <s v="3828"/>
          <s v="3829"/>
          <s v="3830"/>
          <s v="3831"/>
          <s v="3832"/>
          <s v="3833"/>
          <s v="3834"/>
          <s v="3835"/>
          <s v="3836"/>
          <s v="3837"/>
          <s v="3838"/>
          <s v="3839"/>
          <s v="3840"/>
          <s v="3841"/>
          <s v="3842"/>
          <s v="3843"/>
          <s v="3844"/>
          <s v="3845"/>
          <s v="3846"/>
          <s v="3847"/>
          <s v="3848"/>
          <s v="3849"/>
          <s v="3850"/>
          <s v="3851"/>
          <s v="3852"/>
          <s v="3853"/>
          <s v="3854"/>
          <s v="3855"/>
          <s v="3856"/>
          <s v="3857"/>
          <s v="3858"/>
          <s v="3859"/>
          <s v="3860"/>
          <s v="3861"/>
          <s v="3862"/>
          <s v="3863"/>
          <s v="3864"/>
          <s v="3865"/>
          <s v="3866"/>
          <s v="3867"/>
          <s v="3868"/>
          <s v="3869"/>
          <s v="3870"/>
          <s v="3871"/>
          <s v="3872"/>
          <s v="3873"/>
          <s v="3874"/>
          <s v="3875"/>
          <s v="3876"/>
          <s v="3877"/>
          <s v="3878"/>
          <s v="3879"/>
          <s v="3880"/>
          <s v="3881"/>
          <s v="3882"/>
          <s v="3883"/>
          <s v="3884"/>
          <s v="3885"/>
          <s v="3886"/>
          <s v="3887"/>
          <s v="3888"/>
          <s v="3889"/>
          <s v="3890"/>
          <s v="3891"/>
          <s v="3892"/>
          <s v="3893"/>
          <s v="3894"/>
          <s v="3895"/>
          <s v="3896"/>
          <s v="3897"/>
          <s v="3898"/>
          <s v="3899"/>
          <s v="3900"/>
          <s v="3901"/>
          <s v="3902"/>
          <s v="3903"/>
          <s v="3904"/>
          <s v="3905"/>
          <s v="3906"/>
          <s v="3907"/>
          <s v="3908"/>
          <s v="3909"/>
          <s v="3910"/>
          <s v="3911"/>
          <s v="3912"/>
          <s v="3913"/>
          <s v="3914"/>
          <s v="3915"/>
          <s v="3916"/>
          <s v="3917"/>
          <s v="3918"/>
          <s v="3919"/>
          <s v="3920"/>
          <s v="3921"/>
          <s v="3922"/>
          <s v="3923"/>
          <s v="3924"/>
          <s v="3925"/>
          <s v="3926"/>
          <s v="3927"/>
          <s v="3928"/>
          <s v="3929"/>
          <s v="3930"/>
          <s v="3931"/>
          <s v="3932"/>
          <s v="3933"/>
          <s v="3934"/>
          <s v="3935"/>
          <s v="3936"/>
          <s v="3937"/>
          <s v="3938"/>
          <s v="3939"/>
          <s v="3940"/>
          <s v="3941"/>
          <s v="3942"/>
          <s v="3943"/>
          <s v="3944"/>
          <s v="3945"/>
          <s v="3946"/>
          <s v="3947"/>
          <s v="3948"/>
          <s v="3949"/>
          <s v="3950"/>
          <s v="3951"/>
          <s v="3952"/>
          <s v="3953"/>
          <s v="3954"/>
          <s v="3955"/>
          <s v="3956"/>
          <s v="3957"/>
          <s v="3958"/>
          <s v="3959"/>
          <s v="3960"/>
          <s v="3961"/>
          <s v="3962"/>
          <s v="3963"/>
          <s v="3964"/>
          <s v="3965"/>
          <s v="3966"/>
          <s v="3967"/>
          <s v="3968"/>
          <s v="3969"/>
          <s v="3970"/>
          <s v="3971"/>
          <s v="3972"/>
          <s v="3973"/>
          <s v="3974"/>
          <s v="3975"/>
          <s v="3976"/>
          <s v="3977"/>
          <s v="3978"/>
          <s v="3979"/>
          <s v="3980"/>
          <s v="3981"/>
          <s v="3982"/>
          <s v="3983"/>
          <s v="3984"/>
          <s v="3985"/>
          <s v="3986"/>
          <s v="3987"/>
          <s v="3988"/>
          <s v="3989"/>
          <s v="3990"/>
          <s v="3991"/>
          <s v="3992"/>
          <s v="3993"/>
          <s v="3994"/>
          <s v="3995"/>
          <s v="3996"/>
          <s v="3997"/>
          <s v="3998"/>
          <s v="3999"/>
          <s v="4000"/>
          <s v="4001"/>
          <s v="4002"/>
          <s v="4003"/>
          <s v="4004"/>
          <s v="4005"/>
          <s v="4006"/>
          <s v="4007"/>
          <s v="4008"/>
          <s v="4009"/>
          <s v="4010"/>
          <s v="4011"/>
          <s v="4012"/>
          <s v="4013"/>
          <s v="4014"/>
          <s v="4015"/>
          <s v="4016"/>
          <s v="4017"/>
          <s v="4018"/>
          <s v="4019"/>
          <s v="4020"/>
          <s v="4021"/>
          <s v="4022"/>
          <s v="4023"/>
          <s v="4024"/>
          <s v="4025"/>
          <s v="4026"/>
          <s v="4027"/>
          <s v="4028"/>
          <s v="4029"/>
          <s v="4030"/>
          <s v="4031"/>
          <s v="4032"/>
          <s v="4033"/>
          <s v="4034"/>
          <s v="4035"/>
          <s v="4036"/>
          <s v="4037"/>
          <s v="4038"/>
          <s v="4039"/>
          <s v="4040"/>
          <s v="4041"/>
          <s v="4042"/>
          <s v="4043"/>
          <s v="4044"/>
          <s v="4045"/>
          <s v="4046"/>
          <s v="4047"/>
          <s v="4048"/>
          <s v="4049"/>
          <s v="4050"/>
          <s v="4051"/>
          <s v="4052"/>
          <s v="4053"/>
          <s v="4054"/>
          <s v="4055"/>
          <s v="4056"/>
          <s v="4057"/>
          <s v="4058"/>
          <s v="4059"/>
          <s v="4060"/>
          <s v="4061"/>
          <s v="4062"/>
          <s v="4063"/>
          <s v="4064"/>
          <s v="4065"/>
          <s v="4066"/>
          <s v="4067"/>
          <s v="4068"/>
          <s v="4069"/>
          <s v="4070"/>
          <s v="4071"/>
          <s v="4072"/>
          <s v="4073"/>
          <s v="4074"/>
          <s v="4075"/>
          <s v="4076"/>
          <s v="4077"/>
          <s v="4078"/>
          <s v="4079"/>
          <s v="4080"/>
          <s v="4081"/>
          <s v="4082"/>
          <s v="4083"/>
          <s v="4084"/>
          <s v="4085"/>
          <s v="4086"/>
          <s v="4087"/>
          <s v="4088"/>
          <s v="4089"/>
          <s v="4090"/>
          <s v="4091"/>
          <s v="4092"/>
          <s v="4093"/>
          <s v="4094"/>
          <s v="4095"/>
          <s v="4096"/>
          <s v="4097"/>
          <s v="4098"/>
          <s v="4099"/>
          <s v="4100"/>
          <s v="4101"/>
          <s v="4102"/>
          <s v="4103"/>
          <s v="4104"/>
          <s v="4105"/>
          <s v="4106"/>
          <s v="4107"/>
          <s v="4108"/>
          <s v="4109"/>
          <s v="4110"/>
          <s v="4111"/>
          <s v="4112"/>
          <s v="4113"/>
          <s v="4114"/>
          <s v="4115"/>
          <s v="4116"/>
          <s v="4117"/>
          <s v="4118"/>
          <s v="4119"/>
          <s v="4120"/>
          <s v="4121"/>
          <s v="4122"/>
          <s v="4123"/>
          <s v="4124"/>
          <s v="4125"/>
          <s v="4126"/>
          <s v="4127"/>
          <s v="4128"/>
          <s v="4129"/>
          <s v="4130"/>
          <s v="4131"/>
          <s v="4132"/>
          <s v="4133"/>
          <s v="4134"/>
          <s v="4135"/>
          <s v="4136"/>
          <s v="4137"/>
          <s v="4138"/>
          <s v="4139"/>
          <s v="4140"/>
          <s v="4141"/>
          <s v="4142"/>
          <s v="4143"/>
          <s v="4144"/>
          <s v="4145"/>
          <s v="4146"/>
          <s v="4147"/>
          <s v="4148"/>
          <s v="4149"/>
          <s v="4150"/>
          <s v="4151"/>
          <s v="4152"/>
          <s v="4153"/>
          <s v="4154"/>
          <s v="4155"/>
          <s v="4156"/>
          <s v="4157"/>
          <s v="4158"/>
          <s v="4159"/>
          <s v="4160"/>
          <s v="4161"/>
          <s v="4162"/>
          <s v="4163"/>
          <s v="4164"/>
          <s v="4165"/>
          <s v="4166"/>
          <s v="4167"/>
          <s v="4168"/>
          <s v="4169"/>
          <s v="4170"/>
          <s v="4171"/>
          <s v="4172"/>
          <s v="4173"/>
          <s v="4174"/>
          <s v="4175"/>
          <s v="4176"/>
          <s v="4177"/>
          <s v="4178"/>
          <s v="4179"/>
          <s v="4180"/>
          <s v="4181"/>
          <s v="4182"/>
          <s v="4183"/>
          <s v="4184"/>
          <s v="4185"/>
          <s v="4186"/>
          <s v="4187"/>
          <s v="4188"/>
          <s v="4189"/>
          <s v="4190"/>
          <s v="4191"/>
          <s v="4192"/>
          <s v="4193"/>
          <s v="4194"/>
          <s v="4195"/>
          <s v="4196"/>
          <s v="4197"/>
          <s v="4198"/>
          <s v="4199"/>
          <s v="4200"/>
          <s v="4201"/>
          <s v="4202"/>
          <s v="4203"/>
          <s v="4204"/>
          <s v="4205"/>
          <s v="4206"/>
          <s v="4207"/>
          <s v="4208"/>
          <s v="4209"/>
          <s v="4210"/>
          <s v="4211"/>
          <s v="4212"/>
          <s v="4213"/>
          <s v="4214"/>
          <s v="4215"/>
          <s v="4216"/>
          <s v="4217"/>
          <s v="4218"/>
          <s v="4219"/>
          <s v="4220"/>
          <s v="4221"/>
          <s v="4222"/>
          <s v="4223"/>
          <s v="4224"/>
          <s v="4225"/>
          <s v="4226"/>
          <s v="4227"/>
          <s v="4228"/>
          <s v="4229"/>
          <s v="4230"/>
          <s v="4231"/>
          <s v="4232"/>
          <s v="4233"/>
          <s v="4234"/>
          <s v="4235"/>
          <s v="4236"/>
          <s v="4237"/>
          <s v="4238"/>
          <s v="4239"/>
          <s v="4240"/>
          <s v="4241"/>
          <s v="4242"/>
          <s v="4243"/>
          <s v="4244"/>
          <s v="4245"/>
          <s v="4246"/>
          <s v="4247"/>
          <s v="4248"/>
          <s v="4249"/>
          <s v="4250"/>
          <s v="4251"/>
          <s v="4252"/>
          <s v="4253"/>
          <s v="4254"/>
          <s v="4255"/>
          <s v="4256"/>
          <s v="4257"/>
          <s v="4258"/>
          <s v="4259"/>
          <s v="4260"/>
          <s v="4261"/>
          <s v="4262"/>
          <s v="4263"/>
          <s v="4264"/>
          <s v="4265"/>
          <s v="4266"/>
          <s v="4267"/>
          <s v="4268"/>
          <s v="4269"/>
          <s v="4270"/>
          <s v="4271"/>
          <s v="4272"/>
          <s v="4273"/>
          <s v="4274"/>
          <s v="4275"/>
          <s v="4276"/>
          <s v="4277"/>
          <s v="4278"/>
          <s v="4279"/>
          <s v="4280"/>
          <s v="4281"/>
          <s v="4282"/>
          <s v="4283"/>
          <s v="4284"/>
          <s v="4285"/>
          <s v="4286"/>
          <s v="4287"/>
          <s v="4288"/>
          <s v="4289"/>
          <s v="4290"/>
          <s v="4291"/>
          <s v="4292"/>
          <s v="4293"/>
          <s v="4294"/>
          <s v="4295"/>
          <s v="4296"/>
          <s v="4297"/>
          <s v="4298"/>
          <s v="4299"/>
          <s v="4300"/>
          <s v="4301"/>
          <s v="4302"/>
          <s v="4303"/>
          <s v="4304"/>
          <s v="4305"/>
          <s v="4306"/>
          <s v="4307"/>
          <s v="4308"/>
          <s v="4309"/>
          <s v="4310"/>
          <s v="4311"/>
          <s v="4312"/>
          <s v="4313"/>
          <s v="4314"/>
          <s v="4315"/>
          <s v="4316"/>
          <s v="4317"/>
          <s v="4318"/>
          <s v="4319"/>
          <s v="4320"/>
          <s v="4321"/>
          <s v="4322"/>
          <s v="4323"/>
          <s v="4324"/>
          <s v="4325"/>
          <s v="4326"/>
          <s v="4327"/>
          <s v="4328"/>
          <s v="4329"/>
          <s v="4330"/>
          <s v="4331"/>
          <s v="4332"/>
          <s v="4333"/>
          <s v="4334"/>
          <s v="4335"/>
          <s v="4336"/>
          <s v="4337"/>
          <s v="4338"/>
          <s v="4339"/>
          <s v="4340"/>
          <s v="4341"/>
          <s v="4342"/>
          <s v="4343"/>
          <s v="4344"/>
          <s v="4345"/>
          <s v="4346"/>
          <s v="4347"/>
          <s v="4348"/>
          <s v="4349"/>
          <s v="4350"/>
          <s v="4351"/>
          <s v="4352"/>
          <s v="4353"/>
          <s v="4354"/>
          <s v="4355"/>
          <s v="4356"/>
          <s v="4357"/>
          <s v="4358"/>
          <s v="4359"/>
          <s v="4360"/>
          <s v="4361"/>
          <s v="4362"/>
          <s v="4363"/>
          <s v="4364"/>
          <s v="4365"/>
          <s v="4366"/>
          <s v="4367"/>
          <s v="4368"/>
          <s v="4369"/>
          <s v="4370"/>
          <s v="4371"/>
          <s v="4372"/>
          <s v="4373"/>
          <s v="4374"/>
          <s v="4375"/>
          <s v="4376"/>
          <s v="4377"/>
          <s v="4378"/>
          <s v="4379"/>
          <s v="4380"/>
          <s v="4381"/>
          <s v="4382"/>
          <s v="4383"/>
          <s v="4384"/>
          <s v="4385"/>
          <s v="4386"/>
          <s v="4387"/>
          <s v="4388"/>
          <s v="4389"/>
          <s v="4390"/>
          <s v="4391"/>
          <s v="4392"/>
          <s v="4393"/>
          <s v="4394"/>
          <s v="4395"/>
          <s v="4396"/>
          <s v="4397"/>
          <s v="4398"/>
          <s v="4399"/>
          <s v="4400"/>
          <s v="4401"/>
          <s v="4402"/>
          <s v="4403"/>
          <s v="4404"/>
          <s v="4405"/>
          <s v="4406"/>
          <s v="4407"/>
          <s v="4408"/>
          <s v="4409"/>
          <s v="4410"/>
          <s v="4411"/>
          <s v="4412"/>
          <s v="4413"/>
          <s v="4414"/>
          <s v="4415"/>
          <s v="4416"/>
          <s v="4417"/>
          <s v="4418"/>
          <s v="4419"/>
          <s v="4420"/>
          <s v="4421"/>
          <s v="4422"/>
          <s v="4423"/>
          <s v="4424"/>
          <s v="4425"/>
          <s v="4426"/>
          <s v="4427"/>
          <s v="4428"/>
          <s v="4429"/>
          <s v="4430"/>
          <s v="4431"/>
          <s v="4432"/>
          <s v="4433"/>
          <s v="4434"/>
          <s v="4435"/>
          <s v="4436"/>
          <s v="4437"/>
          <s v="4438"/>
          <s v="4439"/>
          <s v="4440"/>
          <s v="4441"/>
          <s v="4442"/>
          <s v="4443"/>
          <s v="4444"/>
          <s v="4445"/>
          <s v="4446"/>
          <s v="4447"/>
          <s v="4448"/>
          <s v="4449"/>
          <s v="4450"/>
          <s v="4451"/>
          <s v="4452"/>
          <s v="4453"/>
          <s v="4454"/>
          <s v="4455"/>
          <s v="4456"/>
          <s v="4457"/>
          <s v="4458"/>
          <s v="4459"/>
          <s v="4460"/>
          <s v="4461"/>
          <s v="4462"/>
          <s v="4463"/>
          <s v="4464"/>
          <s v="4465"/>
          <s v="4466"/>
          <s v="4467"/>
          <s v="4468"/>
          <s v="4469"/>
          <s v="4470"/>
          <s v="4471"/>
          <s v="4472"/>
          <s v="4473"/>
          <s v="4474"/>
          <s v="4475"/>
          <s v="4476"/>
          <s v="4477"/>
          <s v="4478"/>
          <s v="4479"/>
          <s v="4480"/>
          <s v="4481"/>
          <s v="4482"/>
          <s v="4483"/>
          <s v="4484"/>
          <s v="4485"/>
          <s v="4486"/>
          <s v="4487"/>
          <s v="4488"/>
          <s v="4489"/>
          <s v="4490"/>
          <s v="4491"/>
          <s v="4492"/>
          <s v="4493"/>
          <s v="4494"/>
          <s v="4495"/>
          <s v="4496"/>
          <s v="4497"/>
          <s v="4498"/>
          <s v="4499"/>
          <s v="4500"/>
          <s v="4501"/>
          <s v="4502"/>
          <s v="4503"/>
          <s v="4504"/>
          <s v="4505"/>
          <s v="4506"/>
          <s v="4507"/>
          <s v="4508"/>
          <s v="4509"/>
          <s v="4510"/>
          <s v="4511"/>
          <s v="4512"/>
          <s v="4513"/>
          <s v="4514"/>
          <s v="4515"/>
          <s v="4516"/>
          <s v="4517"/>
          <s v="4518"/>
          <s v="4519"/>
          <s v="4520"/>
          <s v="4521"/>
          <s v="4522"/>
          <s v="4523"/>
          <s v="4524"/>
          <s v="4525"/>
          <s v="4526"/>
          <s v="4527"/>
          <s v="4528"/>
          <s v="4529"/>
          <s v="4530"/>
          <s v="4531"/>
          <s v="4532"/>
          <s v="4533"/>
          <s v="4534"/>
          <s v="4535"/>
          <s v="4536"/>
          <s v="4537"/>
          <s v="4538"/>
          <s v="4539"/>
          <s v="4540"/>
          <s v="4541"/>
          <s v="4542"/>
          <s v="4543"/>
          <s v="4544"/>
          <s v="4545"/>
          <s v="4546"/>
          <s v="4547"/>
          <s v="4548"/>
          <s v="4549"/>
          <s v="4550"/>
          <s v="4551"/>
          <s v="4552"/>
          <s v="4553"/>
          <s v="4554"/>
          <s v="4555"/>
          <s v="4556"/>
          <s v="4557"/>
          <s v="4558"/>
          <s v="4559"/>
          <s v="4560"/>
          <s v="4561"/>
          <s v="4562"/>
          <s v="4563"/>
          <s v="4564"/>
          <s v="4565"/>
          <s v="4566"/>
          <s v="4567"/>
          <s v="4568"/>
          <s v="4569"/>
          <s v="4570"/>
          <s v="4571"/>
          <s v="4572"/>
          <s v="4573"/>
          <s v="4574"/>
          <s v="4575"/>
          <s v="4576"/>
          <s v="4577"/>
          <s v="4578"/>
          <s v="4579"/>
          <s v="4580"/>
          <s v="4581"/>
          <s v="4582"/>
          <s v="4583"/>
          <s v="4584"/>
          <s v="4585"/>
          <s v="4586"/>
          <s v="4587"/>
          <s v="4588"/>
          <s v="4589"/>
          <s v="4590"/>
          <s v="4591"/>
          <s v="4592"/>
          <s v="4593"/>
          <s v="4594"/>
          <s v="4595"/>
          <s v="4596"/>
          <s v="4597"/>
          <s v="4598"/>
          <s v="4599"/>
          <s v="4600"/>
          <s v="4601"/>
          <s v="4602"/>
          <s v="4603"/>
          <s v="4604"/>
          <s v="4605"/>
          <s v="4606"/>
          <s v="4607"/>
          <s v="4608"/>
          <s v="4609"/>
          <s v="4610"/>
          <s v="4611"/>
          <s v="4612"/>
          <s v="4613"/>
          <s v="4614"/>
          <s v="4615"/>
          <s v="4616"/>
          <s v="4617"/>
          <s v="4618"/>
          <s v="4619"/>
          <s v="4620"/>
          <s v="4621"/>
          <s v="4622"/>
          <s v="4623"/>
          <s v="4624"/>
          <s v="4625"/>
          <s v="4626"/>
          <s v="4627"/>
          <s v="4628"/>
          <s v="4629"/>
          <s v="4630"/>
          <s v="4631"/>
          <s v="4632"/>
          <s v="4633"/>
          <s v="4634"/>
          <s v="4635"/>
          <s v="4636"/>
          <s v="4637"/>
          <s v="4638"/>
          <s v="4639"/>
          <s v="4640"/>
          <s v="4641"/>
          <s v="4642"/>
          <s v="4643"/>
          <s v="4644"/>
          <s v="4645"/>
          <s v="4646"/>
          <s v="4647"/>
          <s v="4648"/>
          <s v="4649"/>
          <s v="4650"/>
          <s v="4651"/>
          <s v="4652"/>
          <s v="4653"/>
          <s v="4654"/>
          <s v="4655"/>
          <s v="4656"/>
          <s v="4657"/>
          <s v="4658"/>
          <s v="4659"/>
          <s v="4660"/>
          <s v="4661"/>
          <s v="4662"/>
          <s v="4663"/>
          <s v="4664"/>
          <s v="4665"/>
          <s v="4666"/>
          <s v="4667"/>
          <s v="4668"/>
          <s v="4669"/>
          <s v="4670"/>
          <s v="4671"/>
          <s v="4672"/>
          <s v="4673"/>
          <s v="4674"/>
          <s v="4675"/>
          <s v="4676"/>
          <s v="4677"/>
          <s v="4678"/>
          <s v="4679"/>
          <s v="4680"/>
          <s v="4681"/>
          <s v="4682"/>
          <s v="4683"/>
          <s v="4684"/>
          <s v="4685"/>
          <s v="4686"/>
          <s v="4687"/>
          <s v="4688"/>
          <s v="4689"/>
          <s v="4690"/>
          <s v="4691"/>
          <s v="4692"/>
          <s v="4693"/>
          <s v="4694"/>
          <s v="4695"/>
          <s v="4696"/>
          <s v="4697"/>
          <s v="4698"/>
          <s v="4699"/>
          <s v="4700"/>
          <s v="4701"/>
          <s v="4702"/>
          <s v="4703"/>
          <s v="4704"/>
          <s v="4705"/>
          <s v="4706"/>
          <s v="4707"/>
          <s v="4708"/>
          <s v="4709"/>
          <s v="4710"/>
          <s v="4711"/>
          <s v="4712"/>
          <s v="4713"/>
          <s v="4714"/>
          <s v="4715"/>
          <s v="4716"/>
          <s v="4717"/>
          <s v="4718"/>
          <s v="4719"/>
          <s v="4720"/>
          <s v="4721"/>
          <s v="4722"/>
          <s v="4723"/>
          <s v="4724"/>
          <s v="4725"/>
          <s v="4726"/>
          <s v="4727"/>
          <s v="4728"/>
          <s v="4729"/>
          <s v="4730"/>
          <s v="4731"/>
          <s v="4732"/>
          <s v="4733"/>
          <s v="4734"/>
          <s v="4735"/>
          <s v="4736"/>
          <s v="4737"/>
          <s v="4738"/>
          <s v="4739"/>
          <s v="4740"/>
          <s v="4741"/>
          <s v="4742"/>
          <s v="4743"/>
          <s v="4744"/>
          <s v="4745"/>
          <s v="4746"/>
          <s v="4747"/>
          <s v="4748"/>
          <s v="4749"/>
          <s v="4750"/>
          <s v="4751"/>
          <s v="4752"/>
          <s v="4753"/>
          <s v="4754"/>
          <s v="4755"/>
          <s v="4756"/>
          <s v="4757"/>
          <s v="4758"/>
          <s v="4759"/>
          <s v="4760"/>
          <s v="4761"/>
          <s v="4762"/>
          <s v="4763"/>
          <s v="4764"/>
          <s v="4765"/>
          <s v="4766"/>
          <s v="4767"/>
          <s v="4768"/>
          <s v="4769"/>
          <s v="4770"/>
          <s v="4771"/>
          <s v="4772"/>
          <s v="4773"/>
          <s v="4774"/>
          <s v="4775"/>
          <s v="4776"/>
          <s v="4777"/>
          <s v="4778"/>
          <s v="4779"/>
          <s v="4780"/>
          <s v="4781"/>
          <s v="4782"/>
          <s v="4783"/>
          <s v="4784"/>
          <s v="4785"/>
          <s v="4786"/>
          <s v="4787"/>
          <s v="4788"/>
          <s v="4789"/>
          <s v="4790"/>
          <s v="4791"/>
          <s v="4792"/>
          <s v="4793"/>
          <s v="4794"/>
          <s v="4795"/>
          <s v="4796"/>
          <s v="4797"/>
          <s v="4798"/>
          <s v="4799"/>
          <s v="4800"/>
          <s v="4801"/>
          <s v="4802"/>
          <s v="4803"/>
          <s v="4804"/>
          <s v="4805"/>
          <s v="4806"/>
          <s v="4807"/>
          <s v="4808"/>
          <s v="4809"/>
          <s v="4810"/>
          <s v="4811"/>
          <s v="4812"/>
          <s v="4813"/>
          <s v="4814"/>
          <s v="4815"/>
          <s v="4816"/>
          <s v="4817"/>
          <s v="4818"/>
          <s v="4819"/>
          <s v="4820"/>
          <s v="4821"/>
          <s v="4822"/>
          <s v="4823"/>
          <s v="4824"/>
          <s v="4825"/>
          <s v="4826"/>
          <s v="4827"/>
          <s v="4828"/>
          <s v="4829"/>
          <s v="4830"/>
          <s v="4831"/>
          <s v="4832"/>
          <s v="4833"/>
          <s v="4834"/>
          <s v="4835"/>
          <s v="4836"/>
          <s v="4837"/>
          <s v="4838"/>
          <s v="4839"/>
          <s v="4840"/>
          <s v="4841"/>
          <s v="4842"/>
          <s v="4843"/>
          <s v="4844"/>
          <s v="4845"/>
          <s v="4846"/>
          <s v="4847"/>
          <s v="4848"/>
          <s v="4849"/>
          <s v="4850"/>
          <s v="4851"/>
          <s v="4852"/>
          <s v="4853"/>
          <s v="4854"/>
          <s v="4855"/>
          <s v="4856"/>
          <s v="4857"/>
          <s v="4858"/>
          <s v="4859"/>
          <s v="4860"/>
          <s v="4861"/>
          <s v="4862"/>
          <s v="4863"/>
          <s v="4864"/>
          <s v="4865"/>
          <s v="4866"/>
          <s v="4867"/>
          <s v="4868"/>
          <s v="4869"/>
          <s v="4870"/>
          <s v="4871"/>
          <s v="4872"/>
          <s v="4873"/>
          <s v="4874"/>
          <s v="4875"/>
          <s v="4876"/>
          <s v="4877"/>
          <s v="4878"/>
          <s v="4879"/>
          <s v="4880"/>
          <s v="4881"/>
          <s v="4882"/>
          <s v="4883"/>
          <s v="4884"/>
          <s v="4885"/>
          <s v="4886"/>
          <s v="4887"/>
          <s v="4888"/>
          <s v="4889"/>
          <s v="4890"/>
          <s v="4891"/>
          <s v="4892"/>
          <s v="4893"/>
          <s v="4894"/>
          <s v="4895"/>
          <s v="4896"/>
          <s v="4897"/>
          <s v="4898"/>
          <s v="4899"/>
          <s v="4900"/>
          <s v="4901"/>
          <s v="4902"/>
          <s v="4903"/>
          <s v="4904"/>
          <s v="4905"/>
          <s v="4906"/>
          <s v="4907"/>
          <s v="4908"/>
          <s v="4909"/>
          <s v="4910"/>
          <s v="4911"/>
          <s v="4912"/>
          <s v="4913"/>
          <s v="4914"/>
          <s v="4915"/>
          <s v="4916"/>
          <s v="4917"/>
          <s v="4918"/>
          <s v="4919"/>
          <s v="4920"/>
          <s v="4921"/>
          <s v="4922"/>
          <s v="4923"/>
          <s v="4924"/>
          <s v="4925"/>
          <s v="4926"/>
          <s v="4927"/>
          <s v="4928"/>
          <s v="4929"/>
          <s v="4930"/>
          <s v="4931"/>
          <s v="4932"/>
          <s v="4933"/>
          <s v="4934"/>
          <s v="4935"/>
          <s v="4936"/>
          <s v="4937"/>
          <s v="4938"/>
          <s v="4939"/>
          <s v="4940"/>
          <s v="4941"/>
          <s v="4942"/>
          <s v="4943"/>
          <s v="4944"/>
          <s v="4945"/>
          <s v="4946"/>
          <s v="4947"/>
          <s v="4948"/>
          <s v="4949"/>
          <s v="4950"/>
          <s v="4951"/>
          <s v="4952"/>
          <s v="4953"/>
          <s v="4954"/>
          <s v="4955"/>
          <s v="4956"/>
          <s v="4957"/>
          <s v="4958"/>
          <s v="4959"/>
          <s v="4960"/>
          <s v="4961"/>
          <s v="4962"/>
          <s v="4963"/>
          <s v="4964"/>
          <s v="4965"/>
          <s v="4966"/>
          <s v="4967"/>
          <s v="4968"/>
          <s v="4969"/>
          <s v="4970"/>
          <s v="4971"/>
          <s v="4972"/>
          <s v="4973"/>
          <s v="4974"/>
          <s v="&gt;4/18/7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0">
  <r>
    <n v="0"/>
    <s v="Baldwin, Riley and Jackson"/>
    <x v="0"/>
    <n v="100"/>
    <n v="0"/>
    <x v="0"/>
    <n v="0"/>
    <x v="0"/>
    <s v="CAD"/>
    <x v="0"/>
    <x v="0"/>
    <b v="0"/>
    <b v="0"/>
    <s v="food/food trucks"/>
    <n v="0"/>
    <n v="0"/>
    <x v="0"/>
    <x v="0"/>
  </r>
  <r>
    <n v="500"/>
    <s v="Valdez Ltd"/>
    <x v="1"/>
    <n v="100"/>
    <n v="0"/>
    <x v="0"/>
    <n v="0"/>
    <x v="1"/>
    <s v="USD"/>
    <x v="1"/>
    <x v="1"/>
    <b v="0"/>
    <b v="1"/>
    <s v="theater/plays"/>
    <n v="0"/>
    <n v="0"/>
    <x v="1"/>
    <x v="1"/>
  </r>
  <r>
    <n v="921"/>
    <s v="Stevenson PLC"/>
    <x v="2"/>
    <n v="160400"/>
    <n v="1210"/>
    <x v="0"/>
    <n v="38"/>
    <x v="1"/>
    <s v="USD"/>
    <x v="2"/>
    <x v="2"/>
    <b v="0"/>
    <b v="0"/>
    <s v="technology/web"/>
    <n v="7.5436408977556111E-3"/>
    <n v="7.5436408977556111E-3"/>
    <x v="2"/>
    <x v="2"/>
  </r>
  <r>
    <n v="496"/>
    <s v="Morales Group"/>
    <x v="3"/>
    <n v="183800"/>
    <n v="1667"/>
    <x v="0"/>
    <n v="54"/>
    <x v="1"/>
    <s v="USD"/>
    <x v="3"/>
    <x v="3"/>
    <b v="0"/>
    <b v="0"/>
    <s v="film &amp; video/animation"/>
    <n v="9.0696409140369975E-3"/>
    <n v="9.0696409140369975E-3"/>
    <x v="3"/>
    <x v="3"/>
  </r>
  <r>
    <n v="100"/>
    <s v="Tucker, Fox and Green"/>
    <x v="4"/>
    <n v="100"/>
    <n v="1"/>
    <x v="0"/>
    <n v="1"/>
    <x v="1"/>
    <s v="USD"/>
    <x v="4"/>
    <x v="4"/>
    <b v="0"/>
    <b v="0"/>
    <s v="theater/plays"/>
    <n v="0.01"/>
    <n v="0.01"/>
    <x v="4"/>
    <x v="4"/>
  </r>
  <r>
    <n v="150"/>
    <s v="Brown, Palmer and Pace"/>
    <x v="5"/>
    <n v="100"/>
    <n v="1"/>
    <x v="0"/>
    <n v="1"/>
    <x v="1"/>
    <s v="USD"/>
    <x v="5"/>
    <x v="5"/>
    <b v="0"/>
    <b v="0"/>
    <s v="music/rock"/>
    <n v="0.01"/>
    <n v="0.01"/>
    <x v="2"/>
    <x v="2"/>
  </r>
  <r>
    <n v="750"/>
    <s v="Ramos and Sons"/>
    <x v="6"/>
    <n v="100"/>
    <n v="1"/>
    <x v="0"/>
    <n v="1"/>
    <x v="2"/>
    <s v="GBP"/>
    <x v="6"/>
    <x v="6"/>
    <b v="0"/>
    <b v="0"/>
    <s v="music/electric music"/>
    <n v="0.01"/>
    <n v="0.01"/>
    <x v="5"/>
    <x v="5"/>
  </r>
  <r>
    <n v="800"/>
    <s v="Wallace LLC"/>
    <x v="7"/>
    <n v="100"/>
    <n v="1"/>
    <x v="0"/>
    <n v="1"/>
    <x v="3"/>
    <s v="CHF"/>
    <x v="7"/>
    <x v="7"/>
    <b v="0"/>
    <b v="0"/>
    <s v="music/rock"/>
    <n v="0.01"/>
    <n v="0.01"/>
    <x v="5"/>
    <x v="6"/>
  </r>
  <r>
    <n v="850"/>
    <s v="Hood, Perez and Meadows"/>
    <x v="8"/>
    <n v="100"/>
    <n v="1"/>
    <x v="0"/>
    <n v="1"/>
    <x v="1"/>
    <s v="USD"/>
    <x v="8"/>
    <x v="8"/>
    <b v="1"/>
    <b v="0"/>
    <s v="music/rock"/>
    <n v="0.01"/>
    <n v="0.01"/>
    <x v="5"/>
    <x v="5"/>
  </r>
  <r>
    <n v="830"/>
    <s v="Johnson, Turner and Carroll"/>
    <x v="9"/>
    <n v="121600"/>
    <n v="1424"/>
    <x v="0"/>
    <n v="22"/>
    <x v="1"/>
    <s v="USD"/>
    <x v="9"/>
    <x v="9"/>
    <b v="0"/>
    <b v="0"/>
    <s v="theater/plays"/>
    <n v="1.1710526315789473E-2"/>
    <n v="1.1710526315789473E-2"/>
    <x v="5"/>
    <x v="5"/>
  </r>
  <r>
    <n v="271"/>
    <s v="Foley-Cox"/>
    <x v="10"/>
    <n v="153700"/>
    <n v="1953"/>
    <x v="1"/>
    <n v="61"/>
    <x v="1"/>
    <s v="USD"/>
    <x v="10"/>
    <x v="10"/>
    <b v="0"/>
    <b v="0"/>
    <s v="photography/photography books"/>
    <n v="1.2706571242680547E-2"/>
    <n v="1.2706571242680547E-2"/>
    <x v="2"/>
    <x v="2"/>
  </r>
  <r>
    <n v="936"/>
    <s v="Brown Ltd"/>
    <x v="11"/>
    <n v="103200"/>
    <n v="1690"/>
    <x v="0"/>
    <n v="21"/>
    <x v="1"/>
    <s v="USD"/>
    <x v="11"/>
    <x v="11"/>
    <b v="1"/>
    <b v="0"/>
    <s v="theater/plays"/>
    <n v="1.6375968992248063E-2"/>
    <n v="1.6375968992248063E-2"/>
    <x v="6"/>
    <x v="7"/>
  </r>
  <r>
    <n v="903"/>
    <s v="Parker-Morris"/>
    <x v="12"/>
    <n v="41000"/>
    <n v="709"/>
    <x v="1"/>
    <n v="14"/>
    <x v="1"/>
    <s v="USD"/>
    <x v="12"/>
    <x v="12"/>
    <b v="0"/>
    <b v="1"/>
    <s v="publishing/nonfiction"/>
    <n v="1.729268292682927E-2"/>
    <n v="1.729268292682927E-2"/>
    <x v="2"/>
    <x v="2"/>
  </r>
  <r>
    <n v="50"/>
    <s v="Jones, Taylor and Moore"/>
    <x v="13"/>
    <n v="100"/>
    <n v="2"/>
    <x v="0"/>
    <n v="1"/>
    <x v="4"/>
    <s v="EUR"/>
    <x v="13"/>
    <x v="13"/>
    <b v="0"/>
    <b v="0"/>
    <s v="music/metal"/>
    <n v="0.02"/>
    <n v="0.02"/>
    <x v="7"/>
    <x v="8"/>
  </r>
  <r>
    <n v="200"/>
    <s v="Becker, Rice and White"/>
    <x v="14"/>
    <n v="100"/>
    <n v="2"/>
    <x v="0"/>
    <n v="1"/>
    <x v="0"/>
    <s v="CAD"/>
    <x v="14"/>
    <x v="14"/>
    <b v="0"/>
    <b v="0"/>
    <s v="theater/plays"/>
    <n v="0.02"/>
    <n v="0.02"/>
    <x v="5"/>
    <x v="9"/>
  </r>
  <r>
    <n v="400"/>
    <s v="Bell PLC"/>
    <x v="15"/>
    <n v="100"/>
    <n v="2"/>
    <x v="0"/>
    <n v="1"/>
    <x v="1"/>
    <s v="USD"/>
    <x v="15"/>
    <x v="15"/>
    <b v="0"/>
    <b v="1"/>
    <s v="photography/photography books"/>
    <n v="0.02"/>
    <n v="0.02"/>
    <x v="2"/>
    <x v="2"/>
  </r>
  <r>
    <n v="650"/>
    <s v="Wilson, Wilson and Mathis"/>
    <x v="16"/>
    <n v="100"/>
    <n v="2"/>
    <x v="0"/>
    <n v="1"/>
    <x v="1"/>
    <s v="USD"/>
    <x v="16"/>
    <x v="16"/>
    <b v="0"/>
    <b v="0"/>
    <s v="music/jazz"/>
    <n v="0.02"/>
    <n v="0.02"/>
    <x v="6"/>
    <x v="7"/>
  </r>
  <r>
    <n v="900"/>
    <s v="Powers, Smith and Deleon"/>
    <x v="17"/>
    <n v="100"/>
    <n v="2"/>
    <x v="0"/>
    <n v="1"/>
    <x v="1"/>
    <s v="USD"/>
    <x v="17"/>
    <x v="17"/>
    <b v="0"/>
    <b v="1"/>
    <s v="technology/web"/>
    <n v="0.02"/>
    <n v="0.02"/>
    <x v="5"/>
    <x v="10"/>
  </r>
  <r>
    <n v="738"/>
    <s v="Garcia Group"/>
    <x v="18"/>
    <n v="74700"/>
    <n v="1557"/>
    <x v="0"/>
    <n v="15"/>
    <x v="1"/>
    <s v="USD"/>
    <x v="18"/>
    <x v="18"/>
    <b v="0"/>
    <b v="1"/>
    <s v="theater/plays"/>
    <n v="2.0843373493975904E-2"/>
    <n v="2.0843373493975904E-2"/>
    <x v="3"/>
    <x v="3"/>
  </r>
  <r>
    <n v="542"/>
    <s v="Harrison-Bridges"/>
    <x v="19"/>
    <n v="77000"/>
    <n v="1930"/>
    <x v="0"/>
    <n v="49"/>
    <x v="2"/>
    <s v="GBP"/>
    <x v="19"/>
    <x v="19"/>
    <b v="0"/>
    <b v="0"/>
    <s v="music/indie rock"/>
    <n v="2.5064935064935064E-2"/>
    <n v="2.5064935064935064E-2"/>
    <x v="2"/>
    <x v="2"/>
  </r>
  <r>
    <n v="170"/>
    <s v="Summers, Gallegos and Stein"/>
    <x v="20"/>
    <n v="188100"/>
    <n v="5528"/>
    <x v="0"/>
    <n v="67"/>
    <x v="1"/>
    <s v="USD"/>
    <x v="20"/>
    <x v="20"/>
    <b v="0"/>
    <b v="0"/>
    <s v="music/indie rock"/>
    <n v="2.9388623072833599E-2"/>
    <n v="2.9388623072833599E-2"/>
    <x v="5"/>
    <x v="11"/>
  </r>
  <r>
    <n v="250"/>
    <s v="Robbins and Sons"/>
    <x v="21"/>
    <n v="100"/>
    <n v="3"/>
    <x v="0"/>
    <n v="1"/>
    <x v="1"/>
    <s v="USD"/>
    <x v="21"/>
    <x v="21"/>
    <b v="0"/>
    <b v="0"/>
    <s v="music/rock"/>
    <n v="0.03"/>
    <n v="0.03"/>
    <x v="5"/>
    <x v="11"/>
  </r>
  <r>
    <n v="700"/>
    <s v="Cole, Petty and Cameron"/>
    <x v="22"/>
    <n v="100"/>
    <n v="3"/>
    <x v="0"/>
    <n v="1"/>
    <x v="1"/>
    <s v="USD"/>
    <x v="21"/>
    <x v="22"/>
    <b v="0"/>
    <b v="0"/>
    <s v="technology/wearables"/>
    <n v="0.03"/>
    <n v="0.03"/>
    <x v="5"/>
    <x v="5"/>
  </r>
  <r>
    <n v="622"/>
    <s v="Smith-Smith"/>
    <x v="23"/>
    <n v="189000"/>
    <n v="5916"/>
    <x v="0"/>
    <n v="64"/>
    <x v="1"/>
    <s v="USD"/>
    <x v="22"/>
    <x v="23"/>
    <b v="0"/>
    <b v="0"/>
    <s v="music/indie rock"/>
    <n v="3.1301587301587303E-2"/>
    <n v="3.1301587301587303E-2"/>
    <x v="3"/>
    <x v="12"/>
  </r>
  <r>
    <n v="129"/>
    <s v="Morgan-Martinez"/>
    <x v="24"/>
    <n v="148500"/>
    <n v="4756"/>
    <x v="2"/>
    <n v="55"/>
    <x v="5"/>
    <s v="AUD"/>
    <x v="23"/>
    <x v="24"/>
    <b v="0"/>
    <b v="0"/>
    <s v="food/food trucks"/>
    <n v="3.2026936026936029E-2"/>
    <n v="3.2026936026936029E-2"/>
    <x v="5"/>
    <x v="11"/>
  </r>
  <r>
    <n v="136"/>
    <s v="Briggs PLC"/>
    <x v="25"/>
    <n v="82800"/>
    <n v="2721"/>
    <x v="2"/>
    <n v="58"/>
    <x v="1"/>
    <s v="USD"/>
    <x v="24"/>
    <x v="25"/>
    <b v="0"/>
    <b v="1"/>
    <s v="film &amp; video/drama"/>
    <n v="3.2862318840579711E-2"/>
    <n v="3.2862318840579711E-2"/>
    <x v="1"/>
    <x v="1"/>
  </r>
  <r>
    <n v="204"/>
    <s v="Daniel-Luna"/>
    <x v="26"/>
    <n v="75000"/>
    <n v="2529"/>
    <x v="0"/>
    <n v="40"/>
    <x v="1"/>
    <s v="USD"/>
    <x v="25"/>
    <x v="26"/>
    <b v="0"/>
    <b v="0"/>
    <s v="music/jazz"/>
    <n v="3.372E-2"/>
    <n v="3.372E-2"/>
    <x v="4"/>
    <x v="13"/>
  </r>
  <r>
    <n v="599"/>
    <s v="Smith-Ramos"/>
    <x v="27"/>
    <n v="140300"/>
    <n v="5112"/>
    <x v="0"/>
    <n v="82"/>
    <x v="6"/>
    <s v="DKK"/>
    <x v="26"/>
    <x v="27"/>
    <b v="0"/>
    <b v="0"/>
    <s v="film &amp; video/documentary"/>
    <n v="3.6436208125445471E-2"/>
    <n v="3.6436208125445471E-2"/>
    <x v="5"/>
    <x v="10"/>
  </r>
  <r>
    <n v="215"/>
    <s v="Vargas, Banks and Palmer"/>
    <x v="28"/>
    <n v="156800"/>
    <n v="6024"/>
    <x v="0"/>
    <n v="143"/>
    <x v="1"/>
    <s v="USD"/>
    <x v="27"/>
    <x v="28"/>
    <b v="0"/>
    <b v="0"/>
    <s v="theater/plays"/>
    <n v="3.8418367346938778E-2"/>
    <n v="3.8418367346938778E-2"/>
    <x v="4"/>
    <x v="14"/>
  </r>
  <r>
    <n v="450"/>
    <s v="Delgado-Hatfield"/>
    <x v="29"/>
    <n v="100"/>
    <n v="4"/>
    <x v="0"/>
    <n v="1"/>
    <x v="0"/>
    <s v="CAD"/>
    <x v="28"/>
    <x v="29"/>
    <b v="0"/>
    <b v="0"/>
    <s v="film &amp; video/animation"/>
    <n v="0.04"/>
    <n v="0.04"/>
    <x v="2"/>
    <x v="2"/>
  </r>
  <r>
    <n v="550"/>
    <s v="Morrison-Henderson"/>
    <x v="30"/>
    <n v="100"/>
    <n v="4"/>
    <x v="2"/>
    <n v="1"/>
    <x v="3"/>
    <s v="CHF"/>
    <x v="29"/>
    <x v="30"/>
    <b v="0"/>
    <b v="0"/>
    <s v="music/indie rock"/>
    <n v="0.04"/>
    <n v="0.04"/>
    <x v="4"/>
    <x v="4"/>
  </r>
  <r>
    <n v="721"/>
    <s v="Dominguez-Owens"/>
    <x v="31"/>
    <n v="123600"/>
    <n v="5429"/>
    <x v="2"/>
    <n v="60"/>
    <x v="1"/>
    <s v="USD"/>
    <x v="30"/>
    <x v="31"/>
    <b v="0"/>
    <b v="0"/>
    <s v="music/rock"/>
    <n v="4.3923948220064728E-2"/>
    <n v="4.3923948220064728E-2"/>
    <x v="5"/>
    <x v="11"/>
  </r>
  <r>
    <n v="959"/>
    <s v="Black-Graham"/>
    <x v="32"/>
    <n v="145000"/>
    <n v="6631"/>
    <x v="0"/>
    <n v="130"/>
    <x v="1"/>
    <s v="USD"/>
    <x v="31"/>
    <x v="6"/>
    <b v="0"/>
    <b v="0"/>
    <s v="publishing/translations"/>
    <n v="4.5731034482758622E-2"/>
    <n v="4.5731034482758622E-2"/>
    <x v="5"/>
    <x v="5"/>
  </r>
  <r>
    <n v="300"/>
    <s v="Cooke PLC"/>
    <x v="33"/>
    <n v="100"/>
    <n v="5"/>
    <x v="0"/>
    <n v="1"/>
    <x v="6"/>
    <s v="DKK"/>
    <x v="32"/>
    <x v="32"/>
    <b v="0"/>
    <b v="1"/>
    <s v="publishing/nonfiction"/>
    <n v="0.05"/>
    <n v="0.05"/>
    <x v="7"/>
    <x v="15"/>
  </r>
  <r>
    <n v="350"/>
    <s v="Shannon Ltd"/>
    <x v="34"/>
    <n v="100"/>
    <n v="5"/>
    <x v="0"/>
    <n v="1"/>
    <x v="1"/>
    <s v="USD"/>
    <x v="33"/>
    <x v="33"/>
    <b v="0"/>
    <b v="1"/>
    <s v="music/jazz"/>
    <n v="0.05"/>
    <n v="0.05"/>
    <x v="7"/>
    <x v="8"/>
  </r>
  <r>
    <n v="600"/>
    <s v="Brown-George"/>
    <x v="35"/>
    <n v="100"/>
    <n v="5"/>
    <x v="0"/>
    <n v="1"/>
    <x v="2"/>
    <s v="GBP"/>
    <x v="34"/>
    <x v="34"/>
    <b v="0"/>
    <b v="0"/>
    <s v="food/food trucks"/>
    <n v="0.05"/>
    <n v="0.05"/>
    <x v="5"/>
    <x v="10"/>
  </r>
  <r>
    <n v="950"/>
    <s v="Williams, Orozco and Gomez"/>
    <x v="36"/>
    <n v="100"/>
    <n v="5"/>
    <x v="0"/>
    <n v="1"/>
    <x v="1"/>
    <s v="USD"/>
    <x v="35"/>
    <x v="35"/>
    <b v="0"/>
    <b v="1"/>
    <s v="theater/plays"/>
    <n v="0.05"/>
    <n v="0.05"/>
    <x v="1"/>
    <x v="1"/>
  </r>
  <r>
    <n v="895"/>
    <s v="Adams-Rollins"/>
    <x v="37"/>
    <n v="159800"/>
    <n v="11108"/>
    <x v="0"/>
    <n v="107"/>
    <x v="1"/>
    <s v="USD"/>
    <x v="36"/>
    <x v="36"/>
    <b v="0"/>
    <b v="0"/>
    <s v="theater/plays"/>
    <n v="6.9511889862327911E-2"/>
    <n v="6.9511889862327911E-2"/>
    <x v="2"/>
    <x v="2"/>
  </r>
  <r>
    <n v="518"/>
    <s v="Ramirez Group"/>
    <x v="38"/>
    <n v="8800"/>
    <n v="622"/>
    <x v="0"/>
    <n v="10"/>
    <x v="1"/>
    <s v="USD"/>
    <x v="37"/>
    <x v="37"/>
    <b v="0"/>
    <b v="1"/>
    <s v="film &amp; video/animation"/>
    <n v="7.0681818181818179E-2"/>
    <n v="7.0681818181818179E-2"/>
    <x v="2"/>
    <x v="2"/>
  </r>
  <r>
    <n v="594"/>
    <s v="Mcbride PLC"/>
    <x v="39"/>
    <n v="157300"/>
    <n v="11167"/>
    <x v="0"/>
    <n v="157"/>
    <x v="1"/>
    <s v="USD"/>
    <x v="38"/>
    <x v="38"/>
    <b v="0"/>
    <b v="1"/>
    <s v="theater/plays"/>
    <n v="7.0991735537190084E-2"/>
    <n v="7.0991735537190084E-2"/>
    <x v="4"/>
    <x v="4"/>
  </r>
  <r>
    <n v="391"/>
    <s v="Miller-Patel"/>
    <x v="40"/>
    <n v="60400"/>
    <n v="4393"/>
    <x v="0"/>
    <n v="151"/>
    <x v="1"/>
    <s v="USD"/>
    <x v="39"/>
    <x v="39"/>
    <b v="0"/>
    <b v="0"/>
    <s v="publishing/nonfiction"/>
    <n v="7.27317880794702E-2"/>
    <n v="7.27317880794702E-2"/>
    <x v="2"/>
    <x v="2"/>
  </r>
  <r>
    <n v="306"/>
    <s v="Rush, Reed and Hall"/>
    <x v="41"/>
    <n v="6500"/>
    <n v="514"/>
    <x v="0"/>
    <n v="7"/>
    <x v="1"/>
    <s v="USD"/>
    <x v="40"/>
    <x v="40"/>
    <b v="0"/>
    <b v="1"/>
    <s v="theater/plays"/>
    <n v="7.9076923076923072E-2"/>
    <n v="7.9076923076923072E-2"/>
    <x v="7"/>
    <x v="8"/>
  </r>
  <r>
    <n v="657"/>
    <s v="Russo, Kim and Mccoy"/>
    <x v="42"/>
    <n v="10000"/>
    <n v="824"/>
    <x v="0"/>
    <n v="14"/>
    <x v="1"/>
    <s v="USD"/>
    <x v="41"/>
    <x v="41"/>
    <b v="0"/>
    <b v="0"/>
    <s v="film &amp; video/science fiction"/>
    <n v="8.2400000000000001E-2"/>
    <n v="8.2400000000000001E-2"/>
    <x v="2"/>
    <x v="2"/>
  </r>
  <r>
    <n v="220"/>
    <s v="Owens-Le"/>
    <x v="43"/>
    <n v="7900"/>
    <n v="667"/>
    <x v="0"/>
    <n v="17"/>
    <x v="1"/>
    <s v="USD"/>
    <x v="42"/>
    <x v="42"/>
    <b v="1"/>
    <b v="0"/>
    <s v="theater/plays"/>
    <n v="8.4430379746835441E-2"/>
    <n v="8.4430379746835441E-2"/>
    <x v="4"/>
    <x v="16"/>
  </r>
  <r>
    <n v="198"/>
    <s v="Palmer Inc"/>
    <x v="44"/>
    <n v="63200"/>
    <n v="6041"/>
    <x v="0"/>
    <n v="168"/>
    <x v="1"/>
    <s v="USD"/>
    <x v="43"/>
    <x v="43"/>
    <b v="0"/>
    <b v="0"/>
    <s v="music/electric music"/>
    <n v="9.5585443037974685E-2"/>
    <n v="9.5585443037974685E-2"/>
    <x v="2"/>
    <x v="2"/>
  </r>
  <r>
    <n v="320"/>
    <s v="Sandoval-Powell"/>
    <x v="45"/>
    <n v="84400"/>
    <n v="8092"/>
    <x v="0"/>
    <n v="80"/>
    <x v="1"/>
    <s v="USD"/>
    <x v="44"/>
    <x v="44"/>
    <b v="0"/>
    <b v="0"/>
    <s v="publishing/fiction"/>
    <n v="9.5876777251184833E-2"/>
    <n v="9.5876777251184833E-2"/>
    <x v="5"/>
    <x v="6"/>
  </r>
  <r>
    <n v="292"/>
    <s v="Ho-Harris"/>
    <x v="46"/>
    <n v="7300"/>
    <n v="717"/>
    <x v="0"/>
    <n v="10"/>
    <x v="1"/>
    <s v="USD"/>
    <x v="45"/>
    <x v="45"/>
    <b v="0"/>
    <b v="0"/>
    <s v="food/food trucks"/>
    <n v="9.8219178082191785E-2"/>
    <n v="9.8219178082191785E-2"/>
    <x v="7"/>
    <x v="17"/>
  </r>
  <r>
    <n v="946"/>
    <s v="Hall, Holmes and Walker"/>
    <x v="47"/>
    <n v="153700"/>
    <n v="15238"/>
    <x v="0"/>
    <n v="181"/>
    <x v="1"/>
    <s v="USD"/>
    <x v="46"/>
    <x v="46"/>
    <b v="0"/>
    <b v="0"/>
    <s v="theater/plays"/>
    <n v="9.9141184124918666E-2"/>
    <n v="9.9141184124918666E-2"/>
    <x v="1"/>
    <x v="1"/>
  </r>
  <r>
    <n v="377"/>
    <s v="Klein, Stark and Livingston"/>
    <x v="48"/>
    <n v="49700"/>
    <n v="5098"/>
    <x v="0"/>
    <n v="127"/>
    <x v="1"/>
    <s v="USD"/>
    <x v="47"/>
    <x v="47"/>
    <b v="0"/>
    <b v="0"/>
    <s v="theater/plays"/>
    <n v="0.10257545271629778"/>
    <n v="0.10257545271629778"/>
    <x v="2"/>
    <x v="2"/>
  </r>
  <r>
    <n v="775"/>
    <s v="Murphy LLC"/>
    <x v="49"/>
    <n v="9400"/>
    <n v="968"/>
    <x v="0"/>
    <n v="10"/>
    <x v="1"/>
    <s v="USD"/>
    <x v="48"/>
    <x v="48"/>
    <b v="0"/>
    <b v="0"/>
    <s v="music/rock"/>
    <n v="0.10297872340425532"/>
    <n v="0.10297872340425532"/>
    <x v="2"/>
    <x v="2"/>
  </r>
  <r>
    <n v="171"/>
    <s v="Blair Group"/>
    <x v="50"/>
    <n v="4900"/>
    <n v="521"/>
    <x v="0"/>
    <n v="5"/>
    <x v="1"/>
    <s v="USD"/>
    <x v="49"/>
    <x v="49"/>
    <b v="0"/>
    <b v="0"/>
    <s v="publishing/translations"/>
    <n v="0.1063265306122449"/>
    <n v="0.1063265306122449"/>
    <x v="5"/>
    <x v="5"/>
  </r>
  <r>
    <n v="423"/>
    <s v="Jones-Riddle"/>
    <x v="51"/>
    <n v="147800"/>
    <n v="15723"/>
    <x v="0"/>
    <n v="162"/>
    <x v="1"/>
    <s v="USD"/>
    <x v="50"/>
    <x v="50"/>
    <b v="0"/>
    <b v="1"/>
    <s v="food/food trucks"/>
    <n v="0.10638024357239513"/>
    <n v="0.10638024357239513"/>
    <x v="7"/>
    <x v="15"/>
  </r>
  <r>
    <n v="236"/>
    <s v="Gallegos-Cobb"/>
    <x v="52"/>
    <n v="39500"/>
    <n v="4323"/>
    <x v="0"/>
    <n v="57"/>
    <x v="5"/>
    <s v="AUD"/>
    <x v="51"/>
    <x v="51"/>
    <b v="0"/>
    <b v="1"/>
    <s v="music/rock"/>
    <n v="0.10944303797468355"/>
    <n v="0.10944303797468355"/>
    <x v="1"/>
    <x v="1"/>
  </r>
  <r>
    <n v="415"/>
    <s v="Anderson-Pham"/>
    <x v="53"/>
    <n v="113500"/>
    <n v="12552"/>
    <x v="0"/>
    <n v="418"/>
    <x v="1"/>
    <s v="USD"/>
    <x v="52"/>
    <x v="52"/>
    <b v="0"/>
    <b v="0"/>
    <s v="theater/plays"/>
    <n v="0.11059030837004405"/>
    <n v="0.11059030837004405"/>
    <x v="5"/>
    <x v="5"/>
  </r>
  <r>
    <n v="529"/>
    <s v="Gallegos Inc"/>
    <x v="54"/>
    <n v="5100"/>
    <n v="574"/>
    <x v="0"/>
    <n v="9"/>
    <x v="1"/>
    <s v="USD"/>
    <x v="53"/>
    <x v="53"/>
    <b v="0"/>
    <b v="0"/>
    <s v="games/video games"/>
    <n v="0.11254901960784314"/>
    <n v="0.11254901960784314"/>
    <x v="2"/>
    <x v="2"/>
  </r>
  <r>
    <n v="388"/>
    <s v="Cruz Ltd"/>
    <x v="55"/>
    <n v="114800"/>
    <n v="12938"/>
    <x v="2"/>
    <n v="145"/>
    <x v="3"/>
    <s v="CHF"/>
    <x v="54"/>
    <x v="54"/>
    <b v="0"/>
    <b v="0"/>
    <s v="music/indie rock"/>
    <n v="0.11270034843205574"/>
    <n v="0.11270034843205574"/>
    <x v="8"/>
    <x v="18"/>
  </r>
  <r>
    <n v="638"/>
    <s v="Weaver Ltd"/>
    <x v="56"/>
    <n v="81600"/>
    <n v="9318"/>
    <x v="0"/>
    <n v="94"/>
    <x v="1"/>
    <s v="USD"/>
    <x v="55"/>
    <x v="55"/>
    <b v="0"/>
    <b v="1"/>
    <s v="theater/plays"/>
    <n v="0.11419117647058824"/>
    <n v="0.11419117647058824"/>
    <x v="5"/>
    <x v="11"/>
  </r>
  <r>
    <n v="358"/>
    <s v="Diaz-Garcia"/>
    <x v="57"/>
    <n v="9700"/>
    <n v="1146"/>
    <x v="0"/>
    <n v="23"/>
    <x v="0"/>
    <s v="CAD"/>
    <x v="56"/>
    <x v="56"/>
    <b v="1"/>
    <b v="0"/>
    <s v="photography/photography books"/>
    <n v="0.11814432989690722"/>
    <n v="0.11814432989690722"/>
    <x v="2"/>
    <x v="2"/>
  </r>
  <r>
    <n v="63"/>
    <s v="Baker, Morgan and Brown"/>
    <x v="58"/>
    <n v="4700"/>
    <n v="557"/>
    <x v="0"/>
    <n v="5"/>
    <x v="1"/>
    <s v="USD"/>
    <x v="57"/>
    <x v="57"/>
    <b v="0"/>
    <b v="0"/>
    <s v="theater/plays"/>
    <n v="0.11851063829787234"/>
    <n v="0.11851063829787234"/>
    <x v="6"/>
    <x v="7"/>
  </r>
  <r>
    <n v="904"/>
    <s v="Rodriguez, Johnson and Jackson"/>
    <x v="59"/>
    <n v="6500"/>
    <n v="795"/>
    <x v="0"/>
    <n v="16"/>
    <x v="1"/>
    <s v="USD"/>
    <x v="58"/>
    <x v="58"/>
    <b v="0"/>
    <b v="0"/>
    <s v="publishing/radio &amp; podcasts"/>
    <n v="0.12230769230769231"/>
    <n v="0.12230769230769231"/>
    <x v="2"/>
    <x v="2"/>
  </r>
  <r>
    <n v="562"/>
    <s v="Blair Inc"/>
    <x v="60"/>
    <n v="9900"/>
    <n v="1269"/>
    <x v="0"/>
    <n v="26"/>
    <x v="3"/>
    <s v="CHF"/>
    <x v="59"/>
    <x v="59"/>
    <b v="0"/>
    <b v="0"/>
    <s v="music/rock"/>
    <n v="0.12818181818181817"/>
    <n v="0.12818181818181817"/>
    <x v="7"/>
    <x v="19"/>
  </r>
  <r>
    <n v="592"/>
    <s v="Brown Inc"/>
    <x v="61"/>
    <n v="156800"/>
    <n v="20243"/>
    <x v="0"/>
    <n v="253"/>
    <x v="1"/>
    <s v="USD"/>
    <x v="60"/>
    <x v="60"/>
    <b v="0"/>
    <b v="0"/>
    <s v="theater/plays"/>
    <n v="0.12910076530612244"/>
    <n v="0.12910076530612244"/>
    <x v="5"/>
    <x v="5"/>
  </r>
  <r>
    <n v="743"/>
    <s v="Clark-Conrad"/>
    <x v="62"/>
    <n v="3900"/>
    <n v="504"/>
    <x v="0"/>
    <n v="17"/>
    <x v="1"/>
    <s v="USD"/>
    <x v="61"/>
    <x v="61"/>
    <b v="0"/>
    <b v="1"/>
    <s v="theater/plays"/>
    <n v="0.12923076923076923"/>
    <n v="0.12923076923076923"/>
    <x v="2"/>
    <x v="2"/>
  </r>
  <r>
    <n v="941"/>
    <s v="Luna-Horne"/>
    <x v="63"/>
    <n v="43000"/>
    <n v="5615"/>
    <x v="0"/>
    <n v="78"/>
    <x v="1"/>
    <s v="USD"/>
    <x v="62"/>
    <x v="62"/>
    <b v="1"/>
    <b v="0"/>
    <s v="theater/plays"/>
    <n v="0.1305813953488372"/>
    <n v="0.1305813953488372"/>
    <x v="2"/>
    <x v="2"/>
  </r>
  <r>
    <n v="374"/>
    <s v="Marshall Inc"/>
    <x v="64"/>
    <n v="167400"/>
    <n v="22073"/>
    <x v="0"/>
    <n v="441"/>
    <x v="1"/>
    <s v="USD"/>
    <x v="63"/>
    <x v="63"/>
    <b v="0"/>
    <b v="1"/>
    <s v="film &amp; video/documentary"/>
    <n v="0.13185782556750297"/>
    <n v="0.13185782556750297"/>
    <x v="2"/>
    <x v="2"/>
  </r>
  <r>
    <n v="486"/>
    <s v="Davis, Cox and Fox"/>
    <x v="65"/>
    <n v="5200"/>
    <n v="702"/>
    <x v="0"/>
    <n v="21"/>
    <x v="2"/>
    <s v="GBP"/>
    <x v="64"/>
    <x v="64"/>
    <b v="0"/>
    <b v="1"/>
    <s v="publishing/translations"/>
    <n v="0.13500000000000001"/>
    <n v="0.13500000000000001"/>
    <x v="4"/>
    <x v="14"/>
  </r>
  <r>
    <n v="611"/>
    <s v="Brady, Cortez and Rodriguez"/>
    <x v="66"/>
    <n v="8200"/>
    <n v="1136"/>
    <x v="2"/>
    <n v="15"/>
    <x v="1"/>
    <s v="USD"/>
    <x v="65"/>
    <x v="65"/>
    <b v="0"/>
    <b v="0"/>
    <s v="theater/plays"/>
    <n v="0.13853658536585367"/>
    <n v="0.13853658536585367"/>
    <x v="7"/>
    <x v="15"/>
  </r>
  <r>
    <n v="505"/>
    <s v="Jensen-Vargas"/>
    <x v="67"/>
    <n v="89900"/>
    <n v="12497"/>
    <x v="0"/>
    <n v="347"/>
    <x v="1"/>
    <s v="USD"/>
    <x v="66"/>
    <x v="66"/>
    <b v="0"/>
    <b v="1"/>
    <s v="publishing/radio &amp; podcasts"/>
    <n v="0.13901001112347053"/>
    <n v="0.13901001112347053"/>
    <x v="2"/>
    <x v="2"/>
  </r>
  <r>
    <n v="378"/>
    <s v="Fleming-Oliver"/>
    <x v="68"/>
    <n v="178200"/>
    <n v="24882"/>
    <x v="0"/>
    <n v="355"/>
    <x v="1"/>
    <s v="USD"/>
    <x v="67"/>
    <x v="67"/>
    <b v="0"/>
    <b v="0"/>
    <s v="film &amp; video/documentary"/>
    <n v="0.13962962962962963"/>
    <n v="0.13962962962962963"/>
    <x v="7"/>
    <x v="19"/>
  </r>
  <r>
    <n v="795"/>
    <s v="Vasquez Inc"/>
    <x v="69"/>
    <n v="7100"/>
    <n v="1022"/>
    <x v="0"/>
    <n v="31"/>
    <x v="1"/>
    <s v="USD"/>
    <x v="68"/>
    <x v="68"/>
    <b v="0"/>
    <b v="0"/>
    <s v="film &amp; video/drama"/>
    <n v="0.14394366197183098"/>
    <n v="0.14394366197183098"/>
    <x v="4"/>
    <x v="14"/>
  </r>
  <r>
    <n v="345"/>
    <s v="Taylor, Cisneros and Romero"/>
    <x v="70"/>
    <n v="157600"/>
    <n v="23159"/>
    <x v="0"/>
    <n v="331"/>
    <x v="2"/>
    <s v="GBP"/>
    <x v="69"/>
    <x v="69"/>
    <b v="0"/>
    <b v="0"/>
    <s v="film &amp; video/drama"/>
    <n v="0.14694796954314721"/>
    <n v="0.14694796954314721"/>
    <x v="4"/>
    <x v="13"/>
  </r>
  <r>
    <n v="110"/>
    <s v="Castillo-Carey"/>
    <x v="71"/>
    <n v="142400"/>
    <n v="21307"/>
    <x v="0"/>
    <n v="296"/>
    <x v="1"/>
    <s v="USD"/>
    <x v="70"/>
    <x v="70"/>
    <b v="0"/>
    <b v="0"/>
    <s v="food/food trucks"/>
    <n v="0.14962780898876404"/>
    <n v="0.14962780898876404"/>
    <x v="4"/>
    <x v="13"/>
  </r>
  <r>
    <n v="534"/>
    <s v="Clark, Mccormick and Mendoza"/>
    <x v="72"/>
    <n v="89100"/>
    <n v="13385"/>
    <x v="0"/>
    <n v="243"/>
    <x v="1"/>
    <s v="USD"/>
    <x v="71"/>
    <x v="71"/>
    <b v="0"/>
    <b v="1"/>
    <s v="film &amp; video/drama"/>
    <n v="0.15022446689113356"/>
    <n v="0.15022446689113356"/>
    <x v="1"/>
    <x v="1"/>
  </r>
  <r>
    <n v="318"/>
    <s v="Young, Hart and Ryan"/>
    <x v="73"/>
    <n v="5700"/>
    <n v="903"/>
    <x v="0"/>
    <n v="17"/>
    <x v="1"/>
    <s v="USD"/>
    <x v="72"/>
    <x v="72"/>
    <b v="0"/>
    <b v="0"/>
    <s v="music/rock"/>
    <n v="0.15842105263157893"/>
    <n v="0.15842105263157893"/>
    <x v="4"/>
    <x v="13"/>
  </r>
  <r>
    <n v="543"/>
    <s v="Johnson, Murphy and Peterson"/>
    <x v="74"/>
    <n v="84900"/>
    <n v="13864"/>
    <x v="0"/>
    <n v="180"/>
    <x v="1"/>
    <s v="USD"/>
    <x v="73"/>
    <x v="73"/>
    <b v="0"/>
    <b v="0"/>
    <s v="games/video games"/>
    <n v="0.1632979976442874"/>
    <n v="0.1632979976442874"/>
    <x v="5"/>
    <x v="5"/>
  </r>
  <r>
    <n v="293"/>
    <s v="Ross Group"/>
    <x v="75"/>
    <n v="6500"/>
    <n v="1065"/>
    <x v="2"/>
    <n v="32"/>
    <x v="4"/>
    <s v="EUR"/>
    <x v="74"/>
    <x v="74"/>
    <b v="0"/>
    <b v="0"/>
    <s v="theater/plays"/>
    <n v="0.16384615384615384"/>
    <n v="0.16384615384615384"/>
    <x v="8"/>
    <x v="18"/>
  </r>
  <r>
    <n v="482"/>
    <s v="Martin, Russell and Baker"/>
    <x v="76"/>
    <n v="4200"/>
    <n v="689"/>
    <x v="0"/>
    <n v="9"/>
    <x v="1"/>
    <s v="USD"/>
    <x v="75"/>
    <x v="75"/>
    <b v="0"/>
    <b v="1"/>
    <s v="publishing/fiction"/>
    <n v="0.16404761904761905"/>
    <n v="0.16404761904761905"/>
    <x v="2"/>
    <x v="2"/>
  </r>
  <r>
    <n v="640"/>
    <s v="Richardson, Woodward and Hansen"/>
    <x v="77"/>
    <n v="119800"/>
    <n v="19769"/>
    <x v="0"/>
    <n v="257"/>
    <x v="1"/>
    <s v="USD"/>
    <x v="76"/>
    <x v="76"/>
    <b v="0"/>
    <b v="0"/>
    <s v="theater/plays"/>
    <n v="0.16501669449081802"/>
    <n v="0.16501669449081802"/>
    <x v="7"/>
    <x v="17"/>
  </r>
  <r>
    <n v="434"/>
    <s v="Floyd-Sims"/>
    <x v="78"/>
    <n v="5400"/>
    <n v="903"/>
    <x v="2"/>
    <n v="10"/>
    <x v="0"/>
    <s v="CAD"/>
    <x v="77"/>
    <x v="77"/>
    <b v="1"/>
    <b v="0"/>
    <s v="theater/plays"/>
    <n v="0.16722222222222222"/>
    <n v="0.16722222222222222"/>
    <x v="2"/>
    <x v="2"/>
  </r>
  <r>
    <n v="578"/>
    <s v="Martinez-Johnson"/>
    <x v="79"/>
    <n v="96500"/>
    <n v="16168"/>
    <x v="0"/>
    <n v="245"/>
    <x v="1"/>
    <s v="USD"/>
    <x v="78"/>
    <x v="8"/>
    <b v="0"/>
    <b v="0"/>
    <s v="film &amp; video/science fiction"/>
    <n v="0.1675440414507772"/>
    <n v="0.1675440414507772"/>
    <x v="2"/>
    <x v="2"/>
  </r>
  <r>
    <n v="146"/>
    <s v="Harris-Golden"/>
    <x v="80"/>
    <n v="8800"/>
    <n v="1518"/>
    <x v="2"/>
    <n v="51"/>
    <x v="1"/>
    <s v="USD"/>
    <x v="79"/>
    <x v="78"/>
    <b v="0"/>
    <b v="0"/>
    <s v="theater/plays"/>
    <n v="0.17249999999999999"/>
    <n v="0.17249999999999999"/>
    <x v="4"/>
    <x v="16"/>
  </r>
  <r>
    <n v="286"/>
    <s v="Obrien-Aguirre"/>
    <x v="81"/>
    <n v="112100"/>
    <n v="19557"/>
    <x v="2"/>
    <n v="184"/>
    <x v="1"/>
    <s v="USD"/>
    <x v="80"/>
    <x v="79"/>
    <b v="0"/>
    <b v="0"/>
    <s v="theater/plays"/>
    <n v="0.17446030330062445"/>
    <n v="0.17446030330062445"/>
    <x v="2"/>
    <x v="2"/>
  </r>
  <r>
    <n v="728"/>
    <s v="Stewart Inc"/>
    <x v="82"/>
    <n v="4200"/>
    <n v="735"/>
    <x v="0"/>
    <n v="10"/>
    <x v="1"/>
    <s v="USD"/>
    <x v="81"/>
    <x v="80"/>
    <b v="0"/>
    <b v="0"/>
    <s v="theater/plays"/>
    <n v="0.17499999999999999"/>
    <n v="0.17499999999999999"/>
    <x v="2"/>
    <x v="2"/>
  </r>
  <r>
    <n v="678"/>
    <s v="Rodriguez-Patterson"/>
    <x v="83"/>
    <n v="99500"/>
    <n v="17879"/>
    <x v="2"/>
    <n v="215"/>
    <x v="1"/>
    <s v="USD"/>
    <x v="82"/>
    <x v="81"/>
    <b v="0"/>
    <b v="0"/>
    <s v="film &amp; video/drama"/>
    <n v="0.17968844221105529"/>
    <n v="0.17968844221105529"/>
    <x v="2"/>
    <x v="2"/>
  </r>
  <r>
    <n v="926"/>
    <s v="Brown-Oliver"/>
    <x v="84"/>
    <n v="8700"/>
    <n v="1577"/>
    <x v="0"/>
    <n v="15"/>
    <x v="1"/>
    <s v="USD"/>
    <x v="83"/>
    <x v="82"/>
    <b v="0"/>
    <b v="0"/>
    <s v="food/food trucks"/>
    <n v="0.18126436781609195"/>
    <n v="0.18126436781609195"/>
    <x v="4"/>
    <x v="13"/>
  </r>
  <r>
    <n v="123"/>
    <s v="Edwards-Lewis"/>
    <x v="85"/>
    <n v="177700"/>
    <n v="33092"/>
    <x v="0"/>
    <n v="662"/>
    <x v="0"/>
    <s v="CAD"/>
    <x v="84"/>
    <x v="83"/>
    <b v="1"/>
    <b v="0"/>
    <s v="theater/plays"/>
    <n v="0.18622397298818233"/>
    <n v="0.18622397298818233"/>
    <x v="1"/>
    <x v="1"/>
  </r>
  <r>
    <n v="283"/>
    <s v="Lucas-Mullins"/>
    <x v="86"/>
    <n v="8100"/>
    <n v="1517"/>
    <x v="0"/>
    <n v="29"/>
    <x v="6"/>
    <s v="DKK"/>
    <x v="85"/>
    <x v="84"/>
    <b v="0"/>
    <b v="0"/>
    <s v="music/rock"/>
    <n v="0.18728395061728395"/>
    <n v="0.18728395061728395"/>
    <x v="2"/>
    <x v="2"/>
  </r>
  <r>
    <n v="577"/>
    <s v="Stevens Inc"/>
    <x v="87"/>
    <n v="8200"/>
    <n v="1546"/>
    <x v="2"/>
    <n v="37"/>
    <x v="1"/>
    <s v="USD"/>
    <x v="86"/>
    <x v="85"/>
    <b v="0"/>
    <b v="0"/>
    <s v="music/jazz"/>
    <n v="0.18853658536585366"/>
    <n v="0.18853658536585366"/>
    <x v="5"/>
    <x v="5"/>
  </r>
  <r>
    <n v="367"/>
    <s v="Brooks, Jones and Ingram"/>
    <x v="88"/>
    <n v="9900"/>
    <n v="1870"/>
    <x v="0"/>
    <n v="75"/>
    <x v="1"/>
    <s v="USD"/>
    <x v="87"/>
    <x v="86"/>
    <b v="0"/>
    <b v="1"/>
    <s v="theater/plays"/>
    <n v="0.18888888888888888"/>
    <n v="0.18888888888888888"/>
    <x v="5"/>
    <x v="10"/>
  </r>
  <r>
    <n v="956"/>
    <s v="Wood Inc"/>
    <x v="89"/>
    <n v="187600"/>
    <n v="35698"/>
    <x v="0"/>
    <n v="830"/>
    <x v="1"/>
    <s v="USD"/>
    <x v="88"/>
    <x v="87"/>
    <b v="0"/>
    <b v="0"/>
    <s v="film &amp; video/science fiction"/>
    <n v="0.19028784648187633"/>
    <n v="0.19028784648187633"/>
    <x v="2"/>
    <x v="2"/>
  </r>
  <r>
    <n v="317"/>
    <s v="Summers PLC"/>
    <x v="90"/>
    <n v="6600"/>
    <n v="1269"/>
    <x v="0"/>
    <n v="30"/>
    <x v="1"/>
    <s v="USD"/>
    <x v="89"/>
    <x v="88"/>
    <b v="0"/>
    <b v="0"/>
    <s v="theater/plays"/>
    <n v="0.19227272727272726"/>
    <n v="0.19227272727272726"/>
    <x v="4"/>
    <x v="16"/>
  </r>
  <r>
    <n v="910"/>
    <s v="King-Morris"/>
    <x v="91"/>
    <n v="154500"/>
    <n v="30215"/>
    <x v="2"/>
    <n v="296"/>
    <x v="1"/>
    <s v="USD"/>
    <x v="90"/>
    <x v="89"/>
    <b v="0"/>
    <b v="0"/>
    <s v="theater/plays"/>
    <n v="0.19556634304207121"/>
    <n v="0.19556634304207121"/>
    <x v="2"/>
    <x v="2"/>
  </r>
  <r>
    <n v="8"/>
    <s v="Nunez-Richards"/>
    <x v="92"/>
    <n v="110100"/>
    <n v="21946"/>
    <x v="1"/>
    <n v="708"/>
    <x v="6"/>
    <s v="DKK"/>
    <x v="91"/>
    <x v="90"/>
    <b v="0"/>
    <b v="0"/>
    <s v="theater/plays"/>
    <n v="0.19932788374205268"/>
    <n v="0.19932788374205268"/>
    <x v="2"/>
    <x v="2"/>
  </r>
  <r>
    <n v="192"/>
    <s v="Long, Morgan and Mitchell"/>
    <x v="93"/>
    <n v="42600"/>
    <n v="8517"/>
    <x v="0"/>
    <n v="243"/>
    <x v="1"/>
    <s v="USD"/>
    <x v="92"/>
    <x v="91"/>
    <b v="0"/>
    <b v="0"/>
    <s v="music/rock"/>
    <n v="0.19992957746478873"/>
    <n v="0.19992957746478873"/>
    <x v="2"/>
    <x v="2"/>
  </r>
  <r>
    <n v="907"/>
    <s v="White, Pena and Calhoun"/>
    <x v="94"/>
    <n v="9100"/>
    <n v="1843"/>
    <x v="0"/>
    <n v="41"/>
    <x v="1"/>
    <s v="USD"/>
    <x v="93"/>
    <x v="92"/>
    <b v="0"/>
    <b v="0"/>
    <s v="theater/plays"/>
    <n v="0.20252747252747252"/>
    <n v="0.20252747252747252"/>
    <x v="5"/>
    <x v="5"/>
  </r>
  <r>
    <n v="711"/>
    <s v="Anderson LLC"/>
    <x v="95"/>
    <n v="6200"/>
    <n v="1260"/>
    <x v="0"/>
    <n v="14"/>
    <x v="4"/>
    <s v="EUR"/>
    <x v="94"/>
    <x v="93"/>
    <b v="1"/>
    <b v="1"/>
    <s v="theater/plays"/>
    <n v="0.20322580645161289"/>
    <n v="0.20322580645161289"/>
    <x v="2"/>
    <x v="2"/>
  </r>
  <r>
    <n v="310"/>
    <s v="Velazquez, Hunt and Ortiz"/>
    <x v="96"/>
    <n v="7800"/>
    <n v="1586"/>
    <x v="0"/>
    <n v="16"/>
    <x v="1"/>
    <s v="USD"/>
    <x v="95"/>
    <x v="94"/>
    <b v="0"/>
    <b v="0"/>
    <s v="games/video games"/>
    <n v="0.20333333333333334"/>
    <n v="0.20333333333333334"/>
    <x v="2"/>
    <x v="2"/>
  </r>
  <r>
    <n v="668"/>
    <s v="Brown and Sons"/>
    <x v="97"/>
    <n v="27500"/>
    <n v="5593"/>
    <x v="0"/>
    <n v="76"/>
    <x v="1"/>
    <s v="USD"/>
    <x v="96"/>
    <x v="95"/>
    <b v="0"/>
    <b v="0"/>
    <s v="theater/plays"/>
    <n v="0.20338181818181819"/>
    <n v="0.20338181818181819"/>
    <x v="8"/>
    <x v="18"/>
  </r>
  <r>
    <n v="139"/>
    <s v="Hamilton, Wright and Chavez"/>
    <x v="98"/>
    <n v="92100"/>
    <n v="19246"/>
    <x v="0"/>
    <n v="326"/>
    <x v="1"/>
    <s v="USD"/>
    <x v="97"/>
    <x v="96"/>
    <b v="0"/>
    <b v="1"/>
    <s v="technology/wearables"/>
    <n v="0.20896851248642778"/>
    <n v="0.20896851248642778"/>
    <x v="2"/>
    <x v="2"/>
  </r>
  <r>
    <n v="6"/>
    <s v="Ortiz, Coleman and Mitchell"/>
    <x v="99"/>
    <n v="5200"/>
    <n v="1090"/>
    <x v="0"/>
    <n v="18"/>
    <x v="2"/>
    <s v="GBP"/>
    <x v="98"/>
    <x v="97"/>
    <b v="0"/>
    <b v="0"/>
    <s v="film &amp; video/documentary"/>
    <n v="0.20961538461538462"/>
    <n v="0.20961538461538462"/>
    <x v="3"/>
    <x v="12"/>
  </r>
  <r>
    <n v="209"/>
    <s v="Warren Ltd"/>
    <x v="100"/>
    <n v="194500"/>
    <n v="41212"/>
    <x v="1"/>
    <n v="808"/>
    <x v="5"/>
    <s v="AUD"/>
    <x v="99"/>
    <x v="98"/>
    <b v="0"/>
    <b v="0"/>
    <s v="film &amp; video/documentary"/>
    <n v="0.21188688946015424"/>
    <n v="0.21188688946015424"/>
    <x v="4"/>
    <x v="14"/>
  </r>
  <r>
    <n v="973"/>
    <s v="Herrera, Bennett and Silva"/>
    <x v="101"/>
    <n v="121100"/>
    <n v="26176"/>
    <x v="0"/>
    <n v="252"/>
    <x v="1"/>
    <s v="USD"/>
    <x v="100"/>
    <x v="99"/>
    <b v="0"/>
    <b v="1"/>
    <s v="theater/plays"/>
    <n v="0.21615194054500414"/>
    <n v="0.21615194054500414"/>
    <x v="4"/>
    <x v="14"/>
  </r>
  <r>
    <n v="514"/>
    <s v="Sanchez, Bradley and Flores"/>
    <x v="102"/>
    <n v="138700"/>
    <n v="31123"/>
    <x v="2"/>
    <n v="528"/>
    <x v="3"/>
    <s v="CHF"/>
    <x v="101"/>
    <x v="100"/>
    <b v="0"/>
    <b v="1"/>
    <s v="music/rock"/>
    <n v="0.22439077144917088"/>
    <n v="0.22439077144917088"/>
    <x v="2"/>
    <x v="2"/>
  </r>
  <r>
    <n v="329"/>
    <s v="Willis and Sons"/>
    <x v="103"/>
    <n v="93800"/>
    <n v="21477"/>
    <x v="1"/>
    <n v="211"/>
    <x v="1"/>
    <s v="USD"/>
    <x v="102"/>
    <x v="101"/>
    <b v="0"/>
    <b v="0"/>
    <s v="games/video games"/>
    <n v="0.22896588486140726"/>
    <n v="0.22896588486140726"/>
    <x v="5"/>
    <x v="5"/>
  </r>
  <r>
    <n v="256"/>
    <s v="Smith-Reid"/>
    <x v="104"/>
    <n v="4100"/>
    <n v="959"/>
    <x v="0"/>
    <n v="15"/>
    <x v="2"/>
    <s v="GBP"/>
    <x v="94"/>
    <x v="102"/>
    <b v="0"/>
    <b v="0"/>
    <s v="music/rock"/>
    <n v="0.23390243902439026"/>
    <n v="0.23390243902439026"/>
    <x v="8"/>
    <x v="18"/>
  </r>
  <r>
    <n v="189"/>
    <s v="Anthony-Shaw"/>
    <x v="105"/>
    <n v="191300"/>
    <n v="45004"/>
    <x v="2"/>
    <n v="441"/>
    <x v="1"/>
    <s v="USD"/>
    <x v="103"/>
    <x v="103"/>
    <b v="0"/>
    <b v="0"/>
    <s v="theater/plays"/>
    <n v="0.23525352848928385"/>
    <n v="0.23525352848928385"/>
    <x v="5"/>
    <x v="5"/>
  </r>
  <r>
    <n v="869"/>
    <s v="Brown-Williams"/>
    <x v="106"/>
    <n v="161900"/>
    <n v="38376"/>
    <x v="0"/>
    <n v="526"/>
    <x v="1"/>
    <s v="USD"/>
    <x v="104"/>
    <x v="104"/>
    <b v="0"/>
    <b v="0"/>
    <s v="film &amp; video/drama"/>
    <n v="0.23703520691785052"/>
    <n v="0.23703520691785052"/>
    <x v="2"/>
    <x v="2"/>
  </r>
  <r>
    <n v="498"/>
    <s v="Smith, Brown and Davis"/>
    <x v="107"/>
    <n v="193400"/>
    <n v="46317"/>
    <x v="0"/>
    <n v="579"/>
    <x v="6"/>
    <s v="DKK"/>
    <x v="105"/>
    <x v="105"/>
    <b v="0"/>
    <b v="0"/>
    <s v="technology/web"/>
    <n v="0.239488107549121"/>
    <n v="0.239488107549121"/>
    <x v="4"/>
    <x v="13"/>
  </r>
  <r>
    <n v="492"/>
    <s v="Garcia Group"/>
    <x v="108"/>
    <n v="191000"/>
    <n v="45831"/>
    <x v="2"/>
    <n v="595"/>
    <x v="1"/>
    <s v="USD"/>
    <x v="106"/>
    <x v="106"/>
    <b v="1"/>
    <b v="1"/>
    <s v="film &amp; video/shorts"/>
    <n v="0.23995287958115183"/>
    <n v="0.23995287958115183"/>
    <x v="3"/>
    <x v="3"/>
  </r>
  <r>
    <n v="511"/>
    <s v="Smith-Mullins"/>
    <x v="109"/>
    <n v="147800"/>
    <n v="35498"/>
    <x v="0"/>
    <n v="362"/>
    <x v="1"/>
    <s v="USD"/>
    <x v="107"/>
    <x v="107"/>
    <b v="0"/>
    <b v="0"/>
    <s v="theater/plays"/>
    <n v="0.24017591339648173"/>
    <n v="0.24017591339648173"/>
    <x v="4"/>
    <x v="20"/>
  </r>
  <r>
    <n v="69"/>
    <s v="Jones-Watson"/>
    <x v="110"/>
    <n v="7900"/>
    <n v="1901"/>
    <x v="2"/>
    <n v="17"/>
    <x v="1"/>
    <s v="USD"/>
    <x v="108"/>
    <x v="108"/>
    <b v="0"/>
    <b v="0"/>
    <s v="theater/plays"/>
    <n v="0.24063291139240506"/>
    <n v="0.24063291139240506"/>
    <x v="2"/>
    <x v="2"/>
  </r>
  <r>
    <n v="323"/>
    <s v="Cole, Smith and Wood"/>
    <x v="111"/>
    <n v="8900"/>
    <n v="2148"/>
    <x v="0"/>
    <n v="26"/>
    <x v="2"/>
    <s v="GBP"/>
    <x v="109"/>
    <x v="109"/>
    <b v="0"/>
    <b v="0"/>
    <s v="film &amp; video/documentary"/>
    <n v="0.24134831460674158"/>
    <n v="0.24134831460674158"/>
    <x v="2"/>
    <x v="2"/>
  </r>
  <r>
    <n v="541"/>
    <s v="Holder, Caldwell and Vance"/>
    <x v="112"/>
    <n v="178000"/>
    <n v="43086"/>
    <x v="0"/>
    <n v="395"/>
    <x v="4"/>
    <s v="EUR"/>
    <x v="110"/>
    <x v="110"/>
    <b v="0"/>
    <b v="0"/>
    <s v="games/mobile games"/>
    <n v="0.24205617977528091"/>
    <n v="0.24205617977528091"/>
    <x v="4"/>
    <x v="14"/>
  </r>
  <r>
    <n v="447"/>
    <s v="Harrington-Harper"/>
    <x v="113"/>
    <n v="155200"/>
    <n v="37754"/>
    <x v="2"/>
    <n v="439"/>
    <x v="2"/>
    <s v="GBP"/>
    <x v="111"/>
    <x v="111"/>
    <b v="0"/>
    <b v="0"/>
    <s v="film &amp; video/television"/>
    <n v="0.24326030927835052"/>
    <n v="0.24326030927835052"/>
    <x v="8"/>
    <x v="21"/>
  </r>
  <r>
    <n v="715"/>
    <s v="Fischer, Torres and Walker"/>
    <x v="114"/>
    <n v="118000"/>
    <n v="28870"/>
    <x v="0"/>
    <n v="656"/>
    <x v="1"/>
    <s v="USD"/>
    <x v="112"/>
    <x v="112"/>
    <b v="0"/>
    <b v="0"/>
    <s v="games/mobile games"/>
    <n v="0.24466101694915254"/>
    <n v="0.24466101694915254"/>
    <x v="4"/>
    <x v="22"/>
  </r>
  <r>
    <n v="103"/>
    <s v="Frye, Hunt and Powell"/>
    <x v="115"/>
    <n v="10000"/>
    <n v="2461"/>
    <x v="0"/>
    <n v="37"/>
    <x v="4"/>
    <s v="EUR"/>
    <x v="113"/>
    <x v="113"/>
    <b v="0"/>
    <b v="0"/>
    <s v="music/electric music"/>
    <n v="0.24610000000000001"/>
    <n v="0.24610000000000001"/>
    <x v="8"/>
    <x v="21"/>
  </r>
  <r>
    <n v="441"/>
    <s v="Rodriguez-West"/>
    <x v="116"/>
    <n v="7000"/>
    <n v="1744"/>
    <x v="0"/>
    <n v="32"/>
    <x v="1"/>
    <s v="USD"/>
    <x v="114"/>
    <x v="114"/>
    <b v="0"/>
    <b v="0"/>
    <s v="technology/wearables"/>
    <n v="0.24914285714285714"/>
    <n v="0.24914285714285714"/>
    <x v="5"/>
    <x v="6"/>
  </r>
  <r>
    <n v="876"/>
    <s v="Dixon, Perez and Banks"/>
    <x v="117"/>
    <n v="8300"/>
    <n v="2111"/>
    <x v="0"/>
    <n v="57"/>
    <x v="0"/>
    <s v="CAD"/>
    <x v="115"/>
    <x v="51"/>
    <b v="0"/>
    <b v="0"/>
    <s v="photography/photography books"/>
    <n v="0.25433734939759034"/>
    <n v="0.25433734939759034"/>
    <x v="3"/>
    <x v="12"/>
  </r>
  <r>
    <n v="791"/>
    <s v="Stafford, Hess and Raymond"/>
    <x v="118"/>
    <n v="2100"/>
    <n v="540"/>
    <x v="0"/>
    <n v="6"/>
    <x v="1"/>
    <s v="USD"/>
    <x v="116"/>
    <x v="115"/>
    <b v="0"/>
    <b v="0"/>
    <s v="food/food trucks"/>
    <n v="0.25714285714285712"/>
    <n v="0.25714285714285712"/>
    <x v="6"/>
    <x v="7"/>
  </r>
  <r>
    <n v="175"/>
    <s v="Jones, Contreras and Burnett"/>
    <x v="119"/>
    <n v="181200"/>
    <n v="47459"/>
    <x v="0"/>
    <n v="1130"/>
    <x v="1"/>
    <s v="USD"/>
    <x v="117"/>
    <x v="116"/>
    <b v="0"/>
    <b v="0"/>
    <s v="theater/plays"/>
    <n v="0.26191501103752757"/>
    <n v="0.26191501103752757"/>
    <x v="1"/>
    <x v="1"/>
  </r>
  <r>
    <n v="457"/>
    <s v="Sheppard, Smith and Spence"/>
    <x v="120"/>
    <n v="5000"/>
    <n v="1332"/>
    <x v="0"/>
    <n v="46"/>
    <x v="1"/>
    <s v="USD"/>
    <x v="118"/>
    <x v="117"/>
    <b v="0"/>
    <b v="0"/>
    <s v="theater/plays"/>
    <n v="0.26640000000000003"/>
    <n v="0.26640000000000003"/>
    <x v="2"/>
    <x v="2"/>
  </r>
  <r>
    <n v="947"/>
    <s v="Smith-Powell"/>
    <x v="121"/>
    <n v="3600"/>
    <n v="961"/>
    <x v="0"/>
    <n v="13"/>
    <x v="1"/>
    <s v="USD"/>
    <x v="119"/>
    <x v="118"/>
    <b v="0"/>
    <b v="0"/>
    <s v="theater/plays"/>
    <n v="0.26694444444444443"/>
    <n v="0.26694444444444443"/>
    <x v="2"/>
    <x v="2"/>
  </r>
  <r>
    <n v="270"/>
    <s v="Sawyer, Horton and Williams"/>
    <x v="122"/>
    <n v="173900"/>
    <n v="47260"/>
    <x v="2"/>
    <n v="1890"/>
    <x v="1"/>
    <s v="USD"/>
    <x v="120"/>
    <x v="119"/>
    <b v="0"/>
    <b v="0"/>
    <s v="games/video games"/>
    <n v="0.27176538240368026"/>
    <n v="0.27176538240368026"/>
    <x v="2"/>
    <x v="2"/>
  </r>
  <r>
    <n v="897"/>
    <s v="Berry-Cannon"/>
    <x v="123"/>
    <n v="8800"/>
    <n v="2437"/>
    <x v="0"/>
    <n v="27"/>
    <x v="1"/>
    <s v="USD"/>
    <x v="121"/>
    <x v="120"/>
    <b v="0"/>
    <b v="0"/>
    <s v="theater/plays"/>
    <n v="0.27693181818181817"/>
    <n v="0.27693181818181817"/>
    <x v="8"/>
    <x v="18"/>
  </r>
  <r>
    <n v="971"/>
    <s v="Garner and Sons"/>
    <x v="124"/>
    <n v="5100"/>
    <n v="1414"/>
    <x v="0"/>
    <n v="24"/>
    <x v="1"/>
    <s v="USD"/>
    <x v="122"/>
    <x v="121"/>
    <b v="0"/>
    <b v="0"/>
    <s v="film &amp; video/television"/>
    <n v="0.27725490196078434"/>
    <n v="0.27725490196078434"/>
    <x v="2"/>
    <x v="2"/>
  </r>
  <r>
    <n v="619"/>
    <s v="Case LLC"/>
    <x v="125"/>
    <n v="195900"/>
    <n v="55757"/>
    <x v="0"/>
    <n v="648"/>
    <x v="1"/>
    <s v="USD"/>
    <x v="123"/>
    <x v="122"/>
    <b v="1"/>
    <b v="1"/>
    <s v="theater/plays"/>
    <n v="0.28461970393057684"/>
    <n v="0.28461970393057684"/>
    <x v="4"/>
    <x v="22"/>
  </r>
  <r>
    <n v="887"/>
    <s v="Cooper LLC"/>
    <x v="126"/>
    <n v="7800"/>
    <n v="2289"/>
    <x v="0"/>
    <n v="31"/>
    <x v="1"/>
    <s v="USD"/>
    <x v="124"/>
    <x v="123"/>
    <b v="0"/>
    <b v="1"/>
    <s v="theater/plays"/>
    <n v="0.29346153846153844"/>
    <n v="0.29346153846153844"/>
    <x v="2"/>
    <x v="2"/>
  </r>
  <r>
    <n v="476"/>
    <s v="Murphy PLC"/>
    <x v="127"/>
    <n v="191500"/>
    <n v="57122"/>
    <x v="0"/>
    <n v="1120"/>
    <x v="1"/>
    <s v="USD"/>
    <x v="56"/>
    <x v="124"/>
    <b v="0"/>
    <b v="0"/>
    <s v="publishing/fiction"/>
    <n v="0.29828720626631855"/>
    <n v="0.29828720626631855"/>
    <x v="2"/>
    <x v="2"/>
  </r>
  <r>
    <n v="740"/>
    <s v="Nelson, Smith and Graham"/>
    <x v="128"/>
    <n v="5300"/>
    <n v="1592"/>
    <x v="0"/>
    <n v="16"/>
    <x v="1"/>
    <s v="USD"/>
    <x v="125"/>
    <x v="125"/>
    <b v="0"/>
    <b v="0"/>
    <s v="theater/plays"/>
    <n v="0.30037735849056602"/>
    <n v="0.30037735849056602"/>
    <x v="7"/>
    <x v="17"/>
  </r>
  <r>
    <n v="745"/>
    <s v="Hill, Mccann and Moore"/>
    <x v="129"/>
    <n v="6900"/>
    <n v="2091"/>
    <x v="0"/>
    <n v="34"/>
    <x v="1"/>
    <s v="USD"/>
    <x v="126"/>
    <x v="126"/>
    <b v="0"/>
    <b v="0"/>
    <s v="technology/wearables"/>
    <n v="0.30304347826086958"/>
    <n v="0.30304347826086958"/>
    <x v="2"/>
    <x v="2"/>
  </r>
  <r>
    <n v="808"/>
    <s v="Harris, Medina and Mitchell"/>
    <x v="130"/>
    <n v="5200"/>
    <n v="1583"/>
    <x v="0"/>
    <n v="19"/>
    <x v="1"/>
    <s v="USD"/>
    <x v="127"/>
    <x v="127"/>
    <b v="0"/>
    <b v="0"/>
    <s v="food/food trucks"/>
    <n v="0.30442307692307691"/>
    <n v="0.30442307692307691"/>
    <x v="3"/>
    <x v="12"/>
  </r>
  <r>
    <n v="790"/>
    <s v="White-Obrien"/>
    <x v="131"/>
    <n v="185900"/>
    <n v="56774"/>
    <x v="2"/>
    <n v="1113"/>
    <x v="1"/>
    <s v="USD"/>
    <x v="128"/>
    <x v="128"/>
    <b v="0"/>
    <b v="0"/>
    <s v="theater/plays"/>
    <n v="0.30540075309306081"/>
    <n v="0.30540075309306081"/>
    <x v="1"/>
    <x v="1"/>
  </r>
  <r>
    <n v="462"/>
    <s v="Wang-Rodriguez"/>
    <x v="132"/>
    <n v="188800"/>
    <n v="57734"/>
    <x v="0"/>
    <n v="535"/>
    <x v="1"/>
    <s v="USD"/>
    <x v="129"/>
    <x v="129"/>
    <b v="0"/>
    <b v="0"/>
    <s v="games/mobile games"/>
    <n v="0.30579449152542371"/>
    <n v="0.30579449152542371"/>
    <x v="2"/>
    <x v="2"/>
  </r>
  <r>
    <n v="843"/>
    <s v="Porter-Hicks"/>
    <x v="133"/>
    <n v="8800"/>
    <n v="2703"/>
    <x v="0"/>
    <n v="33"/>
    <x v="1"/>
    <s v="USD"/>
    <x v="130"/>
    <x v="130"/>
    <b v="0"/>
    <b v="0"/>
    <s v="photography/photography books"/>
    <n v="0.30715909090909088"/>
    <n v="0.30715909090909088"/>
    <x v="8"/>
    <x v="21"/>
  </r>
  <r>
    <n v="485"/>
    <s v="Richards-Davis"/>
    <x v="134"/>
    <n v="90600"/>
    <n v="27844"/>
    <x v="0"/>
    <n v="648"/>
    <x v="2"/>
    <s v="GBP"/>
    <x v="131"/>
    <x v="131"/>
    <b v="0"/>
    <b v="0"/>
    <s v="theater/plays"/>
    <n v="0.30732891832229581"/>
    <n v="0.30732891832229581"/>
    <x v="6"/>
    <x v="7"/>
  </r>
  <r>
    <n v="766"/>
    <s v="Montgomery-Castro"/>
    <x v="135"/>
    <n v="43800"/>
    <n v="13653"/>
    <x v="0"/>
    <n v="248"/>
    <x v="5"/>
    <s v="AUD"/>
    <x v="132"/>
    <x v="132"/>
    <b v="0"/>
    <b v="0"/>
    <s v="film &amp; video/science fiction"/>
    <n v="0.31171232876712329"/>
    <n v="0.31171232876712329"/>
    <x v="2"/>
    <x v="2"/>
  </r>
  <r>
    <n v="261"/>
    <s v="Mason-Smith"/>
    <x v="136"/>
    <n v="84300"/>
    <n v="26303"/>
    <x v="0"/>
    <n v="454"/>
    <x v="1"/>
    <s v="USD"/>
    <x v="133"/>
    <x v="133"/>
    <b v="0"/>
    <b v="1"/>
    <s v="music/rock"/>
    <n v="0.31201660735468567"/>
    <n v="0.31201660735468567"/>
    <x v="4"/>
    <x v="16"/>
  </r>
  <r>
    <n v="168"/>
    <s v="Hernandez Group"/>
    <x v="137"/>
    <n v="128100"/>
    <n v="40107"/>
    <x v="0"/>
    <n v="955"/>
    <x v="6"/>
    <s v="DKK"/>
    <x v="134"/>
    <x v="134"/>
    <b v="0"/>
    <b v="1"/>
    <s v="music/indie rock"/>
    <n v="0.3130913348946136"/>
    <n v="0.3130913348946136"/>
    <x v="5"/>
    <x v="5"/>
  </r>
  <r>
    <n v="302"/>
    <s v="Ferguson, Collins and Mata"/>
    <x v="138"/>
    <n v="76100"/>
    <n v="24234"/>
    <x v="0"/>
    <n v="245"/>
    <x v="1"/>
    <s v="USD"/>
    <x v="135"/>
    <x v="135"/>
    <b v="0"/>
    <b v="0"/>
    <s v="theater/plays"/>
    <n v="0.31844940867279897"/>
    <n v="0.31844940867279897"/>
    <x v="5"/>
    <x v="11"/>
  </r>
  <r>
    <n v="186"/>
    <s v="Parker Group"/>
    <x v="139"/>
    <n v="88800"/>
    <n v="28358"/>
    <x v="0"/>
    <n v="886"/>
    <x v="1"/>
    <s v="USD"/>
    <x v="136"/>
    <x v="53"/>
    <b v="0"/>
    <b v="0"/>
    <s v="theater/plays"/>
    <n v="0.31934684684684683"/>
    <n v="0.31934684684684683"/>
    <x v="2"/>
    <x v="2"/>
  </r>
  <r>
    <n v="188"/>
    <s v="Walker, Jones and Rodriguez"/>
    <x v="140"/>
    <n v="8200"/>
    <n v="2625"/>
    <x v="0"/>
    <n v="35"/>
    <x v="4"/>
    <s v="EUR"/>
    <x v="137"/>
    <x v="136"/>
    <b v="0"/>
    <b v="0"/>
    <s v="theater/plays"/>
    <n v="0.3201219512195122"/>
    <n v="0.3201219512195122"/>
    <x v="2"/>
    <x v="2"/>
  </r>
  <r>
    <n v="274"/>
    <s v="Morgan-Jenkins"/>
    <x v="141"/>
    <n v="2400"/>
    <n v="773"/>
    <x v="0"/>
    <n v="15"/>
    <x v="1"/>
    <s v="USD"/>
    <x v="138"/>
    <x v="137"/>
    <b v="0"/>
    <b v="0"/>
    <s v="theater/plays"/>
    <n v="0.32208333333333333"/>
    <n v="0.32208333333333333"/>
    <x v="2"/>
    <x v="2"/>
  </r>
  <r>
    <n v="945"/>
    <s v="Sanders, Farley and Huffman"/>
    <x v="142"/>
    <n v="172000"/>
    <n v="55805"/>
    <x v="0"/>
    <n v="1691"/>
    <x v="1"/>
    <s v="USD"/>
    <x v="139"/>
    <x v="138"/>
    <b v="1"/>
    <b v="0"/>
    <s v="photography/photography books"/>
    <n v="0.32444767441860467"/>
    <n v="0.32444767441860467"/>
    <x v="2"/>
    <x v="2"/>
  </r>
  <r>
    <n v="522"/>
    <s v="Cline, Peterson and Lowery"/>
    <x v="143"/>
    <n v="50500"/>
    <n v="16389"/>
    <x v="0"/>
    <n v="191"/>
    <x v="1"/>
    <s v="USD"/>
    <x v="140"/>
    <x v="139"/>
    <b v="0"/>
    <b v="0"/>
    <s v="film &amp; video/shorts"/>
    <n v="0.32453465346534655"/>
    <n v="0.32453465346534655"/>
    <x v="6"/>
    <x v="7"/>
  </r>
  <r>
    <n v="736"/>
    <s v="Silva-Hawkins"/>
    <x v="144"/>
    <n v="7700"/>
    <n v="2533"/>
    <x v="2"/>
    <n v="29"/>
    <x v="1"/>
    <s v="USD"/>
    <x v="141"/>
    <x v="140"/>
    <b v="0"/>
    <b v="0"/>
    <s v="publishing/nonfiction"/>
    <n v="0.32896103896103895"/>
    <n v="0.32896103896103895"/>
    <x v="4"/>
    <x v="20"/>
  </r>
  <r>
    <n v="664"/>
    <s v="Young PLC"/>
    <x v="145"/>
    <n v="79400"/>
    <n v="26571"/>
    <x v="0"/>
    <n v="1063"/>
    <x v="1"/>
    <s v="USD"/>
    <x v="142"/>
    <x v="141"/>
    <b v="0"/>
    <b v="0"/>
    <s v="music/jazz"/>
    <n v="0.33464735516372796"/>
    <n v="0.33464735516372796"/>
    <x v="7"/>
    <x v="8"/>
  </r>
  <r>
    <n v="674"/>
    <s v="Sanchez Ltd"/>
    <x v="146"/>
    <n v="170700"/>
    <n v="57250"/>
    <x v="2"/>
    <n v="1218"/>
    <x v="1"/>
    <s v="USD"/>
    <x v="143"/>
    <x v="142"/>
    <b v="0"/>
    <b v="0"/>
    <s v="photography/photography books"/>
    <n v="0.33538371411833628"/>
    <n v="0.33538371411833628"/>
    <x v="5"/>
    <x v="10"/>
  </r>
  <r>
    <n v="98"/>
    <s v="Arias, Allen and Miller"/>
    <x v="147"/>
    <n v="97800"/>
    <n v="32951"/>
    <x v="0"/>
    <n v="1220"/>
    <x v="5"/>
    <s v="AUD"/>
    <x v="144"/>
    <x v="143"/>
    <b v="0"/>
    <b v="0"/>
    <s v="games/video games"/>
    <n v="0.33692229038854804"/>
    <n v="0.33692229038854804"/>
    <x v="6"/>
    <x v="7"/>
  </r>
  <r>
    <n v="315"/>
    <s v="Lopez, Adams and Johnson"/>
    <x v="148"/>
    <n v="9500"/>
    <n v="3220"/>
    <x v="0"/>
    <n v="31"/>
    <x v="1"/>
    <s v="USD"/>
    <x v="145"/>
    <x v="144"/>
    <b v="0"/>
    <b v="0"/>
    <s v="theater/plays"/>
    <n v="0.33894736842105261"/>
    <n v="0.33894736842105261"/>
    <x v="8"/>
    <x v="18"/>
  </r>
  <r>
    <n v="792"/>
    <s v="Jordan, Schneider and Hall"/>
    <x v="149"/>
    <n v="2000"/>
    <n v="680"/>
    <x v="0"/>
    <n v="7"/>
    <x v="1"/>
    <s v="USD"/>
    <x v="146"/>
    <x v="145"/>
    <b v="0"/>
    <b v="1"/>
    <s v="theater/plays"/>
    <n v="0.34"/>
    <n v="0.34"/>
    <x v="2"/>
    <x v="2"/>
  </r>
  <r>
    <n v="52"/>
    <s v="Hernandez, Rodriguez and Clark"/>
    <x v="150"/>
    <n v="7200"/>
    <n v="2459"/>
    <x v="0"/>
    <n v="75"/>
    <x v="1"/>
    <s v="USD"/>
    <x v="147"/>
    <x v="146"/>
    <b v="0"/>
    <b v="0"/>
    <s v="theater/plays"/>
    <n v="0.34152777777777776"/>
    <n v="0.34152777777777776"/>
    <x v="2"/>
    <x v="2"/>
  </r>
  <r>
    <n v="497"/>
    <s v="Lucero Group"/>
    <x v="151"/>
    <n v="9800"/>
    <n v="3349"/>
    <x v="0"/>
    <n v="120"/>
    <x v="1"/>
    <s v="USD"/>
    <x v="148"/>
    <x v="147"/>
    <b v="0"/>
    <b v="1"/>
    <s v="technology/wearables"/>
    <n v="0.34173469387755101"/>
    <n v="0.34173469387755101"/>
    <x v="2"/>
    <x v="2"/>
  </r>
  <r>
    <n v="760"/>
    <s v="Smith-Kennedy"/>
    <x v="152"/>
    <n v="48300"/>
    <n v="16592"/>
    <x v="0"/>
    <n v="210"/>
    <x v="4"/>
    <s v="EUR"/>
    <x v="149"/>
    <x v="148"/>
    <b v="0"/>
    <b v="1"/>
    <s v="games/video games"/>
    <n v="0.34351966873706002"/>
    <n v="0.34351966873706002"/>
    <x v="3"/>
    <x v="12"/>
  </r>
  <r>
    <n v="346"/>
    <s v="Little-Marsh"/>
    <x v="153"/>
    <n v="8000"/>
    <n v="2758"/>
    <x v="0"/>
    <n v="25"/>
    <x v="1"/>
    <s v="USD"/>
    <x v="150"/>
    <x v="149"/>
    <b v="0"/>
    <b v="1"/>
    <s v="music/indie rock"/>
    <n v="0.34475"/>
    <n v="0.34475"/>
    <x v="8"/>
    <x v="18"/>
  </r>
  <r>
    <n v="443"/>
    <s v="Clark-Bowman"/>
    <x v="154"/>
    <n v="9300"/>
    <n v="3232"/>
    <x v="2"/>
    <n v="90"/>
    <x v="1"/>
    <s v="USD"/>
    <x v="151"/>
    <x v="150"/>
    <b v="0"/>
    <b v="0"/>
    <s v="theater/plays"/>
    <n v="0.34752688172043011"/>
    <n v="0.34752688172043011"/>
    <x v="5"/>
    <x v="11"/>
  </r>
  <r>
    <n v="352"/>
    <s v="Adams, Willis and Sanchez"/>
    <x v="155"/>
    <n v="2800"/>
    <n v="977"/>
    <x v="0"/>
    <n v="33"/>
    <x v="0"/>
    <s v="CAD"/>
    <x v="152"/>
    <x v="151"/>
    <b v="0"/>
    <b v="0"/>
    <s v="theater/plays"/>
    <n v="0.34892857142857142"/>
    <n v="0.34892857142857142"/>
    <x v="2"/>
    <x v="2"/>
  </r>
  <r>
    <n v="748"/>
    <s v="Martinez PLC"/>
    <x v="156"/>
    <n v="194900"/>
    <n v="68137"/>
    <x v="2"/>
    <n v="614"/>
    <x v="1"/>
    <s v="USD"/>
    <x v="153"/>
    <x v="152"/>
    <b v="0"/>
    <b v="1"/>
    <s v="film &amp; video/animation"/>
    <n v="0.34959979476654696"/>
    <n v="0.34959979476654696"/>
    <x v="2"/>
    <x v="2"/>
  </r>
  <r>
    <n v="859"/>
    <s v="Martinez Ltd"/>
    <x v="157"/>
    <n v="7300"/>
    <n v="2594"/>
    <x v="0"/>
    <n v="63"/>
    <x v="1"/>
    <s v="USD"/>
    <x v="154"/>
    <x v="153"/>
    <b v="0"/>
    <b v="1"/>
    <s v="theater/plays"/>
    <n v="0.35534246575342465"/>
    <n v="0.35534246575342465"/>
    <x v="4"/>
    <x v="4"/>
  </r>
  <r>
    <n v="295"/>
    <s v="Smith, Jackson and Herrera"/>
    <x v="158"/>
    <n v="192900"/>
    <n v="68769"/>
    <x v="0"/>
    <n v="1910"/>
    <x v="3"/>
    <s v="CHF"/>
    <x v="155"/>
    <x v="154"/>
    <b v="0"/>
    <b v="0"/>
    <s v="theater/plays"/>
    <n v="0.35650077760497667"/>
    <n v="0.35650077760497667"/>
    <x v="2"/>
    <x v="2"/>
  </r>
  <r>
    <n v="410"/>
    <s v="Mcmillan Group"/>
    <x v="159"/>
    <n v="153700"/>
    <n v="55536"/>
    <x v="1"/>
    <n v="1111"/>
    <x v="1"/>
    <s v="USD"/>
    <x v="156"/>
    <x v="155"/>
    <b v="0"/>
    <b v="0"/>
    <s v="games/mobile games"/>
    <n v="0.36132726089785294"/>
    <n v="0.36132726089785294"/>
    <x v="2"/>
    <x v="2"/>
  </r>
  <r>
    <n v="916"/>
    <s v="Clements Ltd"/>
    <x v="160"/>
    <n v="3700"/>
    <n v="1343"/>
    <x v="0"/>
    <n v="52"/>
    <x v="1"/>
    <s v="USD"/>
    <x v="157"/>
    <x v="156"/>
    <b v="0"/>
    <b v="0"/>
    <s v="photography/photography books"/>
    <n v="0.36297297297297298"/>
    <n v="0.36297297297297298"/>
    <x v="8"/>
    <x v="21"/>
  </r>
  <r>
    <n v="356"/>
    <s v="Glass, Nunez and Mcdonald"/>
    <x v="161"/>
    <n v="9300"/>
    <n v="3431"/>
    <x v="0"/>
    <n v="40"/>
    <x v="4"/>
    <s v="EUR"/>
    <x v="158"/>
    <x v="157"/>
    <b v="0"/>
    <b v="0"/>
    <s v="theater/plays"/>
    <n v="0.36892473118279567"/>
    <n v="0.36892473118279567"/>
    <x v="6"/>
    <x v="7"/>
  </r>
  <r>
    <n v="720"/>
    <s v="Valenzuela, Davidson and Castro"/>
    <x v="162"/>
    <n v="8700"/>
    <n v="3227"/>
    <x v="2"/>
    <n v="38"/>
    <x v="6"/>
    <s v="DKK"/>
    <x v="159"/>
    <x v="158"/>
    <b v="0"/>
    <b v="1"/>
    <s v="theater/plays"/>
    <n v="0.37091954022988505"/>
    <n v="0.37091954022988505"/>
    <x v="2"/>
    <x v="2"/>
  </r>
  <r>
    <n v="789"/>
    <s v="Kennedy-Miller"/>
    <x v="163"/>
    <n v="9000"/>
    <n v="3351"/>
    <x v="0"/>
    <n v="45"/>
    <x v="1"/>
    <s v="USD"/>
    <x v="160"/>
    <x v="159"/>
    <b v="0"/>
    <b v="0"/>
    <s v="theater/plays"/>
    <n v="0.37233333333333335"/>
    <n v="0.37233333333333335"/>
    <x v="2"/>
    <x v="2"/>
  </r>
  <r>
    <n v="878"/>
    <s v="Lutz Group"/>
    <x v="164"/>
    <n v="2700"/>
    <n v="1012"/>
    <x v="0"/>
    <n v="12"/>
    <x v="4"/>
    <s v="EUR"/>
    <x v="161"/>
    <x v="160"/>
    <b v="0"/>
    <b v="0"/>
    <s v="music/metal"/>
    <n v="0.37481481481481482"/>
    <n v="0.37481481481481482"/>
    <x v="2"/>
    <x v="2"/>
  </r>
  <r>
    <n v="83"/>
    <s v="Fitzgerald PLC"/>
    <x v="165"/>
    <n v="106400"/>
    <n v="39996"/>
    <x v="0"/>
    <n v="1000"/>
    <x v="1"/>
    <s v="USD"/>
    <x v="162"/>
    <x v="161"/>
    <b v="0"/>
    <b v="0"/>
    <s v="music/electric music"/>
    <n v="0.37590225563909774"/>
    <n v="0.37590225563909774"/>
    <x v="5"/>
    <x v="9"/>
  </r>
  <r>
    <n v="538"/>
    <s v="Young, Gilbert and Escobar"/>
    <x v="166"/>
    <n v="151300"/>
    <n v="57034"/>
    <x v="0"/>
    <n v="1296"/>
    <x v="1"/>
    <s v="USD"/>
    <x v="163"/>
    <x v="162"/>
    <b v="0"/>
    <b v="0"/>
    <s v="games/mobile games"/>
    <n v="0.37695968274950431"/>
    <n v="0.37695968274950431"/>
    <x v="5"/>
    <x v="6"/>
  </r>
  <r>
    <n v="191"/>
    <s v="Sutton PLC"/>
    <x v="167"/>
    <n v="8400"/>
    <n v="3188"/>
    <x v="0"/>
    <n v="86"/>
    <x v="4"/>
    <s v="EUR"/>
    <x v="59"/>
    <x v="163"/>
    <b v="0"/>
    <b v="0"/>
    <s v="theater/plays"/>
    <n v="0.37952380952380954"/>
    <n v="0.37952380952380954"/>
    <x v="8"/>
    <x v="21"/>
  </r>
  <r>
    <n v="327"/>
    <s v="Patterson, Salinas and Lucas"/>
    <x v="168"/>
    <n v="2600"/>
    <n v="1002"/>
    <x v="0"/>
    <n v="33"/>
    <x v="1"/>
    <s v="USD"/>
    <x v="164"/>
    <x v="164"/>
    <b v="0"/>
    <b v="1"/>
    <s v="theater/plays"/>
    <n v="0.38538461538461538"/>
    <n v="0.38538461538461538"/>
    <x v="2"/>
    <x v="2"/>
  </r>
  <r>
    <n v="126"/>
    <s v="Gross PLC"/>
    <x v="169"/>
    <n v="180200"/>
    <n v="69617"/>
    <x v="0"/>
    <n v="774"/>
    <x v="1"/>
    <s v="USD"/>
    <x v="165"/>
    <x v="165"/>
    <b v="0"/>
    <b v="1"/>
    <s v="theater/plays"/>
    <n v="0.38633185349611543"/>
    <n v="0.38633185349611543"/>
    <x v="2"/>
    <x v="2"/>
  </r>
  <r>
    <n v="319"/>
    <s v="Mills Group"/>
    <x v="170"/>
    <n v="8400"/>
    <n v="3251"/>
    <x v="2"/>
    <n v="64"/>
    <x v="1"/>
    <s v="USD"/>
    <x v="166"/>
    <x v="166"/>
    <b v="0"/>
    <b v="0"/>
    <s v="technology/web"/>
    <n v="0.38702380952380955"/>
    <n v="0.38702380952380955"/>
    <x v="2"/>
    <x v="2"/>
  </r>
  <r>
    <n v="206"/>
    <s v="Austin, Baker and Kelley"/>
    <x v="171"/>
    <n v="9000"/>
    <n v="3496"/>
    <x v="2"/>
    <n v="57"/>
    <x v="1"/>
    <s v="USD"/>
    <x v="167"/>
    <x v="167"/>
    <b v="0"/>
    <b v="0"/>
    <s v="publishing/fiction"/>
    <n v="0.38844444444444443"/>
    <n v="0.38844444444444443"/>
    <x v="3"/>
    <x v="3"/>
  </r>
  <r>
    <n v="881"/>
    <s v="Charles Inc"/>
    <x v="172"/>
    <n v="81300"/>
    <n v="31665"/>
    <x v="0"/>
    <n v="452"/>
    <x v="1"/>
    <s v="USD"/>
    <x v="69"/>
    <x v="168"/>
    <b v="0"/>
    <b v="1"/>
    <s v="theater/plays"/>
    <n v="0.38948339483394834"/>
    <n v="0.38948339483394834"/>
    <x v="7"/>
    <x v="17"/>
  </r>
  <r>
    <n v="472"/>
    <s v="Turner, Young and Collins"/>
    <x v="173"/>
    <n v="153800"/>
    <n v="60342"/>
    <x v="0"/>
    <n v="575"/>
    <x v="1"/>
    <s v="USD"/>
    <x v="168"/>
    <x v="169"/>
    <b v="0"/>
    <b v="0"/>
    <s v="music/rock"/>
    <n v="0.39234070221066319"/>
    <n v="0.39234070221066319"/>
    <x v="2"/>
    <x v="2"/>
  </r>
  <r>
    <n v="387"/>
    <s v="Flores-Lambert"/>
    <x v="174"/>
    <n v="109000"/>
    <n v="42795"/>
    <x v="0"/>
    <n v="424"/>
    <x v="1"/>
    <s v="USD"/>
    <x v="169"/>
    <x v="170"/>
    <b v="0"/>
    <b v="0"/>
    <s v="technology/wearables"/>
    <n v="0.39261467889908258"/>
    <n v="0.39261467889908258"/>
    <x v="5"/>
    <x v="5"/>
  </r>
  <r>
    <n v="513"/>
    <s v="Harrison, Blackwell and Mendez"/>
    <x v="175"/>
    <n v="8300"/>
    <n v="3260"/>
    <x v="2"/>
    <n v="35"/>
    <x v="1"/>
    <s v="USD"/>
    <x v="170"/>
    <x v="171"/>
    <b v="0"/>
    <b v="0"/>
    <s v="film &amp; video/television"/>
    <n v="0.39277108433734942"/>
    <n v="0.39277108433734942"/>
    <x v="3"/>
    <x v="12"/>
  </r>
  <r>
    <n v="507"/>
    <s v="Turner, Miller and Francis"/>
    <x v="176"/>
    <n v="2100"/>
    <n v="837"/>
    <x v="0"/>
    <n v="19"/>
    <x v="1"/>
    <s v="USD"/>
    <x v="171"/>
    <x v="172"/>
    <b v="0"/>
    <b v="1"/>
    <s v="technology/web"/>
    <n v="0.39857142857142858"/>
    <n v="0.39857142857142858"/>
    <x v="4"/>
    <x v="22"/>
  </r>
  <r>
    <n v="980"/>
    <s v="Huff-Johnson"/>
    <x v="177"/>
    <n v="195200"/>
    <n v="78630"/>
    <x v="0"/>
    <n v="742"/>
    <x v="1"/>
    <s v="USD"/>
    <x v="172"/>
    <x v="173"/>
    <b v="1"/>
    <b v="0"/>
    <s v="publishing/nonfiction"/>
    <n v="0.40281762295081969"/>
    <n v="0.40281762295081969"/>
    <x v="3"/>
    <x v="3"/>
  </r>
  <r>
    <n v="986"/>
    <s v="Chan, Washington and Callahan"/>
    <x v="178"/>
    <n v="7800"/>
    <n v="3144"/>
    <x v="0"/>
    <n v="92"/>
    <x v="1"/>
    <s v="USD"/>
    <x v="173"/>
    <x v="174"/>
    <b v="0"/>
    <b v="0"/>
    <s v="music/rock"/>
    <n v="0.40307692307692305"/>
    <n v="0.40307692307692305"/>
    <x v="7"/>
    <x v="8"/>
  </r>
  <r>
    <n v="402"/>
    <s v="Ruiz, Richardson and Cole"/>
    <x v="179"/>
    <n v="7300"/>
    <n v="2946"/>
    <x v="0"/>
    <n v="40"/>
    <x v="1"/>
    <s v="USD"/>
    <x v="174"/>
    <x v="175"/>
    <b v="0"/>
    <b v="1"/>
    <s v="film &amp; video/shorts"/>
    <n v="0.40356164383561643"/>
    <n v="0.40356164383561643"/>
    <x v="5"/>
    <x v="5"/>
  </r>
  <r>
    <n v="379"/>
    <s v="Reilly, Aguirre and Johnson"/>
    <x v="180"/>
    <n v="7200"/>
    <n v="2912"/>
    <x v="0"/>
    <n v="44"/>
    <x v="2"/>
    <s v="GBP"/>
    <x v="175"/>
    <x v="176"/>
    <b v="0"/>
    <b v="0"/>
    <s v="theater/plays"/>
    <n v="0.40444444444444444"/>
    <n v="0.40444444444444444"/>
    <x v="4"/>
    <x v="20"/>
  </r>
  <r>
    <n v="424"/>
    <s v="Schmidt-Gomez"/>
    <x v="181"/>
    <n v="5100"/>
    <n v="2064"/>
    <x v="0"/>
    <n v="83"/>
    <x v="1"/>
    <s v="USD"/>
    <x v="176"/>
    <x v="177"/>
    <b v="0"/>
    <b v="0"/>
    <s v="music/indie rock"/>
    <n v="0.40470588235294119"/>
    <n v="0.40470588235294119"/>
    <x v="2"/>
    <x v="2"/>
  </r>
  <r>
    <n v="468"/>
    <s v="Hughes Inc"/>
    <x v="182"/>
    <n v="4000"/>
    <n v="1620"/>
    <x v="0"/>
    <n v="16"/>
    <x v="1"/>
    <s v="USD"/>
    <x v="177"/>
    <x v="120"/>
    <b v="0"/>
    <b v="0"/>
    <s v="theater/plays"/>
    <n v="0.40500000000000003"/>
    <n v="0.40500000000000003"/>
    <x v="5"/>
    <x v="11"/>
  </r>
  <r>
    <n v="21"/>
    <s v="Simmons-Reynolds"/>
    <x v="183"/>
    <n v="94000"/>
    <n v="38533"/>
    <x v="0"/>
    <n v="558"/>
    <x v="1"/>
    <s v="USD"/>
    <x v="178"/>
    <x v="178"/>
    <b v="0"/>
    <b v="0"/>
    <s v="theater/plays"/>
    <n v="0.40992553191489361"/>
    <n v="0.40992553191489361"/>
    <x v="2"/>
    <x v="2"/>
  </r>
  <r>
    <n v="647"/>
    <s v="Jordan-Wolfe"/>
    <x v="184"/>
    <n v="4500"/>
    <n v="1863"/>
    <x v="0"/>
    <n v="18"/>
    <x v="1"/>
    <s v="USD"/>
    <x v="179"/>
    <x v="179"/>
    <b v="0"/>
    <b v="0"/>
    <s v="publishing/translations"/>
    <n v="0.41399999999999998"/>
    <n v="0.41399999999999998"/>
    <x v="2"/>
    <x v="2"/>
  </r>
  <r>
    <n v="235"/>
    <s v="Lee, Ali and Guzman"/>
    <x v="185"/>
    <n v="8600"/>
    <n v="3589"/>
    <x v="0"/>
    <n v="92"/>
    <x v="1"/>
    <s v="USD"/>
    <x v="180"/>
    <x v="180"/>
    <b v="0"/>
    <b v="0"/>
    <s v="film &amp; video/animation"/>
    <n v="0.41732558139534881"/>
    <n v="0.41732558139534881"/>
    <x v="7"/>
    <x v="15"/>
  </r>
  <r>
    <n v="344"/>
    <s v="Berger, Johnson and Marshall"/>
    <x v="186"/>
    <n v="197600"/>
    <n v="82959"/>
    <x v="0"/>
    <n v="830"/>
    <x v="1"/>
    <s v="USD"/>
    <x v="181"/>
    <x v="9"/>
    <b v="0"/>
    <b v="0"/>
    <s v="games/video games"/>
    <n v="0.41983299595141699"/>
    <n v="0.41983299595141699"/>
    <x v="4"/>
    <x v="4"/>
  </r>
  <r>
    <n v="656"/>
    <s v="Hobbs, Brown and Lee"/>
    <x v="187"/>
    <n v="118400"/>
    <n v="49879"/>
    <x v="0"/>
    <n v="504"/>
    <x v="5"/>
    <s v="AUD"/>
    <x v="182"/>
    <x v="181"/>
    <b v="0"/>
    <b v="0"/>
    <s v="food/food trucks"/>
    <n v="0.42127533783783783"/>
    <n v="0.42127533783783783"/>
    <x v="8"/>
    <x v="18"/>
  </r>
  <r>
    <n v="516"/>
    <s v="Morales-Odonnell"/>
    <x v="188"/>
    <n v="125400"/>
    <n v="53324"/>
    <x v="0"/>
    <n v="846"/>
    <x v="1"/>
    <s v="USD"/>
    <x v="43"/>
    <x v="182"/>
    <b v="0"/>
    <b v="0"/>
    <s v="publishing/nonfiction"/>
    <n v="0.42523125996810207"/>
    <n v="0.42523125996810207"/>
    <x v="1"/>
    <x v="1"/>
  </r>
  <r>
    <n v="632"/>
    <s v="Parker PLC"/>
    <x v="189"/>
    <n v="72100"/>
    <n v="30902"/>
    <x v="1"/>
    <n v="278"/>
    <x v="1"/>
    <s v="USD"/>
    <x v="183"/>
    <x v="183"/>
    <b v="0"/>
    <b v="0"/>
    <s v="theater/plays"/>
    <n v="0.42859916782246882"/>
    <n v="0.42859916782246882"/>
    <x v="7"/>
    <x v="8"/>
  </r>
  <r>
    <n v="866"/>
    <s v="Jackson-Brown"/>
    <x v="190"/>
    <n v="182800"/>
    <n v="79045"/>
    <x v="2"/>
    <n v="898"/>
    <x v="1"/>
    <s v="USD"/>
    <x v="184"/>
    <x v="184"/>
    <b v="0"/>
    <b v="0"/>
    <s v="photography/photography books"/>
    <n v="0.43241247264770238"/>
    <n v="0.43241247264770238"/>
    <x v="2"/>
    <x v="2"/>
  </r>
  <r>
    <n v="673"/>
    <s v="Turner, Scott and Gentry"/>
    <x v="191"/>
    <n v="5600"/>
    <n v="2445"/>
    <x v="0"/>
    <n v="58"/>
    <x v="4"/>
    <s v="EUR"/>
    <x v="185"/>
    <x v="185"/>
    <b v="0"/>
    <b v="0"/>
    <s v="music/indie rock"/>
    <n v="0.43660714285714286"/>
    <n v="0.43660714285714286"/>
    <x v="6"/>
    <x v="7"/>
  </r>
  <r>
    <n v="416"/>
    <s v="Stewart-Coleman"/>
    <x v="192"/>
    <n v="134600"/>
    <n v="59007"/>
    <x v="0"/>
    <n v="1439"/>
    <x v="1"/>
    <s v="USD"/>
    <x v="186"/>
    <x v="186"/>
    <b v="0"/>
    <b v="1"/>
    <s v="film &amp; video/documentary"/>
    <n v="0.43838781575037145"/>
    <n v="0.43838781575037145"/>
    <x v="5"/>
    <x v="11"/>
  </r>
  <r>
    <n v="553"/>
    <s v="Dougherty, Austin and Mills"/>
    <x v="193"/>
    <n v="170600"/>
    <n v="75022"/>
    <x v="0"/>
    <n v="1028"/>
    <x v="1"/>
    <s v="USD"/>
    <x v="187"/>
    <x v="187"/>
    <b v="0"/>
    <b v="0"/>
    <s v="music/rock"/>
    <n v="0.43975381008206332"/>
    <n v="0.43975381008206332"/>
    <x v="4"/>
    <x v="14"/>
  </r>
  <r>
    <n v="454"/>
    <s v="Woods Inc"/>
    <x v="194"/>
    <n v="4000"/>
    <n v="1763"/>
    <x v="0"/>
    <n v="39"/>
    <x v="1"/>
    <s v="USD"/>
    <x v="188"/>
    <x v="188"/>
    <b v="0"/>
    <b v="1"/>
    <s v="film &amp; video/drama"/>
    <n v="0.44074999999999998"/>
    <n v="0.44074999999999998"/>
    <x v="5"/>
    <x v="5"/>
  </r>
  <r>
    <n v="566"/>
    <s v="Webb-Smith"/>
    <x v="195"/>
    <n v="9300"/>
    <n v="4124"/>
    <x v="0"/>
    <n v="37"/>
    <x v="1"/>
    <s v="USD"/>
    <x v="189"/>
    <x v="189"/>
    <b v="0"/>
    <b v="1"/>
    <s v="music/electric music"/>
    <n v="0.44344086021505374"/>
    <n v="0.44344086021505374"/>
    <x v="4"/>
    <x v="13"/>
  </r>
  <r>
    <n v="217"/>
    <s v="Moore, Dudley and Navarro"/>
    <x v="196"/>
    <n v="129400"/>
    <n v="57911"/>
    <x v="0"/>
    <n v="934"/>
    <x v="1"/>
    <s v="USD"/>
    <x v="121"/>
    <x v="190"/>
    <b v="0"/>
    <b v="0"/>
    <s v="film &amp; video/science fiction"/>
    <n v="0.44753477588871715"/>
    <n v="0.44753477588871715"/>
    <x v="5"/>
    <x v="6"/>
  </r>
  <r>
    <n v="66"/>
    <s v="Sanders-Allen"/>
    <x v="197"/>
    <n v="2900"/>
    <n v="1307"/>
    <x v="0"/>
    <n v="12"/>
    <x v="1"/>
    <s v="USD"/>
    <x v="190"/>
    <x v="191"/>
    <b v="0"/>
    <b v="1"/>
    <s v="theater/plays"/>
    <n v="0.45068965517241377"/>
    <n v="0.45068965517241377"/>
    <x v="4"/>
    <x v="16"/>
  </r>
  <r>
    <n v="193"/>
    <s v="Calhoun, Rogers and Long"/>
    <x v="198"/>
    <n v="6600"/>
    <n v="3012"/>
    <x v="0"/>
    <n v="65"/>
    <x v="1"/>
    <s v="USD"/>
    <x v="191"/>
    <x v="192"/>
    <b v="1"/>
    <b v="0"/>
    <s v="music/indie rock"/>
    <n v="0.45636363636363636"/>
    <n v="0.45636363636363636"/>
    <x v="2"/>
    <x v="2"/>
  </r>
  <r>
    <n v="927"/>
    <s v="Davis-Gardner"/>
    <x v="199"/>
    <n v="7200"/>
    <n v="3301"/>
    <x v="0"/>
    <n v="37"/>
    <x v="1"/>
    <s v="USD"/>
    <x v="192"/>
    <x v="193"/>
    <b v="0"/>
    <b v="0"/>
    <s v="theater/plays"/>
    <n v="0.45847222222222223"/>
    <n v="0.45847222222222223"/>
    <x v="5"/>
    <x v="11"/>
  </r>
  <r>
    <n v="326"/>
    <s v="Pham, Avila and Nash"/>
    <x v="200"/>
    <n v="7200"/>
    <n v="3326"/>
    <x v="0"/>
    <n v="128"/>
    <x v="1"/>
    <s v="USD"/>
    <x v="193"/>
    <x v="194"/>
    <b v="0"/>
    <b v="0"/>
    <s v="film &amp; video/animation"/>
    <n v="0.46194444444444444"/>
    <n v="0.46194444444444444"/>
    <x v="2"/>
    <x v="2"/>
  </r>
  <r>
    <n v="409"/>
    <s v="Stewart LLC"/>
    <x v="201"/>
    <n v="135600"/>
    <n v="62804"/>
    <x v="0"/>
    <n v="714"/>
    <x v="1"/>
    <s v="USD"/>
    <x v="194"/>
    <x v="195"/>
    <b v="0"/>
    <b v="0"/>
    <s v="music/rock"/>
    <n v="0.46315634218289087"/>
    <n v="0.46315634218289087"/>
    <x v="4"/>
    <x v="4"/>
  </r>
  <r>
    <n v="428"/>
    <s v="Mayer-Richmond"/>
    <x v="202"/>
    <n v="101400"/>
    <n v="47037"/>
    <x v="0"/>
    <n v="747"/>
    <x v="1"/>
    <s v="USD"/>
    <x v="195"/>
    <x v="196"/>
    <b v="0"/>
    <b v="0"/>
    <s v="film &amp; video/animation"/>
    <n v="0.46387573964497042"/>
    <n v="0.46387573964497042"/>
    <x v="5"/>
    <x v="5"/>
  </r>
  <r>
    <n v="77"/>
    <s v="Acevedo-Huffman"/>
    <x v="203"/>
    <n v="9500"/>
    <n v="4460"/>
    <x v="0"/>
    <n v="56"/>
    <x v="1"/>
    <s v="USD"/>
    <x v="196"/>
    <x v="197"/>
    <b v="0"/>
    <b v="1"/>
    <s v="film &amp; video/animation"/>
    <n v="0.46947368421052632"/>
    <n v="0.46947368421052632"/>
    <x v="4"/>
    <x v="4"/>
  </r>
  <r>
    <n v="659"/>
    <s v="Bailey and Sons"/>
    <x v="204"/>
    <n v="120700"/>
    <n v="57010"/>
    <x v="0"/>
    <n v="750"/>
    <x v="2"/>
    <s v="GBP"/>
    <x v="197"/>
    <x v="198"/>
    <b v="0"/>
    <b v="0"/>
    <s v="film &amp; video/documentary"/>
    <n v="0.47232808616404309"/>
    <n v="0.47232808616404309"/>
    <x v="4"/>
    <x v="4"/>
  </r>
  <r>
    <n v="15"/>
    <s v="Wright, Hunt and Rowe"/>
    <x v="205"/>
    <n v="81200"/>
    <n v="38414"/>
    <x v="0"/>
    <n v="452"/>
    <x v="1"/>
    <s v="USD"/>
    <x v="198"/>
    <x v="199"/>
    <b v="0"/>
    <b v="0"/>
    <s v="technology/wearables"/>
    <n v="0.47307881773399013"/>
    <n v="0.47307881773399013"/>
    <x v="4"/>
    <x v="14"/>
  </r>
  <r>
    <n v="45"/>
    <s v="Woods-Clark"/>
    <x v="206"/>
    <n v="9500"/>
    <n v="4530"/>
    <x v="0"/>
    <n v="48"/>
    <x v="1"/>
    <s v="USD"/>
    <x v="199"/>
    <x v="200"/>
    <b v="0"/>
    <b v="1"/>
    <s v="theater/plays"/>
    <n v="0.4768421052631579"/>
    <n v="0.4768421052631579"/>
    <x v="3"/>
    <x v="12"/>
  </r>
  <r>
    <n v="499"/>
    <s v="Hunt Group"/>
    <x v="207"/>
    <n v="163800"/>
    <n v="78743"/>
    <x v="0"/>
    <n v="2072"/>
    <x v="1"/>
    <s v="USD"/>
    <x v="200"/>
    <x v="201"/>
    <b v="0"/>
    <b v="1"/>
    <s v="film &amp; video/documentary"/>
    <n v="0.48072649572649573"/>
    <n v="0.48072649572649573"/>
    <x v="2"/>
    <x v="2"/>
  </r>
  <r>
    <n v="11"/>
    <s v="Perez, Johnson and Gardner"/>
    <x v="208"/>
    <n v="6300"/>
    <n v="3030"/>
    <x v="0"/>
    <n v="27"/>
    <x v="1"/>
    <s v="USD"/>
    <x v="201"/>
    <x v="202"/>
    <b v="0"/>
    <b v="1"/>
    <s v="theater/plays"/>
    <n v="0.48095238095238096"/>
    <n v="0.48095238095238096"/>
    <x v="4"/>
    <x v="14"/>
  </r>
  <r>
    <n v="26"/>
    <s v="Spencer-Bates"/>
    <x v="209"/>
    <n v="107500"/>
    <n v="51814"/>
    <x v="2"/>
    <n v="1480"/>
    <x v="1"/>
    <s v="USD"/>
    <x v="202"/>
    <x v="203"/>
    <b v="0"/>
    <b v="0"/>
    <s v="theater/plays"/>
    <n v="0.4819906976744186"/>
    <n v="0.4819906976744186"/>
    <x v="2"/>
    <x v="2"/>
  </r>
  <r>
    <n v="644"/>
    <s v="Peters-Nelson"/>
    <x v="210"/>
    <n v="169400"/>
    <n v="81984"/>
    <x v="0"/>
    <n v="2928"/>
    <x v="0"/>
    <s v="CAD"/>
    <x v="203"/>
    <x v="204"/>
    <b v="0"/>
    <b v="0"/>
    <s v="theater/plays"/>
    <n v="0.48396694214876035"/>
    <n v="0.48396694214876035"/>
    <x v="2"/>
    <x v="2"/>
  </r>
  <r>
    <n v="91"/>
    <s v="Frazier, Patrick and Smith"/>
    <x v="211"/>
    <n v="154300"/>
    <n v="74688"/>
    <x v="0"/>
    <n v="679"/>
    <x v="4"/>
    <s v="EUR"/>
    <x v="204"/>
    <x v="205"/>
    <b v="0"/>
    <b v="0"/>
    <s v="publishing/translations"/>
    <n v="0.48404406999351912"/>
    <n v="0.48404406999351912"/>
    <x v="2"/>
    <x v="2"/>
  </r>
  <r>
    <n v="649"/>
    <s v="Yang and Sons"/>
    <x v="212"/>
    <n v="121700"/>
    <n v="59003"/>
    <x v="0"/>
    <n v="602"/>
    <x v="3"/>
    <s v="CHF"/>
    <x v="205"/>
    <x v="206"/>
    <b v="1"/>
    <b v="1"/>
    <s v="theater/plays"/>
    <n v="0.48482333607230893"/>
    <n v="0.48482333607230893"/>
    <x v="7"/>
    <x v="15"/>
  </r>
  <r>
    <n v="19"/>
    <s v="Perez-Hess"/>
    <x v="213"/>
    <n v="62500"/>
    <n v="30331"/>
    <x v="0"/>
    <n v="674"/>
    <x v="1"/>
    <s v="USD"/>
    <x v="206"/>
    <x v="207"/>
    <b v="0"/>
    <b v="1"/>
    <s v="theater/plays"/>
    <n v="0.48529600000000001"/>
    <n v="0.48529600000000001"/>
    <x v="2"/>
    <x v="2"/>
  </r>
  <r>
    <n v="618"/>
    <s v="Miller Ltd"/>
    <x v="214"/>
    <n v="198600"/>
    <n v="97037"/>
    <x v="0"/>
    <n v="1198"/>
    <x v="1"/>
    <s v="USD"/>
    <x v="207"/>
    <x v="208"/>
    <b v="0"/>
    <b v="0"/>
    <s v="publishing/nonfiction"/>
    <n v="0.48860523665659616"/>
    <n v="0.48860523665659616"/>
    <x v="2"/>
    <x v="2"/>
  </r>
  <r>
    <n v="777"/>
    <s v="Henderson Ltd"/>
    <x v="215"/>
    <n v="93800"/>
    <n v="45987"/>
    <x v="0"/>
    <n v="676"/>
    <x v="1"/>
    <s v="USD"/>
    <x v="208"/>
    <x v="209"/>
    <b v="0"/>
    <b v="0"/>
    <s v="theater/plays"/>
    <n v="0.49026652452025588"/>
    <n v="0.49026652452025588"/>
    <x v="7"/>
    <x v="8"/>
  </r>
  <r>
    <n v="939"/>
    <s v="Williams, Johnson and Campbell"/>
    <x v="216"/>
    <n v="7800"/>
    <n v="3839"/>
    <x v="0"/>
    <n v="67"/>
    <x v="1"/>
    <s v="USD"/>
    <x v="209"/>
    <x v="210"/>
    <b v="0"/>
    <b v="1"/>
    <s v="games/video games"/>
    <n v="0.49217948717948717"/>
    <n v="0.49217948717948717"/>
    <x v="2"/>
    <x v="2"/>
  </r>
  <r>
    <n v="771"/>
    <s v="Smith, Mack and Williams"/>
    <x v="217"/>
    <n v="5600"/>
    <n v="2769"/>
    <x v="2"/>
    <n v="26"/>
    <x v="1"/>
    <s v="USD"/>
    <x v="210"/>
    <x v="211"/>
    <b v="0"/>
    <b v="0"/>
    <s v="theater/plays"/>
    <n v="0.49446428571428569"/>
    <n v="0.49446428571428569"/>
    <x v="8"/>
    <x v="18"/>
  </r>
  <r>
    <n v="937"/>
    <s v="Tapia, Sandoval and Hurley"/>
    <x v="218"/>
    <n v="171000"/>
    <n v="84891"/>
    <x v="2"/>
    <n v="976"/>
    <x v="1"/>
    <s v="USD"/>
    <x v="211"/>
    <x v="212"/>
    <b v="0"/>
    <b v="0"/>
    <s v="film &amp; video/documentary"/>
    <n v="0.49643859649122807"/>
    <n v="0.49643859649122807"/>
    <x v="2"/>
    <x v="2"/>
  </r>
  <r>
    <n v="725"/>
    <s v="Dawson-Tyler"/>
    <x v="219"/>
    <n v="193200"/>
    <n v="97369"/>
    <x v="0"/>
    <n v="1596"/>
    <x v="1"/>
    <s v="USD"/>
    <x v="212"/>
    <x v="213"/>
    <b v="0"/>
    <b v="0"/>
    <s v="games/mobile games"/>
    <n v="0.50398033126293995"/>
    <n v="0.50398033126293995"/>
    <x v="4"/>
    <x v="14"/>
  </r>
  <r>
    <n v="448"/>
    <s v="Price and Sons"/>
    <x v="220"/>
    <n v="89900"/>
    <n v="45384"/>
    <x v="0"/>
    <n v="605"/>
    <x v="1"/>
    <s v="USD"/>
    <x v="213"/>
    <x v="214"/>
    <b v="0"/>
    <b v="1"/>
    <s v="games/video games"/>
    <n v="0.50482758620689661"/>
    <n v="0.50482758620689661"/>
    <x v="8"/>
    <x v="21"/>
  </r>
  <r>
    <n v="913"/>
    <s v="Rivera-Pearson"/>
    <x v="221"/>
    <n v="70200"/>
    <n v="35536"/>
    <x v="0"/>
    <n v="523"/>
    <x v="5"/>
    <s v="AUD"/>
    <x v="214"/>
    <x v="215"/>
    <b v="0"/>
    <b v="0"/>
    <s v="film &amp; video/drama"/>
    <n v="0.50621082621082625"/>
    <n v="0.50621082621082625"/>
    <x v="8"/>
    <x v="18"/>
  </r>
  <r>
    <n v="819"/>
    <s v="Buck-Khan"/>
    <x v="222"/>
    <n v="8900"/>
    <n v="4509"/>
    <x v="0"/>
    <n v="47"/>
    <x v="1"/>
    <s v="USD"/>
    <x v="215"/>
    <x v="216"/>
    <b v="1"/>
    <b v="0"/>
    <s v="games/video games"/>
    <n v="0.50662921348314605"/>
    <n v="0.50662921348314605"/>
    <x v="4"/>
    <x v="13"/>
  </r>
  <r>
    <n v="781"/>
    <s v="Thomas Ltd"/>
    <x v="223"/>
    <n v="8700"/>
    <n v="4414"/>
    <x v="2"/>
    <n v="56"/>
    <x v="3"/>
    <s v="CHF"/>
    <x v="216"/>
    <x v="217"/>
    <b v="0"/>
    <b v="0"/>
    <s v="theater/plays"/>
    <n v="0.50735632183908042"/>
    <n v="0.50735632183908042"/>
    <x v="8"/>
    <x v="18"/>
  </r>
  <r>
    <n v="39"/>
    <s v="Kim-Rice"/>
    <x v="224"/>
    <n v="9900"/>
    <n v="5027"/>
    <x v="0"/>
    <n v="88"/>
    <x v="6"/>
    <s v="DKK"/>
    <x v="217"/>
    <x v="218"/>
    <b v="0"/>
    <b v="0"/>
    <s v="theater/plays"/>
    <n v="0.50777777777777777"/>
    <n v="0.50777777777777777"/>
    <x v="2"/>
    <x v="2"/>
  </r>
  <r>
    <n v="805"/>
    <s v="Smith-Nguyen"/>
    <x v="225"/>
    <n v="9700"/>
    <n v="4932"/>
    <x v="0"/>
    <n v="67"/>
    <x v="5"/>
    <s v="AUD"/>
    <x v="212"/>
    <x v="219"/>
    <b v="0"/>
    <b v="0"/>
    <s v="film &amp; video/documentary"/>
    <n v="0.50845360824742269"/>
    <n v="0.50845360824742269"/>
    <x v="2"/>
    <x v="2"/>
  </r>
  <r>
    <n v="852"/>
    <s v="Brady Ltd"/>
    <x v="226"/>
    <n v="4900"/>
    <n v="2505"/>
    <x v="0"/>
    <n v="31"/>
    <x v="1"/>
    <s v="USD"/>
    <x v="218"/>
    <x v="220"/>
    <b v="0"/>
    <b v="1"/>
    <s v="games/video games"/>
    <n v="0.51122448979591839"/>
    <n v="0.51122448979591839"/>
    <x v="4"/>
    <x v="14"/>
  </r>
  <r>
    <n v="829"/>
    <s v="Baker-Higgins"/>
    <x v="227"/>
    <n v="9600"/>
    <n v="4929"/>
    <x v="0"/>
    <n v="154"/>
    <x v="1"/>
    <s v="USD"/>
    <x v="219"/>
    <x v="221"/>
    <b v="0"/>
    <b v="0"/>
    <s v="theater/plays"/>
    <n v="0.51343749999999999"/>
    <n v="0.51343749999999999"/>
    <x v="8"/>
    <x v="18"/>
  </r>
  <r>
    <n v="299"/>
    <s v="Ramsey and Sons"/>
    <x v="228"/>
    <n v="3800"/>
    <n v="1954"/>
    <x v="0"/>
    <n v="49"/>
    <x v="1"/>
    <s v="USD"/>
    <x v="220"/>
    <x v="222"/>
    <b v="0"/>
    <b v="0"/>
    <s v="food/food trucks"/>
    <n v="0.51421052631578945"/>
    <n v="0.51421052631578945"/>
    <x v="2"/>
    <x v="2"/>
  </r>
  <r>
    <n v="127"/>
    <s v="Martinez, Gomez and Dalton"/>
    <x v="229"/>
    <n v="103200"/>
    <n v="53067"/>
    <x v="0"/>
    <n v="672"/>
    <x v="0"/>
    <s v="CAD"/>
    <x v="221"/>
    <x v="223"/>
    <b v="0"/>
    <b v="0"/>
    <s v="theater/plays"/>
    <n v="0.51421511627906979"/>
    <n v="0.51421511627906979"/>
    <x v="1"/>
    <x v="1"/>
  </r>
  <r>
    <n v="9"/>
    <s v="Rangel, Holt and Jones"/>
    <x v="230"/>
    <n v="6200"/>
    <n v="3208"/>
    <x v="0"/>
    <n v="44"/>
    <x v="1"/>
    <s v="USD"/>
    <x v="222"/>
    <x v="224"/>
    <b v="0"/>
    <b v="0"/>
    <s v="music/electric music"/>
    <n v="0.51741935483870971"/>
    <n v="0.51741935483870971"/>
    <x v="2"/>
    <x v="2"/>
  </r>
  <r>
    <n v="582"/>
    <s v="Pineda Ltd"/>
    <x v="231"/>
    <n v="8700"/>
    <n v="4531"/>
    <x v="0"/>
    <n v="42"/>
    <x v="1"/>
    <s v="USD"/>
    <x v="110"/>
    <x v="225"/>
    <b v="0"/>
    <b v="1"/>
    <s v="games/video games"/>
    <n v="0.5208045977011494"/>
    <n v="0.5208045977011494"/>
    <x v="5"/>
    <x v="6"/>
  </r>
  <r>
    <n v="988"/>
    <s v="Gardner, Ryan and Gutierrez"/>
    <x v="232"/>
    <n v="9400"/>
    <n v="4899"/>
    <x v="0"/>
    <n v="64"/>
    <x v="1"/>
    <s v="USD"/>
    <x v="223"/>
    <x v="226"/>
    <b v="0"/>
    <b v="0"/>
    <s v="publishing/radio &amp; podcasts"/>
    <n v="0.52117021276595743"/>
    <n v="0.52117021276595743"/>
    <x v="8"/>
    <x v="18"/>
  </r>
  <r>
    <n v="898"/>
    <s v="Davis-Gonzalez"/>
    <x v="233"/>
    <n v="179100"/>
    <n v="93991"/>
    <x v="0"/>
    <n v="1221"/>
    <x v="1"/>
    <s v="USD"/>
    <x v="224"/>
    <x v="227"/>
    <b v="0"/>
    <b v="0"/>
    <s v="film &amp; video/documentary"/>
    <n v="0.52479620323841425"/>
    <n v="0.52479620323841425"/>
    <x v="7"/>
    <x v="19"/>
  </r>
  <r>
    <n v="994"/>
    <s v="Leach, Rich and Price"/>
    <x v="234"/>
    <n v="141100"/>
    <n v="74073"/>
    <x v="0"/>
    <n v="842"/>
    <x v="1"/>
    <s v="USD"/>
    <x v="225"/>
    <x v="228"/>
    <b v="0"/>
    <b v="1"/>
    <s v="publishing/translations"/>
    <n v="0.52496810772501767"/>
    <n v="0.52496810772501767"/>
    <x v="4"/>
    <x v="14"/>
  </r>
  <r>
    <n v="157"/>
    <s v="Curtis-Curtis"/>
    <x v="235"/>
    <n v="4200"/>
    <n v="2212"/>
    <x v="0"/>
    <n v="30"/>
    <x v="5"/>
    <s v="AUD"/>
    <x v="226"/>
    <x v="229"/>
    <b v="0"/>
    <b v="0"/>
    <s v="photography/photography books"/>
    <n v="0.52666666666666662"/>
    <n v="0.52666666666666662"/>
    <x v="7"/>
    <x v="15"/>
  </r>
  <r>
    <n v="483"/>
    <s v="Rice-Parker"/>
    <x v="236"/>
    <n v="91400"/>
    <n v="48236"/>
    <x v="0"/>
    <n v="554"/>
    <x v="1"/>
    <s v="USD"/>
    <x v="227"/>
    <x v="230"/>
    <b v="0"/>
    <b v="0"/>
    <s v="theater/plays"/>
    <n v="0.52774617067833696"/>
    <n v="0.52774617067833696"/>
    <x v="6"/>
    <x v="7"/>
  </r>
  <r>
    <n v="349"/>
    <s v="Navarro and Sons"/>
    <x v="237"/>
    <n v="180800"/>
    <n v="95958"/>
    <x v="0"/>
    <n v="923"/>
    <x v="1"/>
    <s v="USD"/>
    <x v="40"/>
    <x v="231"/>
    <b v="0"/>
    <b v="0"/>
    <s v="theater/plays"/>
    <n v="0.53074115044247783"/>
    <n v="0.53074115044247783"/>
    <x v="2"/>
    <x v="2"/>
  </r>
  <r>
    <n v="199"/>
    <s v="Hull, Baker and Martinez"/>
    <x v="238"/>
    <n v="1800"/>
    <n v="968"/>
    <x v="0"/>
    <n v="13"/>
    <x v="1"/>
    <s v="USD"/>
    <x v="228"/>
    <x v="232"/>
    <b v="0"/>
    <b v="0"/>
    <s v="music/rock"/>
    <n v="0.5377777777777778"/>
    <n v="0.5377777777777778"/>
    <x v="2"/>
    <x v="2"/>
  </r>
  <r>
    <n v="343"/>
    <s v="Spencer-Weber"/>
    <x v="239"/>
    <n v="9000"/>
    <n v="4853"/>
    <x v="0"/>
    <n v="147"/>
    <x v="1"/>
    <s v="USD"/>
    <x v="229"/>
    <x v="229"/>
    <b v="0"/>
    <b v="0"/>
    <s v="theater/plays"/>
    <n v="0.53922222222222227"/>
    <n v="0.53922222222222227"/>
    <x v="5"/>
    <x v="5"/>
  </r>
  <r>
    <n v="251"/>
    <s v="Singleton Ltd"/>
    <x v="240"/>
    <n v="7100"/>
    <n v="3840"/>
    <x v="0"/>
    <n v="101"/>
    <x v="1"/>
    <s v="USD"/>
    <x v="230"/>
    <x v="233"/>
    <b v="0"/>
    <b v="0"/>
    <s v="theater/plays"/>
    <n v="0.54084507042253516"/>
    <n v="0.54084507042253516"/>
    <x v="2"/>
    <x v="2"/>
  </r>
  <r>
    <n v="702"/>
    <s v="Sims-Gross"/>
    <x v="241"/>
    <n v="8700"/>
    <n v="4710"/>
    <x v="0"/>
    <n v="83"/>
    <x v="1"/>
    <s v="USD"/>
    <x v="231"/>
    <x v="234"/>
    <b v="0"/>
    <b v="0"/>
    <s v="technology/wearables"/>
    <n v="0.54137931034482756"/>
    <n v="0.54137931034482756"/>
    <x v="2"/>
    <x v="2"/>
  </r>
  <r>
    <n v="433"/>
    <s v="Potter, Harper and Everett"/>
    <x v="242"/>
    <n v="121400"/>
    <n v="65755"/>
    <x v="0"/>
    <n v="792"/>
    <x v="1"/>
    <s v="USD"/>
    <x v="232"/>
    <x v="100"/>
    <b v="0"/>
    <b v="1"/>
    <s v="film &amp; video/documentary"/>
    <n v="0.54163920922570019"/>
    <n v="0.54163920922570019"/>
    <x v="3"/>
    <x v="12"/>
  </r>
  <r>
    <n v="661"/>
    <s v="Smith Group"/>
    <x v="243"/>
    <n v="106800"/>
    <n v="57872"/>
    <x v="0"/>
    <n v="752"/>
    <x v="6"/>
    <s v="DKK"/>
    <x v="233"/>
    <x v="235"/>
    <b v="0"/>
    <b v="0"/>
    <s v="music/jazz"/>
    <n v="0.54187265917603"/>
    <n v="0.54187265917603"/>
    <x v="4"/>
    <x v="14"/>
  </r>
  <r>
    <n v="477"/>
    <s v="Hogan, Porter and Rivera"/>
    <x v="244"/>
    <n v="8500"/>
    <n v="4613"/>
    <x v="0"/>
    <n v="113"/>
    <x v="1"/>
    <s v="USD"/>
    <x v="234"/>
    <x v="236"/>
    <b v="0"/>
    <b v="0"/>
    <s v="film &amp; video/science fiction"/>
    <n v="0.54270588235294115"/>
    <n v="0.54270588235294115"/>
    <x v="5"/>
    <x v="10"/>
  </r>
  <r>
    <n v="572"/>
    <s v="Clements Group"/>
    <x v="245"/>
    <n v="9000"/>
    <n v="4896"/>
    <x v="2"/>
    <n v="94"/>
    <x v="1"/>
    <s v="USD"/>
    <x v="235"/>
    <x v="237"/>
    <b v="0"/>
    <b v="1"/>
    <s v="music/rock"/>
    <n v="0.54400000000000004"/>
    <n v="0.54400000000000004"/>
    <x v="4"/>
    <x v="16"/>
  </r>
  <r>
    <n v="290"/>
    <s v="Wilson, Hall and Osborne"/>
    <x v="246"/>
    <n v="168600"/>
    <n v="91722"/>
    <x v="0"/>
    <n v="908"/>
    <x v="1"/>
    <s v="USD"/>
    <x v="236"/>
    <x v="238"/>
    <b v="0"/>
    <b v="1"/>
    <s v="film &amp; video/documentary"/>
    <n v="0.54402135231316728"/>
    <n v="0.54402135231316728"/>
    <x v="5"/>
    <x v="5"/>
  </r>
  <r>
    <n v="375"/>
    <s v="Leblanc-Pineda"/>
    <x v="247"/>
    <n v="2700"/>
    <n v="1479"/>
    <x v="0"/>
    <n v="25"/>
    <x v="1"/>
    <s v="USD"/>
    <x v="237"/>
    <x v="239"/>
    <b v="0"/>
    <b v="0"/>
    <s v="music/indie rock"/>
    <n v="0.54777777777777781"/>
    <n v="0.54777777777777781"/>
    <x v="4"/>
    <x v="14"/>
  </r>
  <r>
    <n v="796"/>
    <s v="Freeman-Ferguson"/>
    <x v="248"/>
    <n v="7800"/>
    <n v="4275"/>
    <x v="0"/>
    <n v="78"/>
    <x v="1"/>
    <s v="USD"/>
    <x v="238"/>
    <x v="240"/>
    <b v="0"/>
    <b v="1"/>
    <s v="games/mobile games"/>
    <n v="0.54807692307692313"/>
    <n v="0.54807692307692313"/>
    <x v="5"/>
    <x v="11"/>
  </r>
  <r>
    <n v="296"/>
    <s v="Smith-Hess"/>
    <x v="249"/>
    <n v="6100"/>
    <n v="3352"/>
    <x v="0"/>
    <n v="38"/>
    <x v="5"/>
    <s v="AUD"/>
    <x v="239"/>
    <x v="241"/>
    <b v="0"/>
    <b v="0"/>
    <s v="theater/plays"/>
    <n v="0.54950819672131146"/>
    <n v="0.54950819672131146"/>
    <x v="8"/>
    <x v="21"/>
  </r>
  <r>
    <n v="417"/>
    <s v="Bradshaw, Smith and Ryan"/>
    <x v="250"/>
    <n v="1700"/>
    <n v="943"/>
    <x v="0"/>
    <n v="15"/>
    <x v="1"/>
    <s v="USD"/>
    <x v="240"/>
    <x v="242"/>
    <b v="0"/>
    <b v="0"/>
    <s v="theater/plays"/>
    <n v="0.55470588235294116"/>
    <n v="0.55470588235294116"/>
    <x v="2"/>
    <x v="2"/>
  </r>
  <r>
    <n v="515"/>
    <s v="Cox LLC"/>
    <x v="251"/>
    <n v="8600"/>
    <n v="4797"/>
    <x v="0"/>
    <n v="133"/>
    <x v="0"/>
    <s v="CAD"/>
    <x v="241"/>
    <x v="243"/>
    <b v="0"/>
    <b v="1"/>
    <s v="theater/plays"/>
    <n v="0.55779069767441858"/>
    <n v="0.55779069767441858"/>
    <x v="2"/>
    <x v="2"/>
  </r>
  <r>
    <n v="672"/>
    <s v="Kelly-Colon"/>
    <x v="252"/>
    <n v="197900"/>
    <n v="110689"/>
    <x v="0"/>
    <n v="4428"/>
    <x v="5"/>
    <s v="AUD"/>
    <x v="242"/>
    <x v="244"/>
    <b v="0"/>
    <b v="0"/>
    <s v="theater/plays"/>
    <n v="0.55931783729156137"/>
    <n v="0.55931783729156137"/>
    <x v="2"/>
    <x v="2"/>
  </r>
  <r>
    <n v="639"/>
    <s v="Barnes-Williams"/>
    <x v="253"/>
    <n v="8600"/>
    <n v="4832"/>
    <x v="1"/>
    <n v="45"/>
    <x v="1"/>
    <s v="USD"/>
    <x v="243"/>
    <x v="245"/>
    <b v="0"/>
    <b v="1"/>
    <s v="film &amp; video/drama"/>
    <n v="0.56186046511627907"/>
    <n v="0.56186046511627907"/>
    <x v="2"/>
    <x v="2"/>
  </r>
  <r>
    <n v="453"/>
    <s v="Saunders Ltd"/>
    <x v="254"/>
    <n v="182400"/>
    <n v="102749"/>
    <x v="0"/>
    <n v="1181"/>
    <x v="1"/>
    <s v="USD"/>
    <x v="77"/>
    <x v="246"/>
    <b v="0"/>
    <b v="0"/>
    <s v="film &amp; video/science fiction"/>
    <n v="0.56331688596491225"/>
    <n v="0.56331688596491225"/>
    <x v="4"/>
    <x v="13"/>
  </r>
  <r>
    <n v="999"/>
    <s v="Hernandez, Norton and Kelley"/>
    <x v="255"/>
    <n v="111100"/>
    <n v="62819"/>
    <x v="2"/>
    <n v="1122"/>
    <x v="1"/>
    <s v="USD"/>
    <x v="244"/>
    <x v="247"/>
    <b v="0"/>
    <b v="0"/>
    <s v="food/food trucks"/>
    <n v="0.56542754275427543"/>
    <n v="0.56542754275427543"/>
    <x v="4"/>
    <x v="16"/>
  </r>
  <r>
    <n v="998"/>
    <s v="Taylor, Santiago and Flores"/>
    <x v="256"/>
    <n v="66600"/>
    <n v="37823"/>
    <x v="0"/>
    <n v="374"/>
    <x v="1"/>
    <s v="USD"/>
    <x v="245"/>
    <x v="248"/>
    <b v="0"/>
    <b v="1"/>
    <s v="music/indie rock"/>
    <n v="0.5679129129129129"/>
    <n v="0.5679129129129129"/>
    <x v="1"/>
    <x v="1"/>
  </r>
  <r>
    <n v="767"/>
    <s v="Hale, Pearson and Jenkins"/>
    <x v="257"/>
    <n v="97200"/>
    <n v="55372"/>
    <x v="0"/>
    <n v="513"/>
    <x v="1"/>
    <s v="USD"/>
    <x v="246"/>
    <x v="249"/>
    <b v="0"/>
    <b v="0"/>
    <s v="publishing/translations"/>
    <n v="0.56967078189300413"/>
    <n v="0.56967078189300413"/>
    <x v="5"/>
    <x v="11"/>
  </r>
  <r>
    <n v="418"/>
    <s v="Jackson PLC"/>
    <x v="258"/>
    <n v="163700"/>
    <n v="93963"/>
    <x v="0"/>
    <n v="1999"/>
    <x v="0"/>
    <s v="CAD"/>
    <x v="247"/>
    <x v="250"/>
    <b v="0"/>
    <b v="0"/>
    <s v="film &amp; video/documentary"/>
    <n v="0.57399511301160655"/>
    <n v="0.57399511301160655"/>
    <x v="7"/>
    <x v="15"/>
  </r>
  <r>
    <n v="914"/>
    <s v="Ramirez, Padilla and Barrera"/>
    <x v="259"/>
    <n v="6400"/>
    <n v="3676"/>
    <x v="0"/>
    <n v="141"/>
    <x v="2"/>
    <s v="GBP"/>
    <x v="248"/>
    <x v="251"/>
    <b v="0"/>
    <b v="0"/>
    <s v="theater/plays"/>
    <n v="0.57437499999999997"/>
    <n v="0.57437499999999997"/>
    <x v="4"/>
    <x v="14"/>
  </r>
  <r>
    <n v="917"/>
    <s v="Cooper Inc"/>
    <x v="260"/>
    <n v="3600"/>
    <n v="2097"/>
    <x v="1"/>
    <n v="27"/>
    <x v="2"/>
    <s v="GBP"/>
    <x v="249"/>
    <x v="252"/>
    <b v="0"/>
    <b v="1"/>
    <s v="film &amp; video/shorts"/>
    <n v="0.58250000000000002"/>
    <n v="0.58250000000000002"/>
    <x v="2"/>
    <x v="2"/>
  </r>
  <r>
    <n v="551"/>
    <s v="Martin-James"/>
    <x v="261"/>
    <n v="180100"/>
    <n v="105598"/>
    <x v="0"/>
    <n v="2779"/>
    <x v="5"/>
    <s v="AUD"/>
    <x v="250"/>
    <x v="253"/>
    <b v="0"/>
    <b v="1"/>
    <s v="technology/web"/>
    <n v="0.58632981676846196"/>
    <n v="0.58632981676846196"/>
    <x v="4"/>
    <x v="20"/>
  </r>
  <r>
    <n v="919"/>
    <s v="Fox Ltd"/>
    <x v="262"/>
    <n v="35600"/>
    <n v="20915"/>
    <x v="0"/>
    <n v="225"/>
    <x v="5"/>
    <s v="AUD"/>
    <x v="251"/>
    <x v="254"/>
    <b v="0"/>
    <b v="1"/>
    <s v="theater/plays"/>
    <n v="0.58750000000000002"/>
    <n v="0.58750000000000002"/>
    <x v="3"/>
    <x v="3"/>
  </r>
  <r>
    <n v="154"/>
    <s v="Rodriguez-Brown"/>
    <x v="263"/>
    <n v="171300"/>
    <n v="100650"/>
    <x v="0"/>
    <n v="1059"/>
    <x v="1"/>
    <s v="USD"/>
    <x v="83"/>
    <x v="84"/>
    <b v="0"/>
    <b v="1"/>
    <s v="music/indie rock"/>
    <n v="0.58756567425569173"/>
    <n v="0.58756567425569173"/>
    <x v="2"/>
    <x v="2"/>
  </r>
  <r>
    <n v="355"/>
    <s v="Burns-Burnett"/>
    <x v="264"/>
    <n v="3800"/>
    <n v="2241"/>
    <x v="1"/>
    <n v="86"/>
    <x v="1"/>
    <s v="USD"/>
    <x v="252"/>
    <x v="255"/>
    <b v="0"/>
    <b v="0"/>
    <s v="technology/wearables"/>
    <n v="0.58973684210526311"/>
    <n v="0.58973684210526311"/>
    <x v="5"/>
    <x v="11"/>
  </r>
  <r>
    <n v="3"/>
    <s v="Mcdonald, Gonzalez and Ross"/>
    <x v="265"/>
    <n v="4200"/>
    <n v="2477"/>
    <x v="0"/>
    <n v="24"/>
    <x v="1"/>
    <s v="USD"/>
    <x v="253"/>
    <x v="256"/>
    <b v="0"/>
    <b v="0"/>
    <s v="music/rock"/>
    <n v="0.58976190476190471"/>
    <n v="0.58976190476190471"/>
    <x v="3"/>
    <x v="12"/>
  </r>
  <r>
    <n v="696"/>
    <s v="Lopez, Reid and Johnson"/>
    <x v="266"/>
    <n v="164100"/>
    <n v="96888"/>
    <x v="0"/>
    <n v="889"/>
    <x v="1"/>
    <s v="USD"/>
    <x v="254"/>
    <x v="257"/>
    <b v="0"/>
    <b v="1"/>
    <s v="theater/plays"/>
    <n v="0.59042047531992692"/>
    <n v="0.59042047531992692"/>
    <x v="5"/>
    <x v="5"/>
  </r>
  <r>
    <n v="109"/>
    <s v="Romero and Sons"/>
    <x v="267"/>
    <n v="5200"/>
    <n v="3079"/>
    <x v="0"/>
    <n v="60"/>
    <x v="1"/>
    <s v="USD"/>
    <x v="255"/>
    <x v="258"/>
    <b v="0"/>
    <b v="0"/>
    <s v="film &amp; video/television"/>
    <n v="0.5921153846153846"/>
    <n v="0.5921153846153846"/>
    <x v="2"/>
    <x v="2"/>
  </r>
  <r>
    <n v="953"/>
    <s v="Boyle Ltd"/>
    <x v="268"/>
    <n v="3300"/>
    <n v="1980"/>
    <x v="0"/>
    <n v="21"/>
    <x v="1"/>
    <s v="USD"/>
    <x v="256"/>
    <x v="259"/>
    <b v="0"/>
    <b v="1"/>
    <s v="film &amp; video/science fiction"/>
    <n v="0.6"/>
    <n v="0.6"/>
    <x v="4"/>
    <x v="22"/>
  </r>
  <r>
    <n v="658"/>
    <s v="Howell, Myers and Olson"/>
    <x v="269"/>
    <n v="52600"/>
    <n v="31594"/>
    <x v="2"/>
    <n v="390"/>
    <x v="1"/>
    <s v="USD"/>
    <x v="257"/>
    <x v="260"/>
    <b v="0"/>
    <b v="0"/>
    <s v="music/rock"/>
    <n v="0.60064638783269964"/>
    <n v="0.60064638783269964"/>
    <x v="4"/>
    <x v="16"/>
  </r>
  <r>
    <n v="128"/>
    <s v="Allen-Curtis"/>
    <x v="270"/>
    <n v="70600"/>
    <n v="42596"/>
    <x v="2"/>
    <n v="532"/>
    <x v="1"/>
    <s v="USD"/>
    <x v="258"/>
    <x v="261"/>
    <b v="0"/>
    <b v="0"/>
    <s v="music/rock"/>
    <n v="0.60334277620396604"/>
    <n v="0.60334277620396604"/>
    <x v="5"/>
    <x v="5"/>
  </r>
  <r>
    <n v="93"/>
    <s v="Hall and Sons"/>
    <x v="271"/>
    <n v="108800"/>
    <n v="65877"/>
    <x v="2"/>
    <n v="610"/>
    <x v="1"/>
    <s v="USD"/>
    <x v="259"/>
    <x v="262"/>
    <b v="0"/>
    <b v="1"/>
    <s v="theater/plays"/>
    <n v="0.60548713235294116"/>
    <n v="0.60548713235294116"/>
    <x v="5"/>
    <x v="5"/>
  </r>
  <r>
    <n v="997"/>
    <s v="Ball LLC"/>
    <x v="272"/>
    <n v="7600"/>
    <n v="4603"/>
    <x v="2"/>
    <n v="139"/>
    <x v="4"/>
    <s v="EUR"/>
    <x v="260"/>
    <x v="263"/>
    <b v="0"/>
    <b v="0"/>
    <s v="theater/plays"/>
    <n v="0.60565789473684206"/>
    <n v="0.60565789473684206"/>
    <x v="2"/>
    <x v="2"/>
  </r>
  <r>
    <n v="970"/>
    <s v="Glover-Nelson"/>
    <x v="273"/>
    <n v="94900"/>
    <n v="57659"/>
    <x v="0"/>
    <n v="594"/>
    <x v="1"/>
    <s v="USD"/>
    <x v="261"/>
    <x v="264"/>
    <b v="0"/>
    <b v="0"/>
    <s v="theater/plays"/>
    <n v="0.60757639620653314"/>
    <n v="0.60757639620653314"/>
    <x v="2"/>
    <x v="2"/>
  </r>
  <r>
    <n v="739"/>
    <s v="Meyer-Avila"/>
    <x v="274"/>
    <n v="10000"/>
    <n v="6100"/>
    <x v="0"/>
    <n v="191"/>
    <x v="1"/>
    <s v="USD"/>
    <x v="262"/>
    <x v="265"/>
    <b v="0"/>
    <b v="0"/>
    <s v="music/indie rock"/>
    <n v="0.61"/>
    <n v="0.61"/>
    <x v="2"/>
    <x v="2"/>
  </r>
  <r>
    <n v="181"/>
    <s v="Daniels, Rose and Tyler"/>
    <x v="275"/>
    <n v="8600"/>
    <n v="5315"/>
    <x v="0"/>
    <n v="136"/>
    <x v="1"/>
    <s v="USD"/>
    <x v="263"/>
    <x v="266"/>
    <b v="0"/>
    <b v="0"/>
    <s v="technology/web"/>
    <n v="0.61802325581395345"/>
    <n v="0.61802325581395345"/>
    <x v="5"/>
    <x v="11"/>
  </r>
  <r>
    <n v="87"/>
    <s v="Farrell and Sons"/>
    <x v="276"/>
    <n v="198500"/>
    <n v="123040"/>
    <x v="0"/>
    <n v="1482"/>
    <x v="5"/>
    <s v="AUD"/>
    <x v="264"/>
    <x v="267"/>
    <b v="0"/>
    <b v="1"/>
    <s v="music/rock"/>
    <n v="0.6198488664987406"/>
    <n v="0.6198488664987406"/>
    <x v="3"/>
    <x v="3"/>
  </r>
  <r>
    <n v="413"/>
    <s v="Rush-Bowers"/>
    <x v="277"/>
    <n v="189500"/>
    <n v="117628"/>
    <x v="1"/>
    <n v="1089"/>
    <x v="1"/>
    <s v="USD"/>
    <x v="265"/>
    <x v="268"/>
    <b v="0"/>
    <b v="0"/>
    <s v="film &amp; video/animation"/>
    <n v="0.62072823218997364"/>
    <n v="0.62072823218997364"/>
    <x v="5"/>
    <x v="5"/>
  </r>
  <r>
    <n v="940"/>
    <s v="Wiggins Ltd"/>
    <x v="278"/>
    <n v="9900"/>
    <n v="6161"/>
    <x v="1"/>
    <n v="66"/>
    <x v="0"/>
    <s v="CAD"/>
    <x v="266"/>
    <x v="269"/>
    <b v="0"/>
    <b v="0"/>
    <s v="technology/web"/>
    <n v="0.62232323232323228"/>
    <n v="0.62232323232323228"/>
    <x v="4"/>
    <x v="4"/>
  </r>
  <r>
    <n v="630"/>
    <s v="Patterson-Johnson"/>
    <x v="279"/>
    <n v="9500"/>
    <n v="5973"/>
    <x v="2"/>
    <n v="87"/>
    <x v="1"/>
    <s v="USD"/>
    <x v="267"/>
    <x v="270"/>
    <b v="0"/>
    <b v="1"/>
    <s v="theater/plays"/>
    <n v="0.62873684210526315"/>
    <n v="0.62873684210526315"/>
    <x v="3"/>
    <x v="3"/>
  </r>
  <r>
    <n v="809"/>
    <s v="Williams and Sons"/>
    <x v="280"/>
    <n v="140800"/>
    <n v="88536"/>
    <x v="0"/>
    <n v="2108"/>
    <x v="3"/>
    <s v="CHF"/>
    <x v="268"/>
    <x v="271"/>
    <b v="0"/>
    <b v="0"/>
    <s v="film &amp; video/documentary"/>
    <n v="0.62880681818181816"/>
    <n v="0.62880681818181816"/>
    <x v="2"/>
    <x v="2"/>
  </r>
  <r>
    <n v="575"/>
    <s v="Fuentes LLC"/>
    <x v="281"/>
    <n v="83300"/>
    <n v="52421"/>
    <x v="0"/>
    <n v="558"/>
    <x v="1"/>
    <s v="USD"/>
    <x v="269"/>
    <x v="272"/>
    <b v="0"/>
    <b v="1"/>
    <s v="theater/plays"/>
    <n v="0.62930372148859548"/>
    <n v="0.62930372148859548"/>
    <x v="4"/>
    <x v="14"/>
  </r>
  <r>
    <n v="948"/>
    <s v="Smith-Hill"/>
    <x v="282"/>
    <n v="9400"/>
    <n v="5918"/>
    <x v="2"/>
    <n v="160"/>
    <x v="1"/>
    <s v="USD"/>
    <x v="270"/>
    <x v="273"/>
    <b v="1"/>
    <b v="1"/>
    <s v="film &amp; video/documentary"/>
    <n v="0.62957446808510642"/>
    <n v="0.62957446808510642"/>
    <x v="2"/>
    <x v="2"/>
  </r>
  <r>
    <n v="648"/>
    <s v="Vargas-Cox"/>
    <x v="283"/>
    <n v="98600"/>
    <n v="62174"/>
    <x v="2"/>
    <n v="723"/>
    <x v="1"/>
    <s v="USD"/>
    <x v="271"/>
    <x v="274"/>
    <b v="1"/>
    <b v="0"/>
    <s v="food/food trucks"/>
    <n v="0.63056795131845844"/>
    <n v="0.63056795131845844"/>
    <x v="4"/>
    <x v="14"/>
  </r>
  <r>
    <n v="196"/>
    <s v="King Inc"/>
    <x v="284"/>
    <n v="8200"/>
    <n v="5178"/>
    <x v="0"/>
    <n v="100"/>
    <x v="6"/>
    <s v="DKK"/>
    <x v="272"/>
    <x v="275"/>
    <b v="0"/>
    <b v="0"/>
    <s v="technology/wearables"/>
    <n v="0.63146341463414635"/>
    <n v="0.63146341463414635"/>
    <x v="1"/>
    <x v="1"/>
  </r>
  <r>
    <n v="452"/>
    <s v="Morris Group"/>
    <x v="285"/>
    <n v="4800"/>
    <n v="3045"/>
    <x v="0"/>
    <n v="31"/>
    <x v="1"/>
    <s v="USD"/>
    <x v="273"/>
    <x v="276"/>
    <b v="0"/>
    <b v="0"/>
    <s v="film &amp; video/drama"/>
    <n v="0.63437500000000002"/>
    <n v="0.63437500000000002"/>
    <x v="3"/>
    <x v="12"/>
  </r>
  <r>
    <n v="382"/>
    <s v="King Ltd"/>
    <x v="286"/>
    <n v="9100"/>
    <n v="5803"/>
    <x v="0"/>
    <n v="67"/>
    <x v="1"/>
    <s v="USD"/>
    <x v="274"/>
    <x v="277"/>
    <b v="0"/>
    <b v="0"/>
    <s v="photography/photography books"/>
    <n v="0.63769230769230767"/>
    <n v="0.63769230769230767"/>
    <x v="4"/>
    <x v="13"/>
  </r>
  <r>
    <n v="399"/>
    <s v="Acosta, Mullins and Morris"/>
    <x v="287"/>
    <n v="97300"/>
    <n v="62127"/>
    <x v="0"/>
    <n v="941"/>
    <x v="1"/>
    <s v="USD"/>
    <x v="275"/>
    <x v="278"/>
    <b v="0"/>
    <b v="0"/>
    <s v="music/indie rock"/>
    <n v="0.63850976361767731"/>
    <n v="0.63850976361767731"/>
    <x v="6"/>
    <x v="7"/>
  </r>
  <r>
    <n v="693"/>
    <s v="Bradford-Silva"/>
    <x v="288"/>
    <n v="180400"/>
    <n v="115396"/>
    <x v="0"/>
    <n v="1748"/>
    <x v="1"/>
    <s v="USD"/>
    <x v="276"/>
    <x v="279"/>
    <b v="0"/>
    <b v="0"/>
    <s v="theater/plays"/>
    <n v="0.63966740576496672"/>
    <n v="0.63966740576496672"/>
    <x v="5"/>
    <x v="11"/>
  </r>
  <r>
    <n v="421"/>
    <s v="Thomas-Lopez"/>
    <x v="289"/>
    <n v="9400"/>
    <n v="6015"/>
    <x v="0"/>
    <n v="118"/>
    <x v="1"/>
    <s v="USD"/>
    <x v="277"/>
    <x v="280"/>
    <b v="0"/>
    <b v="1"/>
    <s v="technology/wearables"/>
    <n v="0.63989361702127656"/>
    <n v="0.63989361702127656"/>
    <x v="2"/>
    <x v="2"/>
  </r>
  <r>
    <n v="581"/>
    <s v="Sanchez, Cross and Savage"/>
    <x v="290"/>
    <n v="6000"/>
    <n v="3841"/>
    <x v="0"/>
    <n v="71"/>
    <x v="1"/>
    <s v="USD"/>
    <x v="278"/>
    <x v="281"/>
    <b v="0"/>
    <b v="0"/>
    <s v="technology/web"/>
    <n v="0.64016666666666666"/>
    <n v="0.64016666666666666"/>
    <x v="3"/>
    <x v="12"/>
  </r>
  <r>
    <n v="666"/>
    <s v="York, Barr and Grant"/>
    <x v="291"/>
    <n v="3100"/>
    <n v="1985"/>
    <x v="2"/>
    <n v="25"/>
    <x v="1"/>
    <s v="USD"/>
    <x v="279"/>
    <x v="282"/>
    <b v="0"/>
    <b v="1"/>
    <s v="theater/plays"/>
    <n v="0.64032258064516134"/>
    <n v="0.64032258064516134"/>
    <x v="3"/>
    <x v="3"/>
  </r>
  <r>
    <n v="884"/>
    <s v="Strickland Group"/>
    <x v="292"/>
    <n v="170800"/>
    <n v="109374"/>
    <x v="0"/>
    <n v="1886"/>
    <x v="1"/>
    <s v="USD"/>
    <x v="280"/>
    <x v="283"/>
    <b v="0"/>
    <b v="1"/>
    <s v="theater/plays"/>
    <n v="0.64036299765807958"/>
    <n v="0.64036299765807958"/>
    <x v="2"/>
    <x v="2"/>
  </r>
  <r>
    <n v="151"/>
    <s v="Parker LLC"/>
    <x v="293"/>
    <n v="137200"/>
    <n v="88037"/>
    <x v="0"/>
    <n v="1467"/>
    <x v="1"/>
    <s v="USD"/>
    <x v="281"/>
    <x v="284"/>
    <b v="0"/>
    <b v="0"/>
    <s v="music/electric music"/>
    <n v="0.64166909620991253"/>
    <n v="0.64166909620991253"/>
    <x v="2"/>
    <x v="2"/>
  </r>
  <r>
    <n v="122"/>
    <s v="Taylor PLC"/>
    <x v="294"/>
    <n v="136800"/>
    <n v="88055"/>
    <x v="0"/>
    <n v="3387"/>
    <x v="1"/>
    <s v="USD"/>
    <x v="282"/>
    <x v="285"/>
    <b v="0"/>
    <b v="0"/>
    <s v="publishing/fiction"/>
    <n v="0.64367690058479532"/>
    <n v="0.64367690058479532"/>
    <x v="5"/>
    <x v="6"/>
  </r>
  <r>
    <n v="636"/>
    <s v="Lamb-Sanders"/>
    <x v="295"/>
    <n v="197700"/>
    <n v="127591"/>
    <x v="0"/>
    <n v="2604"/>
    <x v="6"/>
    <s v="DKK"/>
    <x v="283"/>
    <x v="286"/>
    <b v="0"/>
    <b v="1"/>
    <s v="film &amp; video/animation"/>
    <n v="0.64537683358624176"/>
    <n v="0.64537683358624176"/>
    <x v="7"/>
    <x v="17"/>
  </r>
  <r>
    <n v="629"/>
    <s v="Jackson, Martinez and Ray"/>
    <x v="296"/>
    <n v="85900"/>
    <n v="55476"/>
    <x v="0"/>
    <n v="750"/>
    <x v="1"/>
    <s v="USD"/>
    <x v="284"/>
    <x v="287"/>
    <b v="0"/>
    <b v="1"/>
    <s v="theater/plays"/>
    <n v="0.64582072176949945"/>
    <n v="0.64582072176949945"/>
    <x v="4"/>
    <x v="4"/>
  </r>
  <r>
    <n v="942"/>
    <s v="Allen Inc"/>
    <x v="297"/>
    <n v="9600"/>
    <n v="6205"/>
    <x v="0"/>
    <n v="67"/>
    <x v="5"/>
    <s v="AUD"/>
    <x v="285"/>
    <x v="198"/>
    <b v="0"/>
    <b v="0"/>
    <s v="theater/plays"/>
    <n v="0.64635416666666667"/>
    <n v="0.64635416666666667"/>
    <x v="2"/>
    <x v="2"/>
  </r>
  <r>
    <n v="589"/>
    <s v="Avery, Brown and Parker"/>
    <x v="298"/>
    <n v="7900"/>
    <n v="5113"/>
    <x v="0"/>
    <n v="102"/>
    <x v="1"/>
    <s v="USD"/>
    <x v="286"/>
    <x v="288"/>
    <b v="0"/>
    <b v="0"/>
    <s v="film &amp; video/documentary"/>
    <n v="0.64721518987341775"/>
    <n v="0.64721518987341775"/>
    <x v="2"/>
    <x v="2"/>
  </r>
  <r>
    <n v="576"/>
    <s v="Moran and Sons"/>
    <x v="299"/>
    <n v="9700"/>
    <n v="6298"/>
    <x v="0"/>
    <n v="64"/>
    <x v="1"/>
    <s v="USD"/>
    <x v="287"/>
    <x v="289"/>
    <b v="0"/>
    <b v="0"/>
    <s v="theater/plays"/>
    <n v="0.6492783505154639"/>
    <n v="0.6492783505154639"/>
    <x v="4"/>
    <x v="14"/>
  </r>
  <r>
    <n v="155"/>
    <s v="Hall-Schaefer"/>
    <x v="300"/>
    <n v="139500"/>
    <n v="90706"/>
    <x v="0"/>
    <n v="1194"/>
    <x v="1"/>
    <s v="USD"/>
    <x v="14"/>
    <x v="290"/>
    <b v="0"/>
    <b v="0"/>
    <s v="theater/plays"/>
    <n v="0.65022222222222226"/>
    <n v="0.65022222222222226"/>
    <x v="2"/>
    <x v="2"/>
  </r>
  <r>
    <n v="776"/>
    <s v="Taylor-Rowe"/>
    <x v="301"/>
    <n v="110800"/>
    <n v="72623"/>
    <x v="0"/>
    <n v="2201"/>
    <x v="1"/>
    <s v="USD"/>
    <x v="288"/>
    <x v="291"/>
    <b v="0"/>
    <b v="0"/>
    <s v="theater/plays"/>
    <n v="0.65544223826714798"/>
    <n v="0.65544223826714798"/>
    <x v="2"/>
    <x v="2"/>
  </r>
  <r>
    <n v="392"/>
    <s v="Hernandez-Grimes"/>
    <x v="302"/>
    <n v="102900"/>
    <n v="67546"/>
    <x v="0"/>
    <n v="1608"/>
    <x v="1"/>
    <s v="USD"/>
    <x v="289"/>
    <x v="292"/>
    <b v="0"/>
    <b v="0"/>
    <s v="technology/wearables"/>
    <n v="0.65642371234207963"/>
    <n v="0.65642371234207963"/>
    <x v="2"/>
    <x v="2"/>
  </r>
  <r>
    <n v="342"/>
    <s v="Gibson-Hernandez"/>
    <x v="303"/>
    <n v="47900"/>
    <n v="31864"/>
    <x v="0"/>
    <n v="328"/>
    <x v="1"/>
    <s v="USD"/>
    <x v="290"/>
    <x v="293"/>
    <b v="0"/>
    <b v="0"/>
    <s v="theater/plays"/>
    <n v="0.66521920668058454"/>
    <n v="0.66521920668058454"/>
    <x v="3"/>
    <x v="12"/>
  </r>
  <r>
    <n v="316"/>
    <s v="Martin-Marshall"/>
    <x v="304"/>
    <n v="9600"/>
    <n v="6401"/>
    <x v="0"/>
    <n v="108"/>
    <x v="4"/>
    <s v="EUR"/>
    <x v="291"/>
    <x v="294"/>
    <b v="0"/>
    <b v="1"/>
    <s v="food/food trucks"/>
    <n v="0.66677083333333331"/>
    <n v="0.66677083333333331"/>
    <x v="2"/>
    <x v="2"/>
  </r>
  <r>
    <n v="14"/>
    <s v="Rodriguez, Rose and Stewart"/>
    <x v="305"/>
    <n v="28200"/>
    <n v="18829"/>
    <x v="0"/>
    <n v="200"/>
    <x v="1"/>
    <s v="USD"/>
    <x v="292"/>
    <x v="295"/>
    <b v="0"/>
    <b v="0"/>
    <s v="music/indie rock"/>
    <n v="0.66769503546099296"/>
    <n v="0.66769503546099296"/>
    <x v="1"/>
    <x v="1"/>
  </r>
  <r>
    <n v="18"/>
    <s v="Johnson-Gould"/>
    <x v="306"/>
    <n v="9100"/>
    <n v="6089"/>
    <x v="2"/>
    <n v="135"/>
    <x v="1"/>
    <s v="USD"/>
    <x v="293"/>
    <x v="135"/>
    <b v="0"/>
    <b v="0"/>
    <s v="theater/plays"/>
    <n v="0.66912087912087914"/>
    <n v="0.66912087912087914"/>
    <x v="5"/>
    <x v="11"/>
  </r>
  <r>
    <n v="985"/>
    <s v="Logan-Curtis"/>
    <x v="307"/>
    <n v="170600"/>
    <n v="114523"/>
    <x v="0"/>
    <n v="4405"/>
    <x v="1"/>
    <s v="USD"/>
    <x v="101"/>
    <x v="296"/>
    <b v="0"/>
    <b v="1"/>
    <s v="music/rock"/>
    <n v="0.67129542790152408"/>
    <n v="0.67129542790152408"/>
    <x v="2"/>
    <x v="2"/>
  </r>
  <r>
    <n v="210"/>
    <s v="Schultz Inc"/>
    <x v="308"/>
    <n v="9400"/>
    <n v="6338"/>
    <x v="0"/>
    <n v="226"/>
    <x v="6"/>
    <s v="DKK"/>
    <x v="294"/>
    <x v="297"/>
    <b v="0"/>
    <b v="0"/>
    <s v="film &amp; video/science fiction"/>
    <n v="0.67425531914893622"/>
    <n v="0.67425531914893622"/>
    <x v="5"/>
    <x v="5"/>
  </r>
  <r>
    <n v="685"/>
    <s v="Lee-Cobb"/>
    <x v="309"/>
    <n v="140000"/>
    <n v="94501"/>
    <x v="0"/>
    <n v="926"/>
    <x v="0"/>
    <s v="CAD"/>
    <x v="295"/>
    <x v="298"/>
    <b v="0"/>
    <b v="0"/>
    <s v="theater/plays"/>
    <n v="0.67500714285714281"/>
    <n v="0.67500714285714281"/>
    <x v="4"/>
    <x v="16"/>
  </r>
  <r>
    <n v="430"/>
    <s v="Cochran Ltd"/>
    <x v="310"/>
    <n v="8100"/>
    <n v="5487"/>
    <x v="0"/>
    <n v="84"/>
    <x v="1"/>
    <s v="USD"/>
    <x v="296"/>
    <x v="299"/>
    <b v="0"/>
    <b v="0"/>
    <s v="theater/plays"/>
    <n v="0.67740740740740746"/>
    <n v="0.67740740740740746"/>
    <x v="2"/>
    <x v="2"/>
  </r>
  <r>
    <n v="371"/>
    <s v="Nolan, Smith and Sanchez"/>
    <x v="311"/>
    <n v="189200"/>
    <n v="128410"/>
    <x v="0"/>
    <n v="2176"/>
    <x v="1"/>
    <s v="USD"/>
    <x v="297"/>
    <x v="300"/>
    <b v="0"/>
    <b v="0"/>
    <s v="theater/plays"/>
    <n v="0.67869978858350954"/>
    <n v="0.67869978858350954"/>
    <x v="2"/>
    <x v="2"/>
  </r>
  <r>
    <n v="759"/>
    <s v="Rodriguez PLC"/>
    <x v="312"/>
    <n v="167500"/>
    <n v="114615"/>
    <x v="0"/>
    <n v="1274"/>
    <x v="1"/>
    <s v="USD"/>
    <x v="298"/>
    <x v="158"/>
    <b v="0"/>
    <b v="0"/>
    <s v="music/electric music"/>
    <n v="0.6842686567164179"/>
    <n v="0.6842686567164179"/>
    <x v="2"/>
    <x v="2"/>
  </r>
  <r>
    <n v="190"/>
    <s v="Cook LLC"/>
    <x v="313"/>
    <n v="3700"/>
    <n v="2538"/>
    <x v="0"/>
    <n v="24"/>
    <x v="1"/>
    <s v="USD"/>
    <x v="299"/>
    <x v="301"/>
    <b v="0"/>
    <b v="1"/>
    <s v="theater/plays"/>
    <n v="0.68594594594594593"/>
    <n v="0.68594594594594593"/>
    <x v="5"/>
    <x v="6"/>
  </r>
  <r>
    <n v="828"/>
    <s v="Munoz, Cherry and Bell"/>
    <x v="314"/>
    <n v="7100"/>
    <n v="4899"/>
    <x v="0"/>
    <n v="70"/>
    <x v="1"/>
    <s v="USD"/>
    <x v="300"/>
    <x v="302"/>
    <b v="0"/>
    <b v="0"/>
    <s v="theater/plays"/>
    <n v="0.69"/>
    <n v="0.69"/>
    <x v="2"/>
    <x v="2"/>
  </r>
  <r>
    <n v="183"/>
    <s v="Rogers, Huerta and Medina"/>
    <x v="315"/>
    <n v="5100"/>
    <n v="3525"/>
    <x v="0"/>
    <n v="86"/>
    <x v="0"/>
    <s v="CAD"/>
    <x v="170"/>
    <x v="303"/>
    <b v="0"/>
    <b v="0"/>
    <s v="music/rock"/>
    <n v="0.69117647058823528"/>
    <n v="0.69117647058823528"/>
    <x v="2"/>
    <x v="2"/>
  </r>
  <r>
    <n v="875"/>
    <s v="Mueller-Harmon"/>
    <x v="316"/>
    <n v="7900"/>
    <n v="5465"/>
    <x v="0"/>
    <n v="67"/>
    <x v="1"/>
    <s v="USD"/>
    <x v="301"/>
    <x v="304"/>
    <b v="0"/>
    <b v="0"/>
    <s v="music/rock"/>
    <n v="0.6917721518987342"/>
    <n v="0.6917721518987342"/>
    <x v="5"/>
    <x v="5"/>
  </r>
  <r>
    <n v="4"/>
    <s v="Larson-Little"/>
    <x v="317"/>
    <n v="7600"/>
    <n v="5265"/>
    <x v="0"/>
    <n v="53"/>
    <x v="1"/>
    <s v="USD"/>
    <x v="302"/>
    <x v="305"/>
    <b v="0"/>
    <b v="0"/>
    <s v="theater/plays"/>
    <n v="0.69276315789473686"/>
    <n v="0.69276315789473686"/>
    <x v="5"/>
    <x v="5"/>
  </r>
  <r>
    <n v="858"/>
    <s v="Ayala, Crawford and Taylor"/>
    <x v="318"/>
    <n v="4000"/>
    <n v="2778"/>
    <x v="0"/>
    <n v="35"/>
    <x v="1"/>
    <s v="USD"/>
    <x v="303"/>
    <x v="306"/>
    <b v="1"/>
    <b v="0"/>
    <s v="food/food trucks"/>
    <n v="0.69450000000000001"/>
    <n v="0.69450000000000001"/>
    <x v="2"/>
    <x v="2"/>
  </r>
  <r>
    <n v="79"/>
    <s v="Soto LLC"/>
    <x v="319"/>
    <n v="57800"/>
    <n v="40228"/>
    <x v="0"/>
    <n v="838"/>
    <x v="1"/>
    <s v="USD"/>
    <x v="304"/>
    <x v="307"/>
    <b v="0"/>
    <b v="0"/>
    <s v="theater/plays"/>
    <n v="0.6959861591695502"/>
    <n v="0.6959861591695502"/>
    <x v="1"/>
    <x v="1"/>
  </r>
  <r>
    <n v="952"/>
    <s v="Cummings-Hayes"/>
    <x v="320"/>
    <n v="145500"/>
    <n v="101987"/>
    <x v="2"/>
    <n v="2266"/>
    <x v="1"/>
    <s v="USD"/>
    <x v="305"/>
    <x v="308"/>
    <b v="0"/>
    <b v="0"/>
    <s v="film &amp; video/documentary"/>
    <n v="0.70094158075601376"/>
    <n v="0.70094158075601376"/>
    <x v="2"/>
    <x v="2"/>
  </r>
  <r>
    <n v="501"/>
    <s v="Mccann-Le"/>
    <x v="321"/>
    <n v="153600"/>
    <n v="107743"/>
    <x v="0"/>
    <n v="1796"/>
    <x v="1"/>
    <s v="USD"/>
    <x v="306"/>
    <x v="309"/>
    <b v="0"/>
    <b v="0"/>
    <s v="film &amp; video/documentary"/>
    <n v="0.70145182291666663"/>
    <n v="0.70145182291666663"/>
    <x v="4"/>
    <x v="14"/>
  </r>
  <r>
    <n v="509"/>
    <s v="White LLC"/>
    <x v="322"/>
    <n v="168500"/>
    <n v="119510"/>
    <x v="0"/>
    <n v="1258"/>
    <x v="1"/>
    <s v="USD"/>
    <x v="12"/>
    <x v="310"/>
    <b v="0"/>
    <b v="0"/>
    <s v="theater/plays"/>
    <n v="0.70925816023738875"/>
    <n v="0.70925816023738875"/>
    <x v="4"/>
    <x v="14"/>
  </r>
  <r>
    <n v="135"/>
    <s v="Le, Burton and Evans"/>
    <x v="323"/>
    <n v="7700"/>
    <n v="5488"/>
    <x v="0"/>
    <n v="117"/>
    <x v="1"/>
    <s v="USD"/>
    <x v="307"/>
    <x v="311"/>
    <b v="0"/>
    <b v="1"/>
    <s v="theater/plays"/>
    <n v="0.71272727272727276"/>
    <n v="0.71272727272727276"/>
    <x v="2"/>
    <x v="2"/>
  </r>
  <r>
    <n v="348"/>
    <s v="Hensley Ltd"/>
    <x v="324"/>
    <n v="199000"/>
    <n v="142823"/>
    <x v="0"/>
    <n v="3483"/>
    <x v="1"/>
    <s v="USD"/>
    <x v="308"/>
    <x v="312"/>
    <b v="0"/>
    <b v="0"/>
    <s v="food/food trucks"/>
    <n v="0.71770351758793971"/>
    <n v="0.71770351758793971"/>
    <x v="2"/>
    <x v="2"/>
  </r>
  <r>
    <n v="185"/>
    <s v="Bailey PLC"/>
    <x v="325"/>
    <n v="1000"/>
    <n v="718"/>
    <x v="0"/>
    <n v="19"/>
    <x v="1"/>
    <s v="USD"/>
    <x v="309"/>
    <x v="313"/>
    <b v="0"/>
    <b v="0"/>
    <s v="film &amp; video/television"/>
    <n v="0.71799999999999997"/>
    <n v="0.71799999999999997"/>
    <x v="1"/>
    <x v="1"/>
  </r>
  <r>
    <n v="931"/>
    <s v="Lowery, Hayden and Cruz"/>
    <x v="326"/>
    <n v="7900"/>
    <n v="5729"/>
    <x v="0"/>
    <n v="112"/>
    <x v="1"/>
    <s v="USD"/>
    <x v="310"/>
    <x v="314"/>
    <b v="0"/>
    <b v="1"/>
    <s v="theater/plays"/>
    <n v="0.72518987341772156"/>
    <n v="0.72518987341772156"/>
    <x v="4"/>
    <x v="22"/>
  </r>
  <r>
    <n v="539"/>
    <s v="Thomas, Welch and Santana"/>
    <x v="327"/>
    <n v="9800"/>
    <n v="7120"/>
    <x v="0"/>
    <n v="77"/>
    <x v="1"/>
    <s v="USD"/>
    <x v="311"/>
    <x v="315"/>
    <b v="0"/>
    <b v="1"/>
    <s v="food/food trucks"/>
    <n v="0.72653061224489801"/>
    <n v="0.72653061224489801"/>
    <x v="2"/>
    <x v="2"/>
  </r>
  <r>
    <n v="587"/>
    <s v="Williams-Santos"/>
    <x v="328"/>
    <n v="9400"/>
    <n v="6852"/>
    <x v="0"/>
    <n v="156"/>
    <x v="0"/>
    <s v="CAD"/>
    <x v="82"/>
    <x v="316"/>
    <b v="0"/>
    <b v="1"/>
    <s v="food/food trucks"/>
    <n v="0.72893617021276591"/>
    <n v="0.72893617021276591"/>
    <x v="1"/>
    <x v="1"/>
  </r>
  <r>
    <n v="996"/>
    <s v="Butler LLC"/>
    <x v="329"/>
    <n v="6600"/>
    <n v="4814"/>
    <x v="0"/>
    <n v="112"/>
    <x v="1"/>
    <s v="USD"/>
    <x v="312"/>
    <x v="317"/>
    <b v="0"/>
    <b v="0"/>
    <s v="theater/plays"/>
    <n v="0.72939393939393937"/>
    <n v="0.72939393939393937"/>
    <x v="1"/>
    <x v="1"/>
  </r>
  <r>
    <n v="156"/>
    <s v="Meza-Rogers"/>
    <x v="330"/>
    <n v="36400"/>
    <n v="26914"/>
    <x v="2"/>
    <n v="379"/>
    <x v="5"/>
    <s v="AUD"/>
    <x v="313"/>
    <x v="318"/>
    <b v="0"/>
    <b v="0"/>
    <s v="music/rock"/>
    <n v="0.73939560439560437"/>
    <n v="0.73939560439560437"/>
    <x v="2"/>
    <x v="2"/>
  </r>
  <r>
    <n v="977"/>
    <s v="Johnson Group"/>
    <x v="331"/>
    <n v="7000"/>
    <n v="5177"/>
    <x v="0"/>
    <n v="67"/>
    <x v="1"/>
    <s v="USD"/>
    <x v="314"/>
    <x v="319"/>
    <b v="0"/>
    <b v="0"/>
    <s v="food/food trucks"/>
    <n v="0.73957142857142855"/>
    <n v="0.73957142857142855"/>
    <x v="5"/>
    <x v="5"/>
  </r>
  <r>
    <n v="308"/>
    <s v="Davis Ltd"/>
    <x v="332"/>
    <n v="118200"/>
    <n v="87560"/>
    <x v="0"/>
    <n v="803"/>
    <x v="1"/>
    <s v="USD"/>
    <x v="315"/>
    <x v="174"/>
    <b v="0"/>
    <b v="0"/>
    <s v="theater/plays"/>
    <n v="0.74077834179357027"/>
    <n v="0.74077834179357027"/>
    <x v="1"/>
    <x v="1"/>
  </r>
  <r>
    <n v="176"/>
    <s v="Stone-Orozco"/>
    <x v="333"/>
    <n v="115000"/>
    <n v="86060"/>
    <x v="0"/>
    <n v="782"/>
    <x v="1"/>
    <s v="USD"/>
    <x v="272"/>
    <x v="320"/>
    <b v="0"/>
    <b v="0"/>
    <s v="theater/plays"/>
    <n v="0.74834782608695649"/>
    <n v="0.74834782608695649"/>
    <x v="2"/>
    <x v="2"/>
  </r>
  <r>
    <n v="836"/>
    <s v="Macias Inc"/>
    <x v="334"/>
    <n v="8100"/>
    <n v="6086"/>
    <x v="0"/>
    <n v="94"/>
    <x v="1"/>
    <s v="USD"/>
    <x v="316"/>
    <x v="321"/>
    <b v="0"/>
    <b v="0"/>
    <s v="music/indie rock"/>
    <n v="0.75135802469135804"/>
    <n v="0.75135802469135804"/>
    <x v="2"/>
    <x v="2"/>
  </r>
  <r>
    <n v="309"/>
    <s v="Harris-Perry"/>
    <x v="335"/>
    <n v="4100"/>
    <n v="3087"/>
    <x v="2"/>
    <n v="75"/>
    <x v="1"/>
    <s v="USD"/>
    <x v="317"/>
    <x v="322"/>
    <b v="0"/>
    <b v="1"/>
    <s v="music/indie rock"/>
    <n v="0.75292682926829269"/>
    <n v="0.75292682926829269"/>
    <x v="5"/>
    <x v="11"/>
  </r>
  <r>
    <n v="386"/>
    <s v="Gardner Group"/>
    <x v="336"/>
    <n v="135500"/>
    <n v="103554"/>
    <x v="0"/>
    <n v="1068"/>
    <x v="1"/>
    <s v="USD"/>
    <x v="318"/>
    <x v="323"/>
    <b v="0"/>
    <b v="0"/>
    <s v="theater/plays"/>
    <n v="0.76423616236162362"/>
    <n v="0.76423616236162362"/>
    <x v="5"/>
    <x v="11"/>
  </r>
  <r>
    <n v="231"/>
    <s v="Williams, Carter and Gonzalez"/>
    <x v="337"/>
    <n v="7200"/>
    <n v="5523"/>
    <x v="2"/>
    <n v="67"/>
    <x v="1"/>
    <s v="USD"/>
    <x v="319"/>
    <x v="324"/>
    <b v="0"/>
    <b v="0"/>
    <s v="theater/plays"/>
    <n v="0.76708333333333334"/>
    <n v="0.76708333333333334"/>
    <x v="2"/>
    <x v="2"/>
  </r>
  <r>
    <n v="266"/>
    <s v="Cole LLC"/>
    <x v="338"/>
    <n v="111900"/>
    <n v="85902"/>
    <x v="0"/>
    <n v="3182"/>
    <x v="4"/>
    <s v="EUR"/>
    <x v="320"/>
    <x v="325"/>
    <b v="0"/>
    <b v="1"/>
    <s v="music/jazz"/>
    <n v="0.76766756032171579"/>
    <n v="0.76766756032171579"/>
    <x v="2"/>
    <x v="2"/>
  </r>
  <r>
    <n v="811"/>
    <s v="Page, Holt and Mack"/>
    <x v="339"/>
    <n v="92500"/>
    <n v="71320"/>
    <x v="0"/>
    <n v="679"/>
    <x v="1"/>
    <s v="USD"/>
    <x v="321"/>
    <x v="326"/>
    <b v="0"/>
    <b v="1"/>
    <s v="games/video games"/>
    <n v="0.77102702702702708"/>
    <n v="0.77102702702702708"/>
    <x v="5"/>
    <x v="10"/>
  </r>
  <r>
    <n v="663"/>
    <s v="Everett-Wolfe"/>
    <x v="340"/>
    <n v="10000"/>
    <n v="7724"/>
    <x v="0"/>
    <n v="87"/>
    <x v="1"/>
    <s v="USD"/>
    <x v="322"/>
    <x v="327"/>
    <b v="0"/>
    <b v="0"/>
    <s v="theater/plays"/>
    <n v="0.77239999999999998"/>
    <n v="0.77239999999999998"/>
    <x v="8"/>
    <x v="18"/>
  </r>
  <r>
    <n v="625"/>
    <s v="Martinez Inc"/>
    <x v="341"/>
    <n v="7500"/>
    <n v="5803"/>
    <x v="0"/>
    <n v="62"/>
    <x v="1"/>
    <s v="USD"/>
    <x v="323"/>
    <x v="328"/>
    <b v="0"/>
    <b v="0"/>
    <s v="theater/plays"/>
    <n v="0.77373333333333338"/>
    <n v="0.77373333333333338"/>
    <x v="2"/>
    <x v="2"/>
  </r>
  <r>
    <n v="877"/>
    <s v="Estrada Group"/>
    <x v="342"/>
    <n v="163600"/>
    <n v="126628"/>
    <x v="0"/>
    <n v="1229"/>
    <x v="1"/>
    <s v="USD"/>
    <x v="324"/>
    <x v="329"/>
    <b v="0"/>
    <b v="0"/>
    <s v="food/food trucks"/>
    <n v="0.77400977995110021"/>
    <n v="0.77400977995110021"/>
    <x v="2"/>
    <x v="2"/>
  </r>
  <r>
    <n v="993"/>
    <s v="Erickson-Rogers"/>
    <x v="343"/>
    <n v="9800"/>
    <n v="7608"/>
    <x v="2"/>
    <n v="75"/>
    <x v="4"/>
    <s v="EUR"/>
    <x v="325"/>
    <x v="330"/>
    <b v="0"/>
    <b v="1"/>
    <s v="photography/photography books"/>
    <n v="0.77632653061224488"/>
    <n v="0.77632653061224488"/>
    <x v="1"/>
    <x v="1"/>
  </r>
  <r>
    <n v="76"/>
    <s v="Martin, Conway and Larsen"/>
    <x v="344"/>
    <n v="122900"/>
    <n v="95993"/>
    <x v="0"/>
    <n v="1684"/>
    <x v="1"/>
    <s v="USD"/>
    <x v="326"/>
    <x v="331"/>
    <b v="1"/>
    <b v="1"/>
    <s v="theater/plays"/>
    <n v="0.78106590724165992"/>
    <n v="0.78106590724165992"/>
    <x v="6"/>
    <x v="7"/>
  </r>
  <r>
    <n v="161"/>
    <s v="Bruce Group"/>
    <x v="345"/>
    <n v="5500"/>
    <n v="4300"/>
    <x v="0"/>
    <n v="75"/>
    <x v="1"/>
    <s v="USD"/>
    <x v="327"/>
    <x v="332"/>
    <b v="0"/>
    <b v="1"/>
    <s v="technology/web"/>
    <n v="0.78181818181818186"/>
    <n v="0.78181818181818186"/>
    <x v="2"/>
    <x v="2"/>
  </r>
  <r>
    <n v="634"/>
    <s v="Taylor, Johnson and Hernandez"/>
    <x v="346"/>
    <n v="118200"/>
    <n v="92824"/>
    <x v="2"/>
    <n v="1658"/>
    <x v="1"/>
    <s v="USD"/>
    <x v="328"/>
    <x v="333"/>
    <b v="0"/>
    <b v="0"/>
    <s v="film &amp; video/television"/>
    <n v="0.78531302876480547"/>
    <n v="0.78531302876480547"/>
    <x v="3"/>
    <x v="3"/>
  </r>
  <r>
    <n v="90"/>
    <s v="Kramer Group"/>
    <x v="347"/>
    <n v="7800"/>
    <n v="6132"/>
    <x v="0"/>
    <n v="106"/>
    <x v="1"/>
    <s v="USD"/>
    <x v="329"/>
    <x v="334"/>
    <b v="0"/>
    <b v="1"/>
    <s v="theater/plays"/>
    <n v="0.7861538461538462"/>
    <n v="0.7861538461538462"/>
    <x v="4"/>
    <x v="22"/>
  </r>
  <r>
    <n v="202"/>
    <s v="Mcknight-Freeman"/>
    <x v="348"/>
    <n v="8300"/>
    <n v="6543"/>
    <x v="2"/>
    <n v="82"/>
    <x v="1"/>
    <s v="USD"/>
    <x v="330"/>
    <x v="335"/>
    <b v="0"/>
    <b v="0"/>
    <s v="food/food trucks"/>
    <n v="0.78831325301204824"/>
    <n v="0.78831325301204824"/>
    <x v="2"/>
    <x v="2"/>
  </r>
  <r>
    <n v="588"/>
    <s v="Weber Inc"/>
    <x v="349"/>
    <n v="157600"/>
    <n v="124517"/>
    <x v="0"/>
    <n v="1368"/>
    <x v="2"/>
    <s v="GBP"/>
    <x v="14"/>
    <x v="94"/>
    <b v="0"/>
    <b v="0"/>
    <s v="theater/plays"/>
    <n v="0.7900824873096447"/>
    <n v="0.7900824873096447"/>
    <x v="1"/>
    <x v="1"/>
  </r>
  <r>
    <n v="637"/>
    <s v="Williams-Ramirez"/>
    <x v="350"/>
    <n v="8500"/>
    <n v="6750"/>
    <x v="0"/>
    <n v="65"/>
    <x v="1"/>
    <s v="USD"/>
    <x v="331"/>
    <x v="336"/>
    <b v="0"/>
    <b v="0"/>
    <s v="theater/plays"/>
    <n v="0.79411764705882348"/>
    <n v="0.79411764705882348"/>
    <x v="2"/>
    <x v="2"/>
  </r>
  <r>
    <n v="27"/>
    <s v="Best, Carr and Williams"/>
    <x v="351"/>
    <n v="2000"/>
    <n v="1599"/>
    <x v="0"/>
    <n v="15"/>
    <x v="1"/>
    <s v="USD"/>
    <x v="332"/>
    <x v="337"/>
    <b v="0"/>
    <b v="0"/>
    <s v="music/rock"/>
    <n v="0.79949999999999999"/>
    <n v="0.79949999999999999"/>
    <x v="2"/>
    <x v="2"/>
  </r>
  <r>
    <n v="339"/>
    <s v="Lewis, Taylor and Rivers"/>
    <x v="352"/>
    <n v="136300"/>
    <n v="108974"/>
    <x v="2"/>
    <n v="1297"/>
    <x v="0"/>
    <s v="CAD"/>
    <x v="333"/>
    <x v="338"/>
    <b v="0"/>
    <b v="0"/>
    <s v="theater/plays"/>
    <n v="0.79951577402787966"/>
    <n v="0.79951577402787966"/>
    <x v="5"/>
    <x v="5"/>
  </r>
  <r>
    <n v="528"/>
    <s v="Avila, Ford and Welch"/>
    <x v="353"/>
    <n v="9000"/>
    <n v="7227"/>
    <x v="0"/>
    <n v="80"/>
    <x v="2"/>
    <s v="GBP"/>
    <x v="334"/>
    <x v="339"/>
    <b v="0"/>
    <b v="0"/>
    <s v="music/indie rock"/>
    <n v="0.80300000000000005"/>
    <n v="0.80300000000000005"/>
    <x v="2"/>
    <x v="2"/>
  </r>
  <r>
    <n v="779"/>
    <s v="Webb Group"/>
    <x v="354"/>
    <n v="108700"/>
    <n v="87293"/>
    <x v="0"/>
    <n v="831"/>
    <x v="1"/>
    <s v="USD"/>
    <x v="335"/>
    <x v="340"/>
    <b v="0"/>
    <b v="1"/>
    <s v="theater/plays"/>
    <n v="0.80306347746090156"/>
    <n v="0.80306347746090156"/>
    <x v="5"/>
    <x v="11"/>
  </r>
  <r>
    <n v="481"/>
    <s v="Mcclure LLC"/>
    <x v="355"/>
    <n v="196600"/>
    <n v="159931"/>
    <x v="0"/>
    <n v="1538"/>
    <x v="1"/>
    <s v="USD"/>
    <x v="336"/>
    <x v="341"/>
    <b v="0"/>
    <b v="1"/>
    <s v="theater/plays"/>
    <n v="0.81348423194303154"/>
    <n v="0.81348423194303154"/>
    <x v="2"/>
    <x v="2"/>
  </r>
  <r>
    <n v="944"/>
    <s v="Walter Inc"/>
    <x v="356"/>
    <n v="10000"/>
    <n v="8142"/>
    <x v="0"/>
    <n v="263"/>
    <x v="5"/>
    <s v="AUD"/>
    <x v="337"/>
    <x v="312"/>
    <b v="0"/>
    <b v="0"/>
    <s v="photography/photography books"/>
    <n v="0.81420000000000003"/>
    <n v="0.81420000000000003"/>
    <x v="2"/>
    <x v="2"/>
  </r>
  <r>
    <n v="660"/>
    <s v="Jensen-Brown"/>
    <x v="357"/>
    <n v="9100"/>
    <n v="7438"/>
    <x v="0"/>
    <n v="77"/>
    <x v="1"/>
    <s v="USD"/>
    <x v="338"/>
    <x v="342"/>
    <b v="1"/>
    <b v="0"/>
    <s v="theater/plays"/>
    <n v="0.81736263736263737"/>
    <n v="0.81736263736263737"/>
    <x v="6"/>
    <x v="7"/>
  </r>
  <r>
    <n v="590"/>
    <s v="Cox Group"/>
    <x v="358"/>
    <n v="7100"/>
    <n v="5824"/>
    <x v="0"/>
    <n v="86"/>
    <x v="5"/>
    <s v="AUD"/>
    <x v="339"/>
    <x v="343"/>
    <b v="0"/>
    <b v="0"/>
    <s v="publishing/radio &amp; podcasts"/>
    <n v="0.82028169014084507"/>
    <n v="0.82028169014084507"/>
    <x v="2"/>
    <x v="2"/>
  </r>
  <r>
    <n v="446"/>
    <s v="Martin, Martin and Solis"/>
    <x v="359"/>
    <n v="6800"/>
    <n v="5579"/>
    <x v="0"/>
    <n v="186"/>
    <x v="1"/>
    <s v="USD"/>
    <x v="340"/>
    <x v="344"/>
    <b v="0"/>
    <b v="0"/>
    <s v="technology/wearables"/>
    <n v="0.82044117647058823"/>
    <n v="0.82044117647058823"/>
    <x v="7"/>
    <x v="19"/>
  </r>
  <r>
    <n v="303"/>
    <s v="Guerrero, Flores and Jenkins"/>
    <x v="360"/>
    <n v="3400"/>
    <n v="2809"/>
    <x v="0"/>
    <n v="32"/>
    <x v="1"/>
    <s v="USD"/>
    <x v="341"/>
    <x v="345"/>
    <b v="0"/>
    <b v="0"/>
    <s v="music/indie rock"/>
    <n v="0.82617647058823529"/>
    <n v="0.82617647058823529"/>
    <x v="3"/>
    <x v="12"/>
  </r>
  <r>
    <n v="432"/>
    <s v="Harper-Bryan"/>
    <x v="361"/>
    <n v="7700"/>
    <n v="6369"/>
    <x v="0"/>
    <n v="91"/>
    <x v="1"/>
    <s v="USD"/>
    <x v="342"/>
    <x v="346"/>
    <b v="0"/>
    <b v="0"/>
    <s v="theater/plays"/>
    <n v="0.82714285714285718"/>
    <n v="0.82714285714285718"/>
    <x v="5"/>
    <x v="11"/>
  </r>
  <r>
    <n v="172"/>
    <s v="Nixon Inc"/>
    <x v="362"/>
    <n v="800"/>
    <n v="663"/>
    <x v="0"/>
    <n v="26"/>
    <x v="1"/>
    <s v="USD"/>
    <x v="343"/>
    <x v="347"/>
    <b v="0"/>
    <b v="1"/>
    <s v="film &amp; video/documentary"/>
    <n v="0.82874999999999999"/>
    <n v="0.82874999999999999"/>
    <x v="2"/>
    <x v="2"/>
  </r>
  <r>
    <n v="633"/>
    <s v="Yu and Sons"/>
    <x v="363"/>
    <n v="6700"/>
    <n v="5569"/>
    <x v="0"/>
    <n v="105"/>
    <x v="1"/>
    <s v="USD"/>
    <x v="152"/>
    <x v="348"/>
    <b v="0"/>
    <b v="0"/>
    <s v="film &amp; video/animation"/>
    <n v="0.83119402985074631"/>
    <n v="0.83119402985074631"/>
    <x v="4"/>
    <x v="14"/>
  </r>
  <r>
    <n v="284"/>
    <s v="Tran LLC"/>
    <x v="364"/>
    <n v="9800"/>
    <n v="8153"/>
    <x v="0"/>
    <n v="132"/>
    <x v="1"/>
    <s v="USD"/>
    <x v="344"/>
    <x v="349"/>
    <b v="0"/>
    <b v="0"/>
    <s v="technology/web"/>
    <n v="0.83193877551020412"/>
    <n v="0.83193877551020412"/>
    <x v="4"/>
    <x v="4"/>
  </r>
  <r>
    <n v="677"/>
    <s v="Murphy-Fox"/>
    <x v="365"/>
    <n v="5300"/>
    <n v="4432"/>
    <x v="0"/>
    <n v="111"/>
    <x v="1"/>
    <s v="USD"/>
    <x v="345"/>
    <x v="350"/>
    <b v="0"/>
    <b v="0"/>
    <s v="publishing/fiction"/>
    <n v="0.83622641509433959"/>
    <n v="0.83622641509433959"/>
    <x v="3"/>
    <x v="3"/>
  </r>
  <r>
    <n v="564"/>
    <s v="Hernandez-Macdonald"/>
    <x v="366"/>
    <n v="168700"/>
    <n v="141393"/>
    <x v="0"/>
    <n v="1790"/>
    <x v="1"/>
    <s v="USD"/>
    <x v="346"/>
    <x v="351"/>
    <b v="0"/>
    <b v="0"/>
    <s v="theater/plays"/>
    <n v="0.83813278008298753"/>
    <n v="0.83813278008298753"/>
    <x v="7"/>
    <x v="17"/>
  </r>
  <r>
    <n v="524"/>
    <s v="Johnson-Contreras"/>
    <x v="367"/>
    <n v="96700"/>
    <n v="81136"/>
    <x v="0"/>
    <n v="1979"/>
    <x v="1"/>
    <s v="USD"/>
    <x v="347"/>
    <x v="352"/>
    <b v="0"/>
    <b v="0"/>
    <s v="theater/plays"/>
    <n v="0.83904860392967939"/>
    <n v="0.83904860392967939"/>
    <x v="2"/>
    <x v="2"/>
  </r>
  <r>
    <n v="694"/>
    <s v="Mora-Bradley"/>
    <x v="368"/>
    <n v="9100"/>
    <n v="7656"/>
    <x v="0"/>
    <n v="79"/>
    <x v="1"/>
    <s v="USD"/>
    <x v="348"/>
    <x v="353"/>
    <b v="0"/>
    <b v="0"/>
    <s v="theater/plays"/>
    <n v="0.84131868131868137"/>
    <n v="0.84131868131868137"/>
    <x v="2"/>
    <x v="2"/>
  </r>
  <r>
    <n v="525"/>
    <s v="Greene, Lloyd and Sims"/>
    <x v="369"/>
    <n v="2100"/>
    <n v="1768"/>
    <x v="0"/>
    <n v="63"/>
    <x v="1"/>
    <s v="USD"/>
    <x v="349"/>
    <x v="354"/>
    <b v="0"/>
    <b v="0"/>
    <s v="technology/wearables"/>
    <n v="0.84190476190476193"/>
    <n v="0.84190476190476193"/>
    <x v="2"/>
    <x v="2"/>
  </r>
  <r>
    <n v="699"/>
    <s v="King Inc"/>
    <x v="370"/>
    <n v="7400"/>
    <n v="6245"/>
    <x v="0"/>
    <n v="56"/>
    <x v="1"/>
    <s v="USD"/>
    <x v="51"/>
    <x v="355"/>
    <b v="0"/>
    <b v="0"/>
    <s v="film &amp; video/drama"/>
    <n v="0.8439189189189189"/>
    <n v="0.8439189189189189"/>
    <x v="3"/>
    <x v="12"/>
  </r>
  <r>
    <n v="341"/>
    <s v="Guzman Group"/>
    <x v="371"/>
    <n v="114300"/>
    <n v="96777"/>
    <x v="0"/>
    <n v="1257"/>
    <x v="1"/>
    <s v="USD"/>
    <x v="350"/>
    <x v="356"/>
    <b v="0"/>
    <b v="0"/>
    <s v="music/indie rock"/>
    <n v="0.84669291338582675"/>
    <n v="0.84669291338582675"/>
    <x v="4"/>
    <x v="13"/>
  </r>
  <r>
    <n v="963"/>
    <s v="Rodriguez-Robinson"/>
    <x v="372"/>
    <n v="5900"/>
    <n v="4997"/>
    <x v="0"/>
    <n v="114"/>
    <x v="4"/>
    <s v="EUR"/>
    <x v="351"/>
    <x v="357"/>
    <b v="0"/>
    <b v="1"/>
    <s v="photography/photography books"/>
    <n v="0.84694915254237291"/>
    <n v="0.84694915254237291"/>
    <x v="5"/>
    <x v="11"/>
  </r>
  <r>
    <n v="414"/>
    <s v="Davis and Sons"/>
    <x v="373"/>
    <n v="188200"/>
    <n v="159405"/>
    <x v="0"/>
    <n v="5497"/>
    <x v="1"/>
    <s v="USD"/>
    <x v="352"/>
    <x v="358"/>
    <b v="0"/>
    <b v="1"/>
    <s v="food/food trucks"/>
    <n v="0.84699787460148779"/>
    <n v="0.84699787460148779"/>
    <x v="6"/>
    <x v="7"/>
  </r>
  <r>
    <n v="886"/>
    <s v="Sanders LLC"/>
    <x v="374"/>
    <n v="150600"/>
    <n v="127745"/>
    <x v="0"/>
    <n v="1825"/>
    <x v="1"/>
    <s v="USD"/>
    <x v="353"/>
    <x v="182"/>
    <b v="0"/>
    <b v="0"/>
    <s v="music/indie rock"/>
    <n v="0.84824037184594958"/>
    <n v="0.84824037184594958"/>
    <x v="1"/>
    <x v="1"/>
  </r>
  <r>
    <n v="982"/>
    <s v="Freeman-French"/>
    <x v="375"/>
    <n v="7200"/>
    <n v="6115"/>
    <x v="0"/>
    <n v="75"/>
    <x v="1"/>
    <s v="USD"/>
    <x v="354"/>
    <x v="359"/>
    <b v="0"/>
    <b v="1"/>
    <s v="film &amp; video/documentary"/>
    <n v="0.84930555555555554"/>
    <n v="0.84930555555555554"/>
    <x v="5"/>
    <x v="11"/>
  </r>
  <r>
    <n v="960"/>
    <s v="Robbins Group"/>
    <x v="376"/>
    <n v="5500"/>
    <n v="4678"/>
    <x v="0"/>
    <n v="55"/>
    <x v="1"/>
    <s v="USD"/>
    <x v="355"/>
    <x v="360"/>
    <b v="0"/>
    <b v="0"/>
    <s v="technology/web"/>
    <n v="0.85054545454545449"/>
    <n v="0.85054545454545449"/>
    <x v="4"/>
    <x v="14"/>
  </r>
  <r>
    <n v="403"/>
    <s v="Leonard-Mcclain"/>
    <x v="377"/>
    <n v="195800"/>
    <n v="168820"/>
    <x v="0"/>
    <n v="3015"/>
    <x v="0"/>
    <s v="CAD"/>
    <x v="221"/>
    <x v="361"/>
    <b v="0"/>
    <b v="1"/>
    <s v="theater/plays"/>
    <n v="0.86220633299284988"/>
    <n v="0.86220633299284988"/>
    <x v="3"/>
    <x v="3"/>
  </r>
  <r>
    <n v="681"/>
    <s v="Kelly PLC"/>
    <x v="378"/>
    <n v="184100"/>
    <n v="159037"/>
    <x v="0"/>
    <n v="1657"/>
    <x v="1"/>
    <s v="USD"/>
    <x v="356"/>
    <x v="362"/>
    <b v="0"/>
    <b v="0"/>
    <s v="theater/plays"/>
    <n v="0.86386203150461705"/>
    <n v="0.86386203150461705"/>
    <x v="2"/>
    <x v="2"/>
  </r>
  <r>
    <n v="32"/>
    <s v="Jackson PLC"/>
    <x v="379"/>
    <n v="101000"/>
    <n v="87676"/>
    <x v="0"/>
    <n v="2307"/>
    <x v="4"/>
    <s v="EUR"/>
    <x v="357"/>
    <x v="363"/>
    <b v="0"/>
    <b v="0"/>
    <s v="film &amp; video/documentary"/>
    <n v="0.86807920792079207"/>
    <n v="0.86807920792079207"/>
    <x v="2"/>
    <x v="2"/>
  </r>
  <r>
    <n v="769"/>
    <s v="Johnson-Morales"/>
    <x v="380"/>
    <n v="125600"/>
    <n v="109106"/>
    <x v="0"/>
    <n v="3410"/>
    <x v="1"/>
    <s v="USD"/>
    <x v="358"/>
    <x v="364"/>
    <b v="0"/>
    <b v="0"/>
    <s v="games/video games"/>
    <n v="0.86867834394904464"/>
    <n v="0.86867834394904464"/>
    <x v="4"/>
    <x v="14"/>
  </r>
  <r>
    <n v="799"/>
    <s v="Reid-Day"/>
    <x v="381"/>
    <n v="84500"/>
    <n v="73522"/>
    <x v="0"/>
    <n v="1225"/>
    <x v="2"/>
    <s v="GBP"/>
    <x v="359"/>
    <x v="365"/>
    <b v="0"/>
    <b v="0"/>
    <s v="theater/plays"/>
    <n v="0.87008284023668636"/>
    <n v="0.87008284023668636"/>
    <x v="8"/>
    <x v="18"/>
  </r>
  <r>
    <n v="115"/>
    <s v="Barrett PLC"/>
    <x v="382"/>
    <n v="166700"/>
    <n v="145382"/>
    <x v="0"/>
    <n v="3304"/>
    <x v="4"/>
    <s v="EUR"/>
    <x v="360"/>
    <x v="366"/>
    <b v="0"/>
    <b v="0"/>
    <s v="publishing/fiction"/>
    <n v="0.87211757648470301"/>
    <n v="0.87211757648470301"/>
    <x v="2"/>
    <x v="2"/>
  </r>
  <r>
    <n v="990"/>
    <s v="Ortiz-Roberts"/>
    <x v="383"/>
    <n v="7800"/>
    <n v="6839"/>
    <x v="0"/>
    <n v="64"/>
    <x v="1"/>
    <s v="USD"/>
    <x v="220"/>
    <x v="367"/>
    <b v="0"/>
    <b v="1"/>
    <s v="film &amp; video/drama"/>
    <n v="0.87679487179487181"/>
    <n v="0.87679487179487181"/>
    <x v="7"/>
    <x v="17"/>
  </r>
  <r>
    <n v="116"/>
    <s v="David-Clark"/>
    <x v="384"/>
    <n v="7200"/>
    <n v="6336"/>
    <x v="0"/>
    <n v="73"/>
    <x v="1"/>
    <s v="USD"/>
    <x v="361"/>
    <x v="368"/>
    <b v="0"/>
    <b v="0"/>
    <s v="theater/plays"/>
    <n v="0.88"/>
    <n v="0.88"/>
    <x v="4"/>
    <x v="13"/>
  </r>
  <r>
    <n v="788"/>
    <s v="Joyce PLC"/>
    <x v="385"/>
    <n v="3600"/>
    <n v="3174"/>
    <x v="1"/>
    <n v="31"/>
    <x v="1"/>
    <s v="USD"/>
    <x v="259"/>
    <x v="369"/>
    <b v="0"/>
    <b v="0"/>
    <s v="film &amp; video/animation"/>
    <n v="0.88166666666666671"/>
    <n v="0.88166666666666671"/>
    <x v="2"/>
    <x v="2"/>
  </r>
  <r>
    <n v="651"/>
    <s v="Wang, Koch and Weaver"/>
    <x v="386"/>
    <n v="196700"/>
    <n v="174039"/>
    <x v="0"/>
    <n v="3868"/>
    <x v="4"/>
    <s v="EUR"/>
    <x v="362"/>
    <x v="370"/>
    <b v="0"/>
    <b v="0"/>
    <s v="film &amp; video/shorts"/>
    <n v="0.88479410269445857"/>
    <n v="0.88479410269445857"/>
    <x v="4"/>
    <x v="4"/>
  </r>
  <r>
    <n v="646"/>
    <s v="Robinson Group"/>
    <x v="387"/>
    <n v="98700"/>
    <n v="87448"/>
    <x v="0"/>
    <n v="2915"/>
    <x v="1"/>
    <s v="USD"/>
    <x v="363"/>
    <x v="371"/>
    <b v="0"/>
    <b v="0"/>
    <s v="games/video games"/>
    <n v="0.88599797365754818"/>
    <n v="0.88599797365754818"/>
    <x v="4"/>
    <x v="20"/>
  </r>
  <r>
    <n v="545"/>
    <s v="Deleon and Sons"/>
    <x v="388"/>
    <n v="184800"/>
    <n v="164109"/>
    <x v="0"/>
    <n v="2690"/>
    <x v="1"/>
    <s v="USD"/>
    <x v="364"/>
    <x v="372"/>
    <b v="0"/>
    <b v="0"/>
    <s v="theater/plays"/>
    <n v="0.88803571428571426"/>
    <n v="0.88803571428571426"/>
    <x v="8"/>
    <x v="18"/>
  </r>
  <r>
    <n v="726"/>
    <s v="Johns-Thomas"/>
    <x v="389"/>
    <n v="54300"/>
    <n v="48227"/>
    <x v="2"/>
    <n v="524"/>
    <x v="1"/>
    <s v="USD"/>
    <x v="365"/>
    <x v="206"/>
    <b v="0"/>
    <b v="1"/>
    <s v="theater/plays"/>
    <n v="0.88815837937384901"/>
    <n v="0.88815837937384901"/>
    <x v="2"/>
    <x v="2"/>
  </r>
  <r>
    <n v="253"/>
    <s v="Rogers, Jacobs and Jackson"/>
    <x v="390"/>
    <n v="121500"/>
    <n v="108161"/>
    <x v="0"/>
    <n v="1335"/>
    <x v="0"/>
    <s v="CAD"/>
    <x v="366"/>
    <x v="373"/>
    <b v="0"/>
    <b v="0"/>
    <s v="film &amp; video/drama"/>
    <n v="0.8902139917695473"/>
    <n v="0.8902139917695473"/>
    <x v="2"/>
    <x v="2"/>
  </r>
  <r>
    <n v="12"/>
    <s v="Kim Ltd"/>
    <x v="391"/>
    <n v="6300"/>
    <n v="5629"/>
    <x v="0"/>
    <n v="55"/>
    <x v="1"/>
    <s v="USD"/>
    <x v="47"/>
    <x v="374"/>
    <b v="0"/>
    <b v="0"/>
    <s v="film &amp; video/drama"/>
    <n v="0.89349206349206345"/>
    <n v="0.89349206349206345"/>
    <x v="4"/>
    <x v="13"/>
  </r>
  <r>
    <n v="405"/>
    <s v="Lee LLC"/>
    <x v="392"/>
    <n v="29600"/>
    <n v="26527"/>
    <x v="0"/>
    <n v="435"/>
    <x v="1"/>
    <s v="USD"/>
    <x v="367"/>
    <x v="375"/>
    <b v="0"/>
    <b v="0"/>
    <s v="theater/plays"/>
    <n v="0.89618243243243245"/>
    <n v="0.89618243243243245"/>
    <x v="4"/>
    <x v="13"/>
  </r>
  <r>
    <n v="134"/>
    <s v="Caldwell LLC"/>
    <x v="393"/>
    <n v="99500"/>
    <n v="89288"/>
    <x v="0"/>
    <n v="940"/>
    <x v="3"/>
    <s v="CHF"/>
    <x v="368"/>
    <x v="376"/>
    <b v="0"/>
    <b v="1"/>
    <s v="film &amp; video/documentary"/>
    <n v="0.89736683417085428"/>
    <n v="0.89736683417085428"/>
    <x v="2"/>
    <x v="2"/>
  </r>
  <r>
    <n v="835"/>
    <s v="Hodges, Smith and Kelly"/>
    <x v="394"/>
    <n v="86200"/>
    <n v="77355"/>
    <x v="0"/>
    <n v="1758"/>
    <x v="1"/>
    <s v="USD"/>
    <x v="369"/>
    <x v="377"/>
    <b v="0"/>
    <b v="0"/>
    <s v="technology/web"/>
    <n v="0.89738979118329465"/>
    <n v="0.89738979118329465"/>
    <x v="4"/>
    <x v="14"/>
  </r>
  <r>
    <n v="54"/>
    <s v="Roy PLC"/>
    <x v="395"/>
    <n v="6000"/>
    <n v="5392"/>
    <x v="0"/>
    <n v="120"/>
    <x v="1"/>
    <s v="USD"/>
    <x v="370"/>
    <x v="378"/>
    <b v="0"/>
    <b v="0"/>
    <s v="technology/wearables"/>
    <n v="0.89866666666666661"/>
    <n v="0.89866666666666661"/>
    <x v="3"/>
    <x v="3"/>
  </r>
  <r>
    <n v="870"/>
    <s v="Hansen-Austin"/>
    <x v="396"/>
    <n v="7700"/>
    <n v="6920"/>
    <x v="0"/>
    <n v="121"/>
    <x v="1"/>
    <s v="USD"/>
    <x v="371"/>
    <x v="379"/>
    <b v="0"/>
    <b v="0"/>
    <s v="theater/plays"/>
    <n v="0.89870129870129867"/>
    <n v="0.89870129870129867"/>
    <x v="3"/>
    <x v="12"/>
  </r>
  <r>
    <n v="459"/>
    <s v="Lane, Ryan and Chapman"/>
    <x v="397"/>
    <n v="6300"/>
    <n v="5674"/>
    <x v="0"/>
    <n v="105"/>
    <x v="1"/>
    <s v="USD"/>
    <x v="372"/>
    <x v="380"/>
    <b v="0"/>
    <b v="0"/>
    <s v="film &amp; video/documentary"/>
    <n v="0.90063492063492068"/>
    <n v="0.90063492063492068"/>
    <x v="2"/>
    <x v="2"/>
  </r>
  <r>
    <n v="731"/>
    <s v="Cruz, Hall and Mason"/>
    <x v="398"/>
    <n v="8000"/>
    <n v="7220"/>
    <x v="2"/>
    <n v="219"/>
    <x v="1"/>
    <s v="USD"/>
    <x v="373"/>
    <x v="274"/>
    <b v="0"/>
    <b v="0"/>
    <s v="technology/web"/>
    <n v="0.90249999999999997"/>
    <n v="0.90249999999999997"/>
    <x v="4"/>
    <x v="14"/>
  </r>
  <r>
    <n v="692"/>
    <s v="Murray Ltd"/>
    <x v="399"/>
    <n v="6000"/>
    <n v="5438"/>
    <x v="0"/>
    <n v="77"/>
    <x v="2"/>
    <s v="GBP"/>
    <x v="374"/>
    <x v="381"/>
    <b v="0"/>
    <b v="0"/>
    <s v="music/rock"/>
    <n v="0.90633333333333332"/>
    <n v="0.90633333333333332"/>
    <x v="3"/>
    <x v="3"/>
  </r>
  <r>
    <n v="429"/>
    <s v="Robles Ltd"/>
    <x v="400"/>
    <n v="191000"/>
    <n v="173191"/>
    <x v="2"/>
    <n v="2138"/>
    <x v="1"/>
    <s v="USD"/>
    <x v="375"/>
    <x v="382"/>
    <b v="0"/>
    <b v="1"/>
    <s v="photography/photography books"/>
    <n v="0.90675916230366493"/>
    <n v="0.90675916230366493"/>
    <x v="5"/>
    <x v="5"/>
  </r>
  <r>
    <n v="325"/>
    <s v="Saunders Group"/>
    <x v="401"/>
    <n v="6500"/>
    <n v="5897"/>
    <x v="0"/>
    <n v="73"/>
    <x v="1"/>
    <s v="USD"/>
    <x v="304"/>
    <x v="383"/>
    <b v="0"/>
    <b v="1"/>
    <s v="theater/plays"/>
    <n v="0.90723076923076929"/>
    <n v="0.90723076923076929"/>
    <x v="6"/>
    <x v="7"/>
  </r>
  <r>
    <n v="281"/>
    <s v="Drake PLC"/>
    <x v="402"/>
    <n v="164500"/>
    <n v="150552"/>
    <x v="0"/>
    <n v="2062"/>
    <x v="1"/>
    <s v="USD"/>
    <x v="376"/>
    <x v="384"/>
    <b v="0"/>
    <b v="1"/>
    <s v="theater/plays"/>
    <n v="0.91520972644376897"/>
    <n v="0.91520972644376897"/>
    <x v="2"/>
    <x v="2"/>
  </r>
  <r>
    <n v="530"/>
    <s v="Morrow, Santiago and Soto"/>
    <x v="403"/>
    <n v="105000"/>
    <n v="96328"/>
    <x v="0"/>
    <n v="1784"/>
    <x v="1"/>
    <s v="USD"/>
    <x v="377"/>
    <x v="385"/>
    <b v="0"/>
    <b v="1"/>
    <s v="publishing/fiction"/>
    <n v="0.91740952380952379"/>
    <n v="0.91740952380952379"/>
    <x v="2"/>
    <x v="2"/>
  </r>
  <r>
    <n v="51"/>
    <s v="Bradshaw, Gill and Donovan"/>
    <x v="404"/>
    <n v="158100"/>
    <n v="145243"/>
    <x v="0"/>
    <n v="1467"/>
    <x v="2"/>
    <s v="GBP"/>
    <x v="378"/>
    <x v="386"/>
    <b v="0"/>
    <b v="1"/>
    <s v="technology/wearables"/>
    <n v="0.91867805186590767"/>
    <n v="0.91867805186590767"/>
    <x v="7"/>
    <x v="17"/>
  </r>
  <r>
    <n v="732"/>
    <s v="Glass, Baker and Jones"/>
    <x v="405"/>
    <n v="117000"/>
    <n v="107622"/>
    <x v="0"/>
    <n v="1121"/>
    <x v="1"/>
    <s v="USD"/>
    <x v="379"/>
    <x v="387"/>
    <b v="0"/>
    <b v="1"/>
    <s v="music/rock"/>
    <n v="0.91984615384615387"/>
    <n v="0.91984615384615387"/>
    <x v="3"/>
    <x v="12"/>
  </r>
  <r>
    <n v="814"/>
    <s v="Vincent PLC"/>
    <x v="406"/>
    <n v="3200"/>
    <n v="2950"/>
    <x v="0"/>
    <n v="36"/>
    <x v="6"/>
    <s v="DKK"/>
    <x v="380"/>
    <x v="388"/>
    <b v="0"/>
    <b v="1"/>
    <s v="music/rock"/>
    <n v="0.921875"/>
    <n v="0.921875"/>
    <x v="5"/>
    <x v="5"/>
  </r>
  <r>
    <n v="504"/>
    <s v="Smith-Miller"/>
    <x v="407"/>
    <n v="7500"/>
    <n v="6924"/>
    <x v="0"/>
    <n v="62"/>
    <x v="4"/>
    <s v="EUR"/>
    <x v="381"/>
    <x v="389"/>
    <b v="0"/>
    <b v="0"/>
    <s v="music/rock"/>
    <n v="0.92320000000000002"/>
    <n v="0.92320000000000002"/>
    <x v="5"/>
    <x v="5"/>
  </r>
  <r>
    <n v="752"/>
    <s v="Lowery Group"/>
    <x v="408"/>
    <n v="5800"/>
    <n v="5362"/>
    <x v="2"/>
    <n v="114"/>
    <x v="1"/>
    <s v="USD"/>
    <x v="382"/>
    <x v="390"/>
    <b v="0"/>
    <b v="1"/>
    <s v="theater/plays"/>
    <n v="0.92448275862068963"/>
    <n v="0.92448275862068963"/>
    <x v="5"/>
    <x v="5"/>
  </r>
  <r>
    <n v="61"/>
    <s v="Romero-Hoffman"/>
    <x v="409"/>
    <n v="199200"/>
    <n v="184750"/>
    <x v="0"/>
    <n v="2253"/>
    <x v="0"/>
    <s v="CAD"/>
    <x v="383"/>
    <x v="391"/>
    <b v="0"/>
    <b v="0"/>
    <s v="theater/plays"/>
    <n v="0.92745983935742971"/>
    <n v="0.92745983935742971"/>
    <x v="2"/>
    <x v="2"/>
  </r>
  <r>
    <n v="645"/>
    <s v="Ferguson, Murphy and Bright"/>
    <x v="410"/>
    <n v="192100"/>
    <n v="178483"/>
    <x v="0"/>
    <n v="4697"/>
    <x v="1"/>
    <s v="USD"/>
    <x v="384"/>
    <x v="392"/>
    <b v="0"/>
    <b v="1"/>
    <s v="music/rock"/>
    <n v="0.92911504424778757"/>
    <n v="0.92911504424778757"/>
    <x v="2"/>
    <x v="2"/>
  </r>
  <r>
    <n v="153"/>
    <s v="Whitehead, Bell and Hughes"/>
    <x v="411"/>
    <n v="189400"/>
    <n v="176112"/>
    <x v="0"/>
    <n v="5681"/>
    <x v="1"/>
    <s v="USD"/>
    <x v="385"/>
    <x v="393"/>
    <b v="0"/>
    <b v="0"/>
    <s v="theater/plays"/>
    <n v="0.92984160506863778"/>
    <n v="0.92984160506863778"/>
    <x v="5"/>
    <x v="5"/>
  </r>
  <r>
    <n v="223"/>
    <s v="Chavez, Garcia and Cantu"/>
    <x v="412"/>
    <n v="87300"/>
    <n v="81897"/>
    <x v="0"/>
    <n v="931"/>
    <x v="1"/>
    <s v="USD"/>
    <x v="386"/>
    <x v="394"/>
    <b v="0"/>
    <b v="0"/>
    <s v="theater/plays"/>
    <n v="0.93810996563573879"/>
    <n v="0.93810996563573879"/>
    <x v="2"/>
    <x v="2"/>
  </r>
  <r>
    <n v="571"/>
    <s v="Wilson and Sons"/>
    <x v="413"/>
    <n v="3500"/>
    <n v="3295"/>
    <x v="0"/>
    <n v="35"/>
    <x v="4"/>
    <s v="EUR"/>
    <x v="387"/>
    <x v="395"/>
    <b v="0"/>
    <b v="0"/>
    <s v="film &amp; video/shorts"/>
    <n v="0.94142857142857139"/>
    <n v="0.94142857142857139"/>
    <x v="2"/>
    <x v="2"/>
  </r>
  <r>
    <n v="321"/>
    <s v="Mills, Frazier and Perez"/>
    <x v="414"/>
    <n v="170400"/>
    <n v="160422"/>
    <x v="0"/>
    <n v="2468"/>
    <x v="1"/>
    <s v="USD"/>
    <x v="388"/>
    <x v="396"/>
    <b v="0"/>
    <b v="0"/>
    <s v="film &amp; video/shorts"/>
    <n v="0.94144366197183094"/>
    <n v="0.94144366197183094"/>
    <x v="4"/>
    <x v="20"/>
  </r>
  <r>
    <n v="297"/>
    <s v="Brown, Herring and Bass"/>
    <x v="415"/>
    <n v="7200"/>
    <n v="6785"/>
    <x v="0"/>
    <n v="104"/>
    <x v="5"/>
    <s v="AUD"/>
    <x v="39"/>
    <x v="397"/>
    <b v="0"/>
    <b v="1"/>
    <s v="theater/plays"/>
    <n v="0.94236111111111109"/>
    <n v="0.94236111111111109"/>
    <x v="4"/>
    <x v="20"/>
  </r>
  <r>
    <n v="340"/>
    <s v="Butler, Henry and Espinoza"/>
    <x v="416"/>
    <n v="37100"/>
    <n v="34964"/>
    <x v="0"/>
    <n v="393"/>
    <x v="1"/>
    <s v="USD"/>
    <x v="389"/>
    <x v="398"/>
    <b v="0"/>
    <b v="0"/>
    <s v="photography/photography books"/>
    <n v="0.94242587601078165"/>
    <n v="0.94242587601078165"/>
    <x v="2"/>
    <x v="2"/>
  </r>
  <r>
    <n v="211"/>
    <s v="Thompson LLC"/>
    <x v="417"/>
    <n v="104400"/>
    <n v="99100"/>
    <x v="0"/>
    <n v="1625"/>
    <x v="1"/>
    <s v="USD"/>
    <x v="390"/>
    <x v="399"/>
    <b v="0"/>
    <b v="0"/>
    <s v="theater/plays"/>
    <n v="0.9492337164750958"/>
    <n v="0.9492337164750958"/>
    <x v="6"/>
    <x v="7"/>
  </r>
  <r>
    <n v="531"/>
    <s v="Berry-Richardson"/>
    <x v="418"/>
    <n v="186700"/>
    <n v="178338"/>
    <x v="1"/>
    <n v="3640"/>
    <x v="3"/>
    <s v="CHF"/>
    <x v="391"/>
    <x v="400"/>
    <b v="0"/>
    <b v="0"/>
    <s v="games/video games"/>
    <n v="0.95521156936261387"/>
    <n v="0.95521156936261387"/>
    <x v="2"/>
    <x v="2"/>
  </r>
  <r>
    <n v="138"/>
    <s v="Hogan Ltd"/>
    <x v="419"/>
    <n v="9600"/>
    <n v="9216"/>
    <x v="0"/>
    <n v="115"/>
    <x v="1"/>
    <s v="USD"/>
    <x v="392"/>
    <x v="401"/>
    <b v="0"/>
    <b v="0"/>
    <s v="games/mobile games"/>
    <n v="0.96"/>
    <n v="0.96"/>
    <x v="8"/>
    <x v="18"/>
  </r>
  <r>
    <n v="178"/>
    <s v="Alexander-Williams"/>
    <x v="420"/>
    <n v="7200"/>
    <n v="6927"/>
    <x v="0"/>
    <n v="210"/>
    <x v="1"/>
    <s v="USD"/>
    <x v="393"/>
    <x v="402"/>
    <b v="0"/>
    <b v="0"/>
    <s v="food/food trucks"/>
    <n v="0.96208333333333329"/>
    <n v="0.96208333333333329"/>
    <x v="8"/>
    <x v="21"/>
  </r>
  <r>
    <n v="276"/>
    <s v="Fields Ltd"/>
    <x v="421"/>
    <n v="5500"/>
    <n v="5324"/>
    <x v="0"/>
    <n v="133"/>
    <x v="1"/>
    <s v="USD"/>
    <x v="394"/>
    <x v="403"/>
    <b v="0"/>
    <b v="1"/>
    <s v="games/video games"/>
    <n v="0.96799999999999997"/>
    <n v="0.96799999999999997"/>
    <x v="1"/>
    <x v="1"/>
  </r>
  <r>
    <n v="336"/>
    <s v="Nunez Inc"/>
    <x v="422"/>
    <n v="70700"/>
    <n v="68602"/>
    <x v="0"/>
    <n v="1072"/>
    <x v="1"/>
    <s v="USD"/>
    <x v="395"/>
    <x v="404"/>
    <b v="0"/>
    <b v="1"/>
    <s v="music/rock"/>
    <n v="0.97032531824611035"/>
    <n v="0.97032531824611035"/>
    <x v="8"/>
    <x v="18"/>
  </r>
  <r>
    <n v="680"/>
    <s v="Nelson-Valdez"/>
    <x v="423"/>
    <n v="145600"/>
    <n v="141822"/>
    <x v="0"/>
    <n v="2955"/>
    <x v="1"/>
    <s v="USD"/>
    <x v="396"/>
    <x v="405"/>
    <b v="0"/>
    <b v="1"/>
    <s v="games/mobile games"/>
    <n v="0.97405219780219776"/>
    <n v="0.97405219780219776"/>
    <x v="5"/>
    <x v="5"/>
  </r>
  <r>
    <n v="64"/>
    <s v="Mosley-Gilbert"/>
    <x v="424"/>
    <n v="2800"/>
    <n v="2734"/>
    <x v="0"/>
    <n v="38"/>
    <x v="1"/>
    <s v="USD"/>
    <x v="397"/>
    <x v="406"/>
    <b v="0"/>
    <b v="1"/>
    <s v="technology/web"/>
    <n v="0.97642857142857142"/>
    <n v="0.97642857142857142"/>
    <x v="8"/>
    <x v="21"/>
  </r>
  <r>
    <n v="239"/>
    <s v="Mason-Sanders"/>
    <x v="425"/>
    <n v="3200"/>
    <n v="3127"/>
    <x v="0"/>
    <n v="41"/>
    <x v="1"/>
    <s v="USD"/>
    <x v="398"/>
    <x v="123"/>
    <b v="0"/>
    <b v="0"/>
    <s v="technology/wearables"/>
    <n v="0.97718749999999999"/>
    <n v="0.97718749999999999"/>
    <x v="3"/>
    <x v="3"/>
  </r>
  <r>
    <n v="288"/>
    <s v="Garcia Ltd"/>
    <x v="426"/>
    <n v="5600"/>
    <n v="5476"/>
    <x v="0"/>
    <n v="137"/>
    <x v="6"/>
    <s v="DKK"/>
    <x v="399"/>
    <x v="407"/>
    <b v="0"/>
    <b v="1"/>
    <s v="music/metal"/>
    <n v="0.97785714285714287"/>
    <n v="0.97785714285714287"/>
    <x v="3"/>
    <x v="12"/>
  </r>
  <r>
    <n v="662"/>
    <s v="Murphy-Farrell"/>
    <x v="427"/>
    <n v="9100"/>
    <n v="8906"/>
    <x v="0"/>
    <n v="131"/>
    <x v="1"/>
    <s v="USD"/>
    <x v="400"/>
    <x v="408"/>
    <b v="0"/>
    <b v="0"/>
    <s v="theater/plays"/>
    <n v="0.97868131868131869"/>
    <n v="0.97868131868131869"/>
    <x v="5"/>
    <x v="9"/>
  </r>
  <r>
    <n v="552"/>
    <s v="Mercer, Solomon and Singleton"/>
    <x v="428"/>
    <n v="9000"/>
    <n v="8866"/>
    <x v="0"/>
    <n v="92"/>
    <x v="1"/>
    <s v="USD"/>
    <x v="401"/>
    <x v="409"/>
    <b v="0"/>
    <b v="0"/>
    <s v="theater/plays"/>
    <n v="0.98511111111111116"/>
    <n v="0.98511111111111116"/>
    <x v="2"/>
    <x v="2"/>
  </r>
  <r>
    <n v="221"/>
    <s v="Huff LLC"/>
    <x v="429"/>
    <n v="121500"/>
    <n v="119830"/>
    <x v="0"/>
    <n v="2179"/>
    <x v="1"/>
    <s v="USD"/>
    <x v="402"/>
    <x v="410"/>
    <b v="1"/>
    <b v="0"/>
    <s v="food/food trucks"/>
    <n v="0.9862551440329218"/>
    <n v="0.9862551440329218"/>
    <x v="2"/>
    <x v="2"/>
  </r>
  <r>
    <n v="705"/>
    <s v="Ford LLC"/>
    <x v="430"/>
    <n v="169700"/>
    <n v="168048"/>
    <x v="0"/>
    <n v="2025"/>
    <x v="2"/>
    <s v="GBP"/>
    <x v="403"/>
    <x v="411"/>
    <b v="0"/>
    <b v="0"/>
    <s v="publishing/nonfiction"/>
    <n v="0.99026517383618151"/>
    <n v="0.99026517383618151"/>
    <x v="1"/>
    <x v="1"/>
  </r>
  <r>
    <n v="844"/>
    <s v="Rodriguez-Hansen"/>
    <x v="431"/>
    <n v="8800"/>
    <n v="8747"/>
    <x v="2"/>
    <n v="94"/>
    <x v="1"/>
    <s v="USD"/>
    <x v="404"/>
    <x v="412"/>
    <b v="0"/>
    <b v="0"/>
    <s v="film &amp; video/documentary"/>
    <n v="0.99397727272727276"/>
    <n v="0.99397727272727276"/>
    <x v="7"/>
    <x v="8"/>
  </r>
  <r>
    <n v="527"/>
    <s v="Rosario-Smith"/>
    <x v="432"/>
    <n v="189200"/>
    <n v="188480"/>
    <x v="0"/>
    <n v="6080"/>
    <x v="0"/>
    <s v="CAD"/>
    <x v="405"/>
    <x v="413"/>
    <b v="0"/>
    <b v="0"/>
    <s v="film &amp; video/animation"/>
    <n v="0.99619450317124736"/>
    <n v="0.99619450317124736"/>
    <x v="4"/>
    <x v="14"/>
  </r>
  <r>
    <n v="787"/>
    <s v="Vance-Glover"/>
    <x v="433"/>
    <n v="61200"/>
    <n v="60994"/>
    <x v="0"/>
    <n v="859"/>
    <x v="0"/>
    <s v="CAD"/>
    <x v="406"/>
    <x v="414"/>
    <b v="0"/>
    <b v="0"/>
    <s v="music/rock"/>
    <n v="0.99663398692810456"/>
    <n v="0.99663398692810456"/>
    <x v="4"/>
    <x v="4"/>
  </r>
  <r>
    <n v="596"/>
    <s v="Becker-Scott"/>
    <x v="434"/>
    <n v="7900"/>
    <n v="7875"/>
    <x v="0"/>
    <n v="183"/>
    <x v="1"/>
    <s v="USD"/>
    <x v="407"/>
    <x v="413"/>
    <b v="0"/>
    <b v="1"/>
    <s v="film &amp; video/drama"/>
    <n v="0.99683544303797467"/>
    <n v="0.99683544303797467"/>
    <x v="5"/>
    <x v="5"/>
  </r>
  <r>
    <n v="159"/>
    <s v="Clarke, Anderson and Lee"/>
    <x v="435"/>
    <n v="191200"/>
    <n v="191222"/>
    <x v="3"/>
    <n v="1821"/>
    <x v="1"/>
    <s v="USD"/>
    <x v="408"/>
    <x v="415"/>
    <b v="0"/>
    <b v="1"/>
    <s v="theater/plays"/>
    <n v="1.0001150627615063"/>
    <n v="1.0001150627615063"/>
    <x v="4"/>
    <x v="13"/>
  </r>
  <r>
    <n v="164"/>
    <s v="Lopez and Sons"/>
    <x v="436"/>
    <n v="150500"/>
    <n v="150755"/>
    <x v="3"/>
    <n v="1396"/>
    <x v="1"/>
    <s v="USD"/>
    <x v="409"/>
    <x v="416"/>
    <b v="0"/>
    <b v="0"/>
    <s v="theater/plays"/>
    <n v="1.0016943521594683"/>
    <n v="1.0016943521594683"/>
    <x v="2"/>
    <x v="2"/>
  </r>
  <r>
    <n v="718"/>
    <s v="Reyes PLC"/>
    <x v="437"/>
    <n v="8300"/>
    <n v="8317"/>
    <x v="3"/>
    <n v="297"/>
    <x v="1"/>
    <s v="USD"/>
    <x v="410"/>
    <x v="417"/>
    <b v="0"/>
    <b v="0"/>
    <s v="technology/wearables"/>
    <n v="1.0020481927710843"/>
    <n v="1.0020481927710843"/>
    <x v="2"/>
    <x v="2"/>
  </r>
  <r>
    <n v="840"/>
    <s v="Howell and Sons"/>
    <x v="438"/>
    <n v="116300"/>
    <n v="116583"/>
    <x v="3"/>
    <n v="3533"/>
    <x v="1"/>
    <s v="USD"/>
    <x v="411"/>
    <x v="418"/>
    <b v="0"/>
    <b v="1"/>
    <s v="theater/plays"/>
    <n v="1.0024333619948409"/>
    <n v="1.0024333619948409"/>
    <x v="3"/>
    <x v="12"/>
  </r>
  <r>
    <n v="480"/>
    <s v="Robles-Hudson"/>
    <x v="439"/>
    <n v="8600"/>
    <n v="8656"/>
    <x v="3"/>
    <n v="87"/>
    <x v="1"/>
    <s v="USD"/>
    <x v="412"/>
    <x v="419"/>
    <b v="0"/>
    <b v="1"/>
    <s v="photography/photography books"/>
    <n v="1.0065116279069768"/>
    <n v="1.0065116279069768"/>
    <x v="2"/>
    <x v="2"/>
  </r>
  <r>
    <n v="689"/>
    <s v="Nguyen Inc"/>
    <x v="440"/>
    <n v="7300"/>
    <n v="7348"/>
    <x v="3"/>
    <n v="69"/>
    <x v="1"/>
    <s v="USD"/>
    <x v="413"/>
    <x v="420"/>
    <b v="0"/>
    <b v="0"/>
    <s v="technology/web"/>
    <n v="1.0065753424657535"/>
    <n v="1.0065753424657535"/>
    <x v="6"/>
    <x v="7"/>
  </r>
  <r>
    <n v="131"/>
    <s v="Fleming, Zhang and Henderson"/>
    <x v="441"/>
    <n v="164700"/>
    <n v="166116"/>
    <x v="3"/>
    <n v="2443"/>
    <x v="2"/>
    <s v="GBP"/>
    <x v="414"/>
    <x v="421"/>
    <b v="0"/>
    <b v="0"/>
    <s v="technology/web"/>
    <n v="1.0085974499089254"/>
    <n v="1.0085974499089254"/>
    <x v="3"/>
    <x v="3"/>
  </r>
  <r>
    <n v="559"/>
    <s v="Brown, Estrada and Jensen"/>
    <x v="442"/>
    <n v="105300"/>
    <n v="106321"/>
    <x v="3"/>
    <n v="1022"/>
    <x v="1"/>
    <s v="USD"/>
    <x v="415"/>
    <x v="422"/>
    <b v="0"/>
    <b v="0"/>
    <s v="theater/plays"/>
    <n v="1.009696106362773"/>
    <n v="1.009696106362773"/>
    <x v="3"/>
    <x v="3"/>
  </r>
  <r>
    <n v="579"/>
    <s v="Franklin Inc"/>
    <x v="443"/>
    <n v="6200"/>
    <n v="6269"/>
    <x v="3"/>
    <n v="87"/>
    <x v="1"/>
    <s v="USD"/>
    <x v="416"/>
    <x v="423"/>
    <b v="0"/>
    <b v="0"/>
    <s v="music/jazz"/>
    <n v="1.0111290322580646"/>
    <n v="1.0111290322580646"/>
    <x v="2"/>
    <x v="2"/>
  </r>
  <r>
    <n v="208"/>
    <s v="Jackson Inc"/>
    <x v="444"/>
    <n v="196900"/>
    <n v="199110"/>
    <x v="3"/>
    <n v="2053"/>
    <x v="1"/>
    <s v="USD"/>
    <x v="417"/>
    <x v="424"/>
    <b v="0"/>
    <b v="0"/>
    <s v="film &amp; video/documentary"/>
    <n v="1.0112239715591671"/>
    <n v="1.0112239715591671"/>
    <x v="5"/>
    <x v="10"/>
  </r>
  <r>
    <n v="489"/>
    <s v="Clark Inc"/>
    <x v="445"/>
    <n v="9200"/>
    <n v="9339"/>
    <x v="3"/>
    <n v="85"/>
    <x v="4"/>
    <s v="EUR"/>
    <x v="418"/>
    <x v="425"/>
    <b v="0"/>
    <b v="0"/>
    <s v="technology/wearables"/>
    <n v="1.015108695652174"/>
    <n v="1.015108695652174"/>
    <x v="4"/>
    <x v="14"/>
  </r>
  <r>
    <n v="141"/>
    <s v="Jackson LLC"/>
    <x v="446"/>
    <n v="64300"/>
    <n v="65323"/>
    <x v="3"/>
    <n v="1071"/>
    <x v="1"/>
    <s v="USD"/>
    <x v="7"/>
    <x v="426"/>
    <b v="0"/>
    <b v="0"/>
    <s v="technology/web"/>
    <n v="1.0159097978227061"/>
    <n v="1.0159097978227061"/>
    <x v="3"/>
    <x v="12"/>
  </r>
  <r>
    <n v="519"/>
    <s v="Marsh-Coleman"/>
    <x v="447"/>
    <n v="177700"/>
    <n v="180802"/>
    <x v="3"/>
    <n v="1773"/>
    <x v="1"/>
    <s v="USD"/>
    <x v="419"/>
    <x v="380"/>
    <b v="0"/>
    <b v="1"/>
    <s v="music/rock"/>
    <n v="1.0174563871693867"/>
    <n v="1.0174563871693867"/>
    <x v="3"/>
    <x v="3"/>
  </r>
  <r>
    <n v="241"/>
    <s v="Gonzalez-Martinez"/>
    <x v="448"/>
    <n v="168500"/>
    <n v="171729"/>
    <x v="3"/>
    <n v="1684"/>
    <x v="5"/>
    <s v="AUD"/>
    <x v="420"/>
    <x v="427"/>
    <b v="0"/>
    <b v="1"/>
    <s v="publishing/nonfiction"/>
    <n v="1.0191632047477746"/>
    <n v="1.0191632047477746"/>
    <x v="5"/>
    <x v="5"/>
  </r>
  <r>
    <n v="855"/>
    <s v="Moses-Terry"/>
    <x v="449"/>
    <n v="23400"/>
    <n v="23956"/>
    <x v="3"/>
    <n v="452"/>
    <x v="5"/>
    <s v="AUD"/>
    <x v="421"/>
    <x v="42"/>
    <b v="0"/>
    <b v="0"/>
    <s v="theater/plays"/>
    <n v="1.0237606837606839"/>
    <n v="1.0237606837606839"/>
    <x v="7"/>
    <x v="8"/>
  </r>
  <r>
    <n v="456"/>
    <s v="Wilson, Brooks and Clark"/>
    <x v="450"/>
    <n v="146400"/>
    <n v="152438"/>
    <x v="3"/>
    <n v="1605"/>
    <x v="1"/>
    <s v="USD"/>
    <x v="422"/>
    <x v="428"/>
    <b v="0"/>
    <b v="1"/>
    <s v="music/indie rock"/>
    <n v="1.041243169398907"/>
    <n v="1.041243169398907"/>
    <x v="2"/>
    <x v="2"/>
  </r>
  <r>
    <n v="411"/>
    <s v="Beck, Thompson and Martinez"/>
    <x v="451"/>
    <n v="7800"/>
    <n v="8161"/>
    <x v="3"/>
    <n v="82"/>
    <x v="1"/>
    <s v="USD"/>
    <x v="423"/>
    <x v="429"/>
    <b v="0"/>
    <b v="0"/>
    <s v="theater/plays"/>
    <n v="1.0462820512820512"/>
    <n v="1.0462820512820512"/>
    <x v="5"/>
    <x v="11"/>
  </r>
  <r>
    <n v="28"/>
    <s v="Campbell, Brown and Powell"/>
    <x v="452"/>
    <n v="130800"/>
    <n v="137635"/>
    <x v="3"/>
    <n v="2220"/>
    <x v="1"/>
    <s v="USD"/>
    <x v="424"/>
    <x v="430"/>
    <b v="0"/>
    <b v="1"/>
    <s v="theater/plays"/>
    <n v="1.0522553516819573"/>
    <n v="1.0522553516819573"/>
    <x v="2"/>
    <x v="2"/>
  </r>
  <r>
    <n v="861"/>
    <s v="Young, Ramsey and Powell"/>
    <x v="453"/>
    <n v="8800"/>
    <n v="9317"/>
    <x v="3"/>
    <n v="163"/>
    <x v="1"/>
    <s v="USD"/>
    <x v="425"/>
    <x v="431"/>
    <b v="0"/>
    <b v="0"/>
    <s v="theater/plays"/>
    <n v="1.0587500000000001"/>
    <n v="1.0587500000000001"/>
    <x v="2"/>
    <x v="2"/>
  </r>
  <r>
    <n v="780"/>
    <s v="Brooks-Rodriguez"/>
    <x v="454"/>
    <n v="5100"/>
    <n v="5421"/>
    <x v="3"/>
    <n v="164"/>
    <x v="1"/>
    <s v="USD"/>
    <x v="426"/>
    <x v="432"/>
    <b v="0"/>
    <b v="1"/>
    <s v="film &amp; video/drama"/>
    <n v="1.0629411764705883"/>
    <n v="1.0629411764705883"/>
    <x v="2"/>
    <x v="2"/>
  </r>
  <r>
    <n v="803"/>
    <s v="Perez, Brown and Meyers"/>
    <x v="455"/>
    <n v="6100"/>
    <n v="6527"/>
    <x v="3"/>
    <n v="233"/>
    <x v="1"/>
    <s v="USD"/>
    <x v="427"/>
    <x v="433"/>
    <b v="0"/>
    <b v="0"/>
    <s v="theater/plays"/>
    <n v="1.07"/>
    <n v="1.07"/>
    <x v="4"/>
    <x v="13"/>
  </r>
  <r>
    <n v="282"/>
    <s v="Ross, Kelly and Brown"/>
    <x v="456"/>
    <n v="8400"/>
    <n v="9076"/>
    <x v="3"/>
    <n v="133"/>
    <x v="1"/>
    <s v="USD"/>
    <x v="428"/>
    <x v="226"/>
    <b v="0"/>
    <b v="1"/>
    <s v="film &amp; video/television"/>
    <n v="1.0804761904761904"/>
    <n v="1.0804761904761904"/>
    <x v="2"/>
    <x v="2"/>
  </r>
  <r>
    <n v="71"/>
    <s v="Tate, Bass and House"/>
    <x v="457"/>
    <n v="6000"/>
    <n v="6484"/>
    <x v="3"/>
    <n v="76"/>
    <x v="1"/>
    <s v="USD"/>
    <x v="429"/>
    <x v="434"/>
    <b v="0"/>
    <b v="0"/>
    <s v="theater/plays"/>
    <n v="1.0806666666666667"/>
    <n v="1.0806666666666667"/>
    <x v="4"/>
    <x v="22"/>
  </r>
  <r>
    <n v="463"/>
    <s v="Mckee-Hill"/>
    <x v="458"/>
    <n v="134300"/>
    <n v="145265"/>
    <x v="3"/>
    <n v="2105"/>
    <x v="1"/>
    <s v="USD"/>
    <x v="430"/>
    <x v="435"/>
    <b v="0"/>
    <b v="0"/>
    <s v="film &amp; video/animation"/>
    <n v="1.0816455696202532"/>
    <n v="1.0816455696202532"/>
    <x v="2"/>
    <x v="2"/>
  </r>
  <r>
    <n v="969"/>
    <s v="Lopez-King"/>
    <x v="459"/>
    <n v="7900"/>
    <n v="8550"/>
    <x v="3"/>
    <n v="93"/>
    <x v="1"/>
    <s v="USD"/>
    <x v="431"/>
    <x v="436"/>
    <b v="0"/>
    <b v="0"/>
    <s v="theater/plays"/>
    <n v="1.0822784810126582"/>
    <n v="1.0822784810126582"/>
    <x v="4"/>
    <x v="4"/>
  </r>
  <r>
    <n v="831"/>
    <s v="Ward PLC"/>
    <x v="460"/>
    <n v="97100"/>
    <n v="105817"/>
    <x v="3"/>
    <n v="4233"/>
    <x v="1"/>
    <s v="USD"/>
    <x v="432"/>
    <x v="437"/>
    <b v="0"/>
    <b v="0"/>
    <s v="photography/photography books"/>
    <n v="1.089773429454171"/>
    <n v="1.089773429454171"/>
    <x v="2"/>
    <x v="2"/>
  </r>
  <r>
    <n v="234"/>
    <s v="Mendoza-Parker"/>
    <x v="461"/>
    <n v="7500"/>
    <n v="8181"/>
    <x v="3"/>
    <n v="149"/>
    <x v="4"/>
    <s v="EUR"/>
    <x v="433"/>
    <x v="438"/>
    <b v="0"/>
    <b v="1"/>
    <s v="games/video games"/>
    <n v="1.0908"/>
    <n v="1.0908"/>
    <x v="6"/>
    <x v="7"/>
  </r>
  <r>
    <n v="797"/>
    <s v="Houston, Moore and Rogers"/>
    <x v="462"/>
    <n v="7600"/>
    <n v="8332"/>
    <x v="3"/>
    <n v="185"/>
    <x v="1"/>
    <s v="USD"/>
    <x v="434"/>
    <x v="439"/>
    <b v="0"/>
    <b v="0"/>
    <s v="technology/web"/>
    <n v="1.0963157894736841"/>
    <n v="1.0963157894736841"/>
    <x v="8"/>
    <x v="18"/>
  </r>
  <r>
    <n v="938"/>
    <s v="Allen Inc"/>
    <x v="463"/>
    <n v="9200"/>
    <n v="10093"/>
    <x v="3"/>
    <n v="96"/>
    <x v="1"/>
    <s v="USD"/>
    <x v="435"/>
    <x v="440"/>
    <b v="0"/>
    <b v="1"/>
    <s v="publishing/fiction"/>
    <n v="1.0970652173913042"/>
    <n v="1.0970652173913042"/>
    <x v="3"/>
    <x v="3"/>
  </r>
  <r>
    <n v="573"/>
    <s v="Valenzuela-Cook"/>
    <x v="464"/>
    <n v="6700"/>
    <n v="7496"/>
    <x v="3"/>
    <n v="300"/>
    <x v="1"/>
    <s v="USD"/>
    <x v="342"/>
    <x v="441"/>
    <b v="0"/>
    <b v="0"/>
    <s v="journalism/audio"/>
    <n v="1.1188059701492536"/>
    <n v="1.1188059701492536"/>
    <x v="7"/>
    <x v="17"/>
  </r>
  <r>
    <n v="517"/>
    <s v="Ramirez LLC"/>
    <x v="465"/>
    <n v="5900"/>
    <n v="6608"/>
    <x v="3"/>
    <n v="78"/>
    <x v="1"/>
    <s v="USD"/>
    <x v="436"/>
    <x v="442"/>
    <b v="0"/>
    <b v="0"/>
    <s v="food/food trucks"/>
    <n v="1.1200000000000001"/>
    <n v="1.1200000000000001"/>
    <x v="9"/>
    <x v="23"/>
  </r>
  <r>
    <n v="508"/>
    <s v="Roberts Group"/>
    <x v="466"/>
    <n v="172700"/>
    <n v="193820"/>
    <x v="3"/>
    <n v="3657"/>
    <x v="1"/>
    <s v="USD"/>
    <x v="437"/>
    <x v="443"/>
    <b v="0"/>
    <b v="0"/>
    <s v="theater/plays"/>
    <n v="1.1222929936305732"/>
    <n v="1.1222929936305732"/>
    <x v="1"/>
    <x v="1"/>
  </r>
  <r>
    <n v="20"/>
    <s v="Reeves, Thompson and Richardson"/>
    <x v="467"/>
    <n v="131800"/>
    <n v="147936"/>
    <x v="3"/>
    <n v="1396"/>
    <x v="1"/>
    <s v="USD"/>
    <x v="438"/>
    <x v="444"/>
    <b v="0"/>
    <b v="0"/>
    <s v="film &amp; video/drama"/>
    <n v="1.1224279210925645"/>
    <n v="1.1224279210925645"/>
    <x v="2"/>
    <x v="2"/>
  </r>
  <r>
    <n v="930"/>
    <s v="Hall, Buchanan and Benton"/>
    <x v="468"/>
    <n v="3500"/>
    <n v="3930"/>
    <x v="3"/>
    <n v="85"/>
    <x v="1"/>
    <s v="USD"/>
    <x v="439"/>
    <x v="445"/>
    <b v="0"/>
    <b v="1"/>
    <s v="theater/plays"/>
    <n v="1.1228571428571428"/>
    <n v="1.1228571428571428"/>
    <x v="4"/>
    <x v="13"/>
  </r>
  <r>
    <n v="147"/>
    <s v="Moss, Norman and Dunlap"/>
    <x v="469"/>
    <n v="8300"/>
    <n v="9337"/>
    <x v="3"/>
    <n v="199"/>
    <x v="1"/>
    <s v="USD"/>
    <x v="440"/>
    <x v="446"/>
    <b v="0"/>
    <b v="1"/>
    <s v="theater/plays"/>
    <n v="1.1249397590361445"/>
    <n v="1.1249397590361445"/>
    <x v="2"/>
    <x v="2"/>
  </r>
  <r>
    <n v="24"/>
    <s v="Scott, Wilson and Martin"/>
    <x v="470"/>
    <n v="92400"/>
    <n v="104257"/>
    <x v="3"/>
    <n v="2673"/>
    <x v="1"/>
    <s v="USD"/>
    <x v="441"/>
    <x v="447"/>
    <b v="0"/>
    <b v="0"/>
    <s v="technology/wearables"/>
    <n v="1.1283225108225108"/>
    <n v="1.1283225108225108"/>
    <x v="2"/>
    <x v="2"/>
  </r>
  <r>
    <n v="427"/>
    <s v="Hicks, Wall and Webb"/>
    <x v="471"/>
    <n v="174500"/>
    <n v="197018"/>
    <x v="3"/>
    <n v="2526"/>
    <x v="1"/>
    <s v="USD"/>
    <x v="442"/>
    <x v="448"/>
    <b v="0"/>
    <b v="1"/>
    <s v="theater/plays"/>
    <n v="1.1290429799426933"/>
    <n v="1.1290429799426933"/>
    <x v="3"/>
    <x v="12"/>
  </r>
  <r>
    <n v="95"/>
    <s v="Sanchez LLC"/>
    <x v="472"/>
    <n v="900"/>
    <n v="1017"/>
    <x v="3"/>
    <n v="27"/>
    <x v="1"/>
    <s v="USD"/>
    <x v="443"/>
    <x v="449"/>
    <b v="0"/>
    <b v="0"/>
    <s v="film &amp; video/documentary"/>
    <n v="1.1299999999999999"/>
    <n v="1.1299999999999999"/>
    <x v="2"/>
    <x v="2"/>
  </r>
  <r>
    <n v="991"/>
    <s v="Ramirez LLC"/>
    <x v="473"/>
    <n v="9800"/>
    <n v="11091"/>
    <x v="3"/>
    <n v="241"/>
    <x v="1"/>
    <s v="USD"/>
    <x v="444"/>
    <x v="450"/>
    <b v="0"/>
    <b v="1"/>
    <s v="music/rock"/>
    <n v="1.131734693877551"/>
    <n v="1.131734693877551"/>
    <x v="4"/>
    <x v="14"/>
  </r>
  <r>
    <n v="763"/>
    <s v="Rowland PLC"/>
    <x v="474"/>
    <n v="5600"/>
    <n v="6338"/>
    <x v="3"/>
    <n v="235"/>
    <x v="1"/>
    <s v="USD"/>
    <x v="445"/>
    <x v="451"/>
    <b v="0"/>
    <b v="1"/>
    <s v="theater/plays"/>
    <n v="1.1317857142857144"/>
    <n v="1.1317857142857144"/>
    <x v="5"/>
    <x v="5"/>
  </r>
  <r>
    <n v="772"/>
    <s v="Johnson-Pace"/>
    <x v="475"/>
    <n v="149600"/>
    <n v="169586"/>
    <x v="3"/>
    <n v="5139"/>
    <x v="1"/>
    <s v="USD"/>
    <x v="446"/>
    <x v="452"/>
    <b v="0"/>
    <b v="0"/>
    <s v="music/indie rock"/>
    <n v="1.1335962566844919"/>
    <n v="1.1335962566844919"/>
    <x v="2"/>
    <x v="2"/>
  </r>
  <r>
    <n v="854"/>
    <s v="Campbell, Thomas and Obrien"/>
    <x v="476"/>
    <n v="171000"/>
    <n v="194309"/>
    <x v="3"/>
    <n v="2662"/>
    <x v="0"/>
    <s v="CAD"/>
    <x v="447"/>
    <x v="453"/>
    <b v="0"/>
    <b v="0"/>
    <s v="publishing/fiction"/>
    <n v="1.1363099415204678"/>
    <n v="1.1363099415204678"/>
    <x v="5"/>
    <x v="11"/>
  </r>
  <r>
    <n v="475"/>
    <s v="Nichols Ltd"/>
    <x v="477"/>
    <n v="7400"/>
    <n v="8432"/>
    <x v="3"/>
    <n v="211"/>
    <x v="1"/>
    <s v="USD"/>
    <x v="448"/>
    <x v="454"/>
    <b v="0"/>
    <b v="1"/>
    <s v="publishing/translations"/>
    <n v="1.1394594594594594"/>
    <n v="1.1394594594594594"/>
    <x v="7"/>
    <x v="17"/>
  </r>
  <r>
    <n v="635"/>
    <s v="Mack Ltd"/>
    <x v="478"/>
    <n v="139000"/>
    <n v="158590"/>
    <x v="3"/>
    <n v="2266"/>
    <x v="1"/>
    <s v="USD"/>
    <x v="449"/>
    <x v="455"/>
    <b v="0"/>
    <b v="0"/>
    <s v="film &amp; video/television"/>
    <n v="1.1409352517985611"/>
    <n v="1.1409352517985611"/>
    <x v="7"/>
    <x v="15"/>
  </r>
  <r>
    <n v="335"/>
    <s v="Jordan-Acosta"/>
    <x v="479"/>
    <n v="173800"/>
    <n v="198628"/>
    <x v="3"/>
    <n v="2283"/>
    <x v="1"/>
    <s v="USD"/>
    <x v="450"/>
    <x v="456"/>
    <b v="0"/>
    <b v="0"/>
    <s v="music/rock"/>
    <n v="1.1428538550057536"/>
    <n v="1.1428538550057536"/>
    <x v="4"/>
    <x v="22"/>
  </r>
  <r>
    <n v="46"/>
    <s v="Vaughn, Hunt and Caldwell"/>
    <x v="480"/>
    <n v="3700"/>
    <n v="4247"/>
    <x v="3"/>
    <n v="92"/>
    <x v="1"/>
    <s v="USD"/>
    <x v="451"/>
    <x v="457"/>
    <b v="0"/>
    <b v="0"/>
    <s v="music/rock"/>
    <n v="1.1478378378378378"/>
    <n v="1.1478378378378378"/>
    <x v="5"/>
    <x v="5"/>
  </r>
  <r>
    <n v="784"/>
    <s v="Byrd Group"/>
    <x v="481"/>
    <n v="88900"/>
    <n v="102535"/>
    <x v="3"/>
    <n v="3308"/>
    <x v="1"/>
    <s v="USD"/>
    <x v="452"/>
    <x v="458"/>
    <b v="0"/>
    <b v="0"/>
    <s v="technology/web"/>
    <n v="1.1533745781777278"/>
    <n v="1.1533745781777278"/>
    <x v="5"/>
    <x v="5"/>
  </r>
  <r>
    <n v="890"/>
    <s v="Christian, Kim and Jimenez"/>
    <x v="482"/>
    <n v="134400"/>
    <n v="155849"/>
    <x v="3"/>
    <n v="1470"/>
    <x v="1"/>
    <s v="USD"/>
    <x v="453"/>
    <x v="459"/>
    <b v="0"/>
    <b v="0"/>
    <s v="music/indie rock"/>
    <n v="1.1595907738095239"/>
    <n v="1.1595907738095239"/>
    <x v="3"/>
    <x v="3"/>
  </r>
  <r>
    <n v="132"/>
    <s v="Flowers and Sons"/>
    <x v="483"/>
    <n v="3300"/>
    <n v="3834"/>
    <x v="3"/>
    <n v="89"/>
    <x v="1"/>
    <s v="USD"/>
    <x v="454"/>
    <x v="460"/>
    <b v="0"/>
    <b v="1"/>
    <s v="theater/plays"/>
    <n v="1.1618181818181819"/>
    <n v="1.1618181818181819"/>
    <x v="5"/>
    <x v="11"/>
  </r>
  <r>
    <n v="435"/>
    <s v="Spence, Jackson and Kelly"/>
    <x v="484"/>
    <n v="152400"/>
    <n v="178120"/>
    <x v="3"/>
    <n v="1713"/>
    <x v="4"/>
    <s v="EUR"/>
    <x v="455"/>
    <x v="156"/>
    <b v="0"/>
    <b v="1"/>
    <s v="theater/plays"/>
    <n v="1.168766404199475"/>
    <n v="1.168766404199475"/>
    <x v="2"/>
    <x v="2"/>
  </r>
  <r>
    <n v="537"/>
    <s v="Murillo-Mcfarland"/>
    <x v="485"/>
    <n v="84400"/>
    <n v="98935"/>
    <x v="3"/>
    <n v="1052"/>
    <x v="6"/>
    <s v="DKK"/>
    <x v="456"/>
    <x v="302"/>
    <b v="1"/>
    <b v="1"/>
    <s v="film &amp; video/documentary"/>
    <n v="1.1722156398104266"/>
    <n v="1.1722156398104266"/>
    <x v="2"/>
    <x v="2"/>
  </r>
  <r>
    <n v="928"/>
    <s v="Dawson Group"/>
    <x v="486"/>
    <n v="167400"/>
    <n v="196386"/>
    <x v="3"/>
    <n v="3777"/>
    <x v="4"/>
    <s v="EUR"/>
    <x v="457"/>
    <x v="339"/>
    <b v="0"/>
    <b v="0"/>
    <s v="technology/web"/>
    <n v="1.1731541218637993"/>
    <n v="1.1731541218637993"/>
    <x v="4"/>
    <x v="14"/>
  </r>
  <r>
    <n v="118"/>
    <s v="Robinson, Lopez and Christensen"/>
    <x v="487"/>
    <n v="5400"/>
    <n v="6351"/>
    <x v="3"/>
    <n v="67"/>
    <x v="1"/>
    <s v="USD"/>
    <x v="458"/>
    <x v="461"/>
    <b v="0"/>
    <b v="0"/>
    <s v="photography/photography books"/>
    <n v="1.1761111111111111"/>
    <n v="1.1761111111111111"/>
    <x v="3"/>
    <x v="3"/>
  </r>
  <r>
    <n v="885"/>
    <s v="Lynch Ltd"/>
    <x v="488"/>
    <n v="1800"/>
    <n v="2129"/>
    <x v="3"/>
    <n v="52"/>
    <x v="1"/>
    <s v="USD"/>
    <x v="459"/>
    <x v="462"/>
    <b v="0"/>
    <b v="0"/>
    <s v="theater/plays"/>
    <n v="1.1827777777777777"/>
    <n v="1.1827777777777777"/>
    <x v="6"/>
    <x v="7"/>
  </r>
  <r>
    <n v="455"/>
    <s v="Villanueva, Wright and Richardson"/>
    <x v="489"/>
    <n v="116500"/>
    <n v="137904"/>
    <x v="3"/>
    <n v="3727"/>
    <x v="1"/>
    <s v="USD"/>
    <x v="208"/>
    <x v="463"/>
    <b v="0"/>
    <b v="0"/>
    <s v="theater/plays"/>
    <n v="1.1837253218884121"/>
    <n v="1.1837253218884121"/>
    <x v="2"/>
    <x v="2"/>
  </r>
  <r>
    <n v="510"/>
    <s v="Best, Miller and Thomas"/>
    <x v="490"/>
    <n v="7800"/>
    <n v="9289"/>
    <x v="3"/>
    <n v="131"/>
    <x v="5"/>
    <s v="AUD"/>
    <x v="460"/>
    <x v="464"/>
    <b v="0"/>
    <b v="0"/>
    <s v="film &amp; video/drama"/>
    <n v="1.1908974358974358"/>
    <n v="1.1908974358974358"/>
    <x v="2"/>
    <x v="2"/>
  </r>
  <r>
    <n v="961"/>
    <s v="Mason, Case and May"/>
    <x v="491"/>
    <n v="5700"/>
    <n v="6800"/>
    <x v="3"/>
    <n v="155"/>
    <x v="1"/>
    <s v="USD"/>
    <x v="461"/>
    <x v="465"/>
    <b v="0"/>
    <b v="0"/>
    <s v="publishing/translations"/>
    <n v="1.1929824561403508"/>
    <n v="1.1929824561403508"/>
    <x v="4"/>
    <x v="13"/>
  </r>
  <r>
    <n v="584"/>
    <s v="Nunez-Richards"/>
    <x v="492"/>
    <n v="86400"/>
    <n v="103255"/>
    <x v="3"/>
    <n v="1613"/>
    <x v="1"/>
    <s v="USD"/>
    <x v="462"/>
    <x v="466"/>
    <b v="0"/>
    <b v="0"/>
    <s v="technology/web"/>
    <n v="1.1950810185185186"/>
    <n v="1.1950810185185186"/>
    <x v="7"/>
    <x v="15"/>
  </r>
  <r>
    <n v="603"/>
    <s v="Christian, Yates and Greer"/>
    <x v="493"/>
    <n v="5300"/>
    <n v="6342"/>
    <x v="3"/>
    <n v="102"/>
    <x v="1"/>
    <s v="USD"/>
    <x v="463"/>
    <x v="467"/>
    <b v="0"/>
    <b v="0"/>
    <s v="theater/plays"/>
    <n v="1.1966037735849056"/>
    <n v="1.1966037735849056"/>
    <x v="3"/>
    <x v="3"/>
  </r>
  <r>
    <n v="228"/>
    <s v="Pineda Group"/>
    <x v="494"/>
    <n v="137900"/>
    <n v="165352"/>
    <x v="3"/>
    <n v="2468"/>
    <x v="1"/>
    <s v="USD"/>
    <x v="117"/>
    <x v="468"/>
    <b v="0"/>
    <b v="0"/>
    <s v="film &amp; video/animation"/>
    <n v="1.1990717911530093"/>
    <n v="1.1990717911530093"/>
    <x v="2"/>
    <x v="2"/>
  </r>
  <r>
    <n v="111"/>
    <s v="Hart-Briggs"/>
    <x v="495"/>
    <n v="61400"/>
    <n v="73653"/>
    <x v="3"/>
    <n v="676"/>
    <x v="1"/>
    <s v="USD"/>
    <x v="464"/>
    <x v="469"/>
    <b v="0"/>
    <b v="0"/>
    <s v="publishing/radio &amp; podcasts"/>
    <n v="1.1995602605863191"/>
    <n v="1.1995602605863191"/>
    <x v="4"/>
    <x v="4"/>
  </r>
  <r>
    <n v="641"/>
    <s v="Hunt, Barker and Baker"/>
    <x v="496"/>
    <n v="9400"/>
    <n v="11277"/>
    <x v="3"/>
    <n v="194"/>
    <x v="3"/>
    <s v="CHF"/>
    <x v="465"/>
    <x v="470"/>
    <b v="0"/>
    <b v="0"/>
    <s v="theater/plays"/>
    <n v="1.1996808510638297"/>
    <n v="1.1996808510638297"/>
    <x v="7"/>
    <x v="19"/>
  </r>
  <r>
    <n v="255"/>
    <s v="Rosales, Branch and Harmon"/>
    <x v="497"/>
    <n v="80500"/>
    <n v="96735"/>
    <x v="3"/>
    <n v="1697"/>
    <x v="1"/>
    <s v="USD"/>
    <x v="466"/>
    <x v="465"/>
    <b v="0"/>
    <b v="1"/>
    <s v="music/rock"/>
    <n v="1.2016770186335404"/>
    <n v="1.2016770186335404"/>
    <x v="2"/>
    <x v="2"/>
  </r>
  <r>
    <n v="609"/>
    <s v="Rose-Fuller"/>
    <x v="498"/>
    <n v="10000"/>
    <n v="12042"/>
    <x v="3"/>
    <n v="117"/>
    <x v="1"/>
    <s v="USD"/>
    <x v="467"/>
    <x v="471"/>
    <b v="0"/>
    <b v="0"/>
    <s v="film &amp; video/science fiction"/>
    <n v="1.2041999999999999"/>
    <n v="1.2041999999999999"/>
    <x v="5"/>
    <x v="5"/>
  </r>
  <r>
    <n v="148"/>
    <s v="White, Larson and Wright"/>
    <x v="499"/>
    <n v="9300"/>
    <n v="11255"/>
    <x v="3"/>
    <n v="107"/>
    <x v="1"/>
    <s v="USD"/>
    <x v="468"/>
    <x v="472"/>
    <b v="0"/>
    <b v="0"/>
    <s v="technology/wearables"/>
    <n v="1.2102150537634409"/>
    <n v="1.2102150537634409"/>
    <x v="4"/>
    <x v="16"/>
  </r>
  <r>
    <n v="165"/>
    <s v="Cordova Ltd"/>
    <x v="500"/>
    <n v="90400"/>
    <n v="110279"/>
    <x v="3"/>
    <n v="2506"/>
    <x v="1"/>
    <s v="USD"/>
    <x v="469"/>
    <x v="473"/>
    <b v="0"/>
    <b v="0"/>
    <s v="technology/web"/>
    <n v="1.2199004424778761"/>
    <n v="1.2199004424778761"/>
    <x v="3"/>
    <x v="12"/>
  </r>
  <r>
    <n v="671"/>
    <s v="Robinson-Kelly"/>
    <x v="501"/>
    <n v="97600"/>
    <n v="119127"/>
    <x v="3"/>
    <n v="1073"/>
    <x v="1"/>
    <s v="USD"/>
    <x v="470"/>
    <x v="474"/>
    <b v="0"/>
    <b v="1"/>
    <s v="theater/plays"/>
    <n v="1.220563524590164"/>
    <n v="1.220563524590164"/>
    <x v="3"/>
    <x v="3"/>
  </r>
  <r>
    <n v="389"/>
    <s v="Knox-Garner"/>
    <x v="502"/>
    <n v="83000"/>
    <n v="101352"/>
    <x v="3"/>
    <n v="1152"/>
    <x v="1"/>
    <s v="USD"/>
    <x v="471"/>
    <x v="475"/>
    <b v="0"/>
    <b v="0"/>
    <s v="theater/plays"/>
    <n v="1.2211084337349398"/>
    <n v="1.2211084337349398"/>
    <x v="2"/>
    <x v="2"/>
  </r>
  <r>
    <n v="74"/>
    <s v="Davis-Michael"/>
    <x v="503"/>
    <n v="3900"/>
    <n v="4776"/>
    <x v="3"/>
    <n v="85"/>
    <x v="2"/>
    <s v="GBP"/>
    <x v="472"/>
    <x v="476"/>
    <b v="0"/>
    <b v="0"/>
    <s v="music/metal"/>
    <n v="1.2246153846153847"/>
    <n v="1.2246153846153847"/>
    <x v="2"/>
    <x v="2"/>
  </r>
  <r>
    <n v="194"/>
    <s v="Sandoval Group"/>
    <x v="504"/>
    <n v="7100"/>
    <n v="8716"/>
    <x v="3"/>
    <n v="126"/>
    <x v="1"/>
    <s v="USD"/>
    <x v="473"/>
    <x v="477"/>
    <b v="0"/>
    <b v="0"/>
    <s v="music/metal"/>
    <n v="1.227605633802817"/>
    <n v="1.227605633802817"/>
    <x v="5"/>
    <x v="9"/>
  </r>
  <r>
    <n v="704"/>
    <s v="Haynes-Williams"/>
    <x v="505"/>
    <n v="8700"/>
    <n v="10682"/>
    <x v="3"/>
    <n v="116"/>
    <x v="1"/>
    <s v="USD"/>
    <x v="474"/>
    <x v="478"/>
    <b v="0"/>
    <b v="0"/>
    <s v="film &amp; video/animation"/>
    <n v="1.2278160919540231"/>
    <n v="1.2278160919540231"/>
    <x v="5"/>
    <x v="9"/>
  </r>
  <r>
    <n v="337"/>
    <s v="Hayden Ltd"/>
    <x v="506"/>
    <n v="94500"/>
    <n v="116064"/>
    <x v="3"/>
    <n v="1095"/>
    <x v="1"/>
    <s v="USD"/>
    <x v="475"/>
    <x v="479"/>
    <b v="0"/>
    <b v="0"/>
    <s v="theater/plays"/>
    <n v="1.2281904761904763"/>
    <n v="1.2281904761904763"/>
    <x v="4"/>
    <x v="4"/>
  </r>
  <r>
    <n v="451"/>
    <s v="Padilla-Porter"/>
    <x v="507"/>
    <n v="148400"/>
    <n v="182302"/>
    <x v="3"/>
    <n v="6286"/>
    <x v="1"/>
    <s v="USD"/>
    <x v="476"/>
    <x v="480"/>
    <b v="0"/>
    <b v="0"/>
    <s v="music/rock"/>
    <n v="1.2284501347708894"/>
    <n v="1.2284501347708894"/>
    <x v="2"/>
    <x v="2"/>
  </r>
  <r>
    <n v="675"/>
    <s v="Giles-Smith"/>
    <x v="508"/>
    <n v="9700"/>
    <n v="11929"/>
    <x v="3"/>
    <n v="331"/>
    <x v="1"/>
    <s v="USD"/>
    <x v="477"/>
    <x v="481"/>
    <b v="0"/>
    <b v="0"/>
    <s v="journalism/audio"/>
    <n v="1.2297938144329896"/>
    <n v="1.2297938144329896"/>
    <x v="5"/>
    <x v="5"/>
  </r>
  <r>
    <n v="437"/>
    <s v="Hansen Group"/>
    <x v="509"/>
    <n v="8100"/>
    <n v="9969"/>
    <x v="3"/>
    <n v="192"/>
    <x v="1"/>
    <s v="USD"/>
    <x v="478"/>
    <x v="298"/>
    <b v="0"/>
    <b v="1"/>
    <s v="film &amp; video/animation"/>
    <n v="1.2307407407407407"/>
    <n v="1.2307407407407407"/>
    <x v="9"/>
    <x v="23"/>
  </r>
  <r>
    <n v="265"/>
    <s v="Lee and Sons"/>
    <x v="510"/>
    <n v="4900"/>
    <n v="6031"/>
    <x v="3"/>
    <n v="86"/>
    <x v="1"/>
    <s v="USD"/>
    <x v="479"/>
    <x v="482"/>
    <b v="0"/>
    <b v="0"/>
    <s v="theater/plays"/>
    <n v="1.2308163265306122"/>
    <n v="1.2308163265306122"/>
    <x v="4"/>
    <x v="4"/>
  </r>
  <r>
    <n v="419"/>
    <s v="Ware-Arias"/>
    <x v="511"/>
    <n v="113800"/>
    <n v="140469"/>
    <x v="3"/>
    <n v="5203"/>
    <x v="1"/>
    <s v="USD"/>
    <x v="480"/>
    <x v="483"/>
    <b v="0"/>
    <b v="0"/>
    <s v="technology/web"/>
    <n v="1.2343497363796134"/>
    <n v="1.2343497363796134"/>
    <x v="2"/>
    <x v="2"/>
  </r>
  <r>
    <n v="354"/>
    <s v="Brown Group"/>
    <x v="512"/>
    <n v="6100"/>
    <n v="7548"/>
    <x v="3"/>
    <n v="80"/>
    <x v="6"/>
    <s v="DKK"/>
    <x v="481"/>
    <x v="364"/>
    <b v="0"/>
    <b v="0"/>
    <s v="film &amp; video/documentary"/>
    <n v="1.2373770491803278"/>
    <n v="1.2373770491803278"/>
    <x v="3"/>
    <x v="3"/>
  </r>
  <r>
    <n v="70"/>
    <s v="Barker Inc"/>
    <x v="513"/>
    <n v="128000"/>
    <n v="158389"/>
    <x v="3"/>
    <n v="2475"/>
    <x v="4"/>
    <s v="EUR"/>
    <x v="482"/>
    <x v="217"/>
    <b v="0"/>
    <b v="1"/>
    <s v="theater/plays"/>
    <n v="1.2374140625000001"/>
    <n v="1.2374140625000001"/>
    <x v="4"/>
    <x v="14"/>
  </r>
  <r>
    <n v="333"/>
    <s v="Carlson, Dixon and Jones"/>
    <x v="514"/>
    <n v="9600"/>
    <n v="11900"/>
    <x v="3"/>
    <n v="253"/>
    <x v="1"/>
    <s v="USD"/>
    <x v="483"/>
    <x v="484"/>
    <b v="0"/>
    <b v="0"/>
    <s v="theater/plays"/>
    <n v="1.2395833333333333"/>
    <n v="1.2395833333333333"/>
    <x v="2"/>
    <x v="2"/>
  </r>
  <r>
    <n v="794"/>
    <s v="Welch Inc"/>
    <x v="515"/>
    <n v="6600"/>
    <n v="8276"/>
    <x v="3"/>
    <n v="110"/>
    <x v="1"/>
    <s v="USD"/>
    <x v="484"/>
    <x v="353"/>
    <b v="0"/>
    <b v="0"/>
    <s v="music/rock"/>
    <n v="1.2539393939393939"/>
    <n v="1.2539393939393939"/>
    <x v="2"/>
    <x v="2"/>
  </r>
  <r>
    <n v="824"/>
    <s v="Anderson, Williams and Cox"/>
    <x v="516"/>
    <n v="85000"/>
    <n v="107516"/>
    <x v="3"/>
    <n v="1280"/>
    <x v="1"/>
    <s v="USD"/>
    <x v="485"/>
    <x v="485"/>
    <b v="0"/>
    <b v="1"/>
    <s v="publishing/nonfiction"/>
    <n v="1.2648941176470587"/>
    <n v="1.2648941176470587"/>
    <x v="5"/>
    <x v="5"/>
  </r>
  <r>
    <n v="652"/>
    <s v="Cisneros Ltd"/>
    <x v="517"/>
    <n v="10000"/>
    <n v="12684"/>
    <x v="3"/>
    <n v="409"/>
    <x v="1"/>
    <s v="USD"/>
    <x v="486"/>
    <x v="486"/>
    <b v="0"/>
    <b v="0"/>
    <s v="technology/web"/>
    <n v="1.2684"/>
    <n v="1.2684"/>
    <x v="7"/>
    <x v="8"/>
  </r>
  <r>
    <n v="957"/>
    <s v="Riley, Cohen and Goodman"/>
    <x v="518"/>
    <n v="9800"/>
    <n v="12434"/>
    <x v="3"/>
    <n v="131"/>
    <x v="1"/>
    <s v="USD"/>
    <x v="487"/>
    <x v="487"/>
    <b v="0"/>
    <b v="0"/>
    <s v="theater/plays"/>
    <n v="1.2687755102040816"/>
    <n v="1.2687755102040816"/>
    <x v="3"/>
    <x v="3"/>
  </r>
  <r>
    <n v="422"/>
    <s v="Brown, Davies and Pacheco"/>
    <x v="519"/>
    <n v="8700"/>
    <n v="11075"/>
    <x v="3"/>
    <n v="205"/>
    <x v="1"/>
    <s v="USD"/>
    <x v="488"/>
    <x v="488"/>
    <b v="0"/>
    <b v="1"/>
    <s v="theater/plays"/>
    <n v="1.2729885057471264"/>
    <n v="1.2729885057471264"/>
    <x v="2"/>
    <x v="2"/>
  </r>
  <r>
    <n v="351"/>
    <s v="Young LLC"/>
    <x v="520"/>
    <n v="74100"/>
    <n v="94631"/>
    <x v="3"/>
    <n v="2013"/>
    <x v="1"/>
    <s v="USD"/>
    <x v="371"/>
    <x v="489"/>
    <b v="0"/>
    <b v="0"/>
    <s v="music/rock"/>
    <n v="1.2770715249662619"/>
    <n v="1.2770715249662619"/>
    <x v="2"/>
    <x v="2"/>
  </r>
  <r>
    <n v="242"/>
    <s v="Hill, Martin and Garcia"/>
    <x v="521"/>
    <n v="8400"/>
    <n v="10729"/>
    <x v="3"/>
    <n v="250"/>
    <x v="1"/>
    <s v="USD"/>
    <x v="489"/>
    <x v="490"/>
    <b v="0"/>
    <b v="1"/>
    <s v="music/rock"/>
    <n v="1.2772619047619047"/>
    <n v="1.2772619047619047"/>
    <x v="5"/>
    <x v="5"/>
  </r>
  <r>
    <n v="706"/>
    <s v="Moreno Ltd"/>
    <x v="522"/>
    <n v="108400"/>
    <n v="138586"/>
    <x v="3"/>
    <n v="1345"/>
    <x v="5"/>
    <s v="AUD"/>
    <x v="490"/>
    <x v="491"/>
    <b v="0"/>
    <b v="1"/>
    <s v="technology/web"/>
    <n v="1.278468634686347"/>
    <n v="1.278468634686347"/>
    <x v="5"/>
    <x v="5"/>
  </r>
  <r>
    <n v="22"/>
    <s v="Collier Inc"/>
    <x v="523"/>
    <n v="59100"/>
    <n v="75690"/>
    <x v="3"/>
    <n v="890"/>
    <x v="1"/>
    <s v="USD"/>
    <x v="491"/>
    <x v="492"/>
    <b v="0"/>
    <b v="0"/>
    <s v="theater/plays"/>
    <n v="1.2807106598984772"/>
    <n v="1.2807106598984772"/>
    <x v="3"/>
    <x v="3"/>
  </r>
  <r>
    <n v="893"/>
    <s v="Collins-Martinez"/>
    <x v="524"/>
    <n v="8400"/>
    <n v="10770"/>
    <x v="3"/>
    <n v="199"/>
    <x v="4"/>
    <s v="EUR"/>
    <x v="492"/>
    <x v="493"/>
    <b v="0"/>
    <b v="1"/>
    <s v="film &amp; video/documentary"/>
    <n v="1.2821428571428573"/>
    <n v="1.2821428571428573"/>
    <x v="2"/>
    <x v="2"/>
  </r>
  <r>
    <n v="602"/>
    <s v="Brown Ltd"/>
    <x v="525"/>
    <n v="71100"/>
    <n v="91176"/>
    <x v="3"/>
    <n v="1140"/>
    <x v="1"/>
    <s v="USD"/>
    <x v="493"/>
    <x v="7"/>
    <b v="0"/>
    <b v="0"/>
    <s v="theater/plays"/>
    <n v="1.2823628691983122"/>
    <n v="1.2823628691983122"/>
    <x v="4"/>
    <x v="14"/>
  </r>
  <r>
    <n v="420"/>
    <s v="Blair, Reyes and Woods"/>
    <x v="526"/>
    <n v="5000"/>
    <n v="6423"/>
    <x v="3"/>
    <n v="94"/>
    <x v="1"/>
    <s v="USD"/>
    <x v="494"/>
    <x v="494"/>
    <b v="0"/>
    <b v="0"/>
    <s v="theater/plays"/>
    <n v="1.2846"/>
    <n v="1.2846"/>
    <x v="2"/>
    <x v="2"/>
  </r>
  <r>
    <n v="144"/>
    <s v="Martin, Lopez and Hunter"/>
    <x v="527"/>
    <n v="9000"/>
    <n v="11619"/>
    <x v="3"/>
    <n v="135"/>
    <x v="1"/>
    <s v="USD"/>
    <x v="495"/>
    <x v="459"/>
    <b v="0"/>
    <b v="0"/>
    <s v="theater/plays"/>
    <n v="1.2909999999999999"/>
    <n v="1.2909999999999999"/>
    <x v="2"/>
    <x v="2"/>
  </r>
  <r>
    <n v="395"/>
    <s v="Taylor PLC"/>
    <x v="528"/>
    <n v="7100"/>
    <n v="9238"/>
    <x v="3"/>
    <n v="220"/>
    <x v="1"/>
    <s v="USD"/>
    <x v="496"/>
    <x v="495"/>
    <b v="1"/>
    <b v="0"/>
    <s v="theater/plays"/>
    <n v="1.3011267605633803"/>
    <n v="1.3011267605633803"/>
    <x v="2"/>
    <x v="2"/>
  </r>
  <r>
    <n v="815"/>
    <s v="Watson-Douglas"/>
    <x v="529"/>
    <n v="9000"/>
    <n v="11721"/>
    <x v="3"/>
    <n v="183"/>
    <x v="0"/>
    <s v="CAD"/>
    <x v="497"/>
    <x v="496"/>
    <b v="0"/>
    <b v="0"/>
    <s v="music/rock"/>
    <n v="1.3023333333333333"/>
    <n v="1.3023333333333333"/>
    <x v="2"/>
    <x v="2"/>
  </r>
  <r>
    <n v="85"/>
    <s v="Hill, Lawson and Wilkinson"/>
    <x v="530"/>
    <n v="4900"/>
    <n v="6430"/>
    <x v="3"/>
    <n v="71"/>
    <x v="5"/>
    <s v="AUD"/>
    <x v="498"/>
    <x v="497"/>
    <b v="0"/>
    <b v="0"/>
    <s v="music/indie rock"/>
    <n v="1.3122448979591836"/>
    <n v="1.3122448979591836"/>
    <x v="5"/>
    <x v="5"/>
  </r>
  <r>
    <n v="607"/>
    <s v="Gordon, Mendez and Johnson"/>
    <x v="531"/>
    <n v="137600"/>
    <n v="180667"/>
    <x v="3"/>
    <n v="2230"/>
    <x v="1"/>
    <s v="USD"/>
    <x v="499"/>
    <x v="498"/>
    <b v="0"/>
    <b v="0"/>
    <s v="food/food trucks"/>
    <n v="1.3129869186046512"/>
    <n v="1.3129869186046512"/>
    <x v="5"/>
    <x v="11"/>
  </r>
  <r>
    <n v="2"/>
    <s v="Melton, Robinson and Fritz"/>
    <x v="532"/>
    <n v="108400"/>
    <n v="142523"/>
    <x v="3"/>
    <n v="1425"/>
    <x v="5"/>
    <s v="AUD"/>
    <x v="500"/>
    <x v="499"/>
    <b v="0"/>
    <b v="0"/>
    <s v="technology/web"/>
    <n v="1.3147878228782288"/>
    <n v="1.3147878228782288"/>
    <x v="1"/>
    <x v="1"/>
  </r>
  <r>
    <n v="408"/>
    <s v="Mahoney, Adams and Lucas"/>
    <x v="533"/>
    <n v="9200"/>
    <n v="12129"/>
    <x v="3"/>
    <n v="154"/>
    <x v="0"/>
    <s v="CAD"/>
    <x v="501"/>
    <x v="500"/>
    <b v="0"/>
    <b v="0"/>
    <s v="film &amp; video/documentary"/>
    <n v="1.3183695652173912"/>
    <n v="1.3183695652173912"/>
    <x v="3"/>
    <x v="3"/>
  </r>
  <r>
    <n v="307"/>
    <s v="Salazar-Dodson"/>
    <x v="534"/>
    <n v="32900"/>
    <n v="43473"/>
    <x v="3"/>
    <n v="659"/>
    <x v="6"/>
    <s v="DKK"/>
    <x v="502"/>
    <x v="501"/>
    <b v="0"/>
    <b v="1"/>
    <s v="publishing/fiction"/>
    <n v="1.3213677811550153"/>
    <n v="1.3213677811550153"/>
    <x v="4"/>
    <x v="14"/>
  </r>
  <r>
    <n v="84"/>
    <s v="Cisneros-Burton"/>
    <x v="535"/>
    <n v="31400"/>
    <n v="41564"/>
    <x v="3"/>
    <n v="374"/>
    <x v="1"/>
    <s v="USD"/>
    <x v="503"/>
    <x v="502"/>
    <b v="0"/>
    <b v="0"/>
    <s v="technology/wearables"/>
    <n v="1.3236942675159236"/>
    <n v="1.3236942675159236"/>
    <x v="7"/>
    <x v="17"/>
  </r>
  <r>
    <n v="849"/>
    <s v="Jones-Ryan"/>
    <x v="536"/>
    <n v="6700"/>
    <n v="8917"/>
    <x v="3"/>
    <n v="307"/>
    <x v="1"/>
    <s v="USD"/>
    <x v="504"/>
    <x v="503"/>
    <b v="0"/>
    <b v="1"/>
    <s v="music/indie rock"/>
    <n v="1.3308955223880596"/>
    <n v="1.3308955223880596"/>
    <x v="3"/>
    <x v="12"/>
  </r>
  <r>
    <n v="464"/>
    <s v="Gomez LLC"/>
    <x v="537"/>
    <n v="71200"/>
    <n v="95020"/>
    <x v="3"/>
    <n v="2436"/>
    <x v="1"/>
    <s v="USD"/>
    <x v="505"/>
    <x v="37"/>
    <b v="0"/>
    <b v="0"/>
    <s v="theater/plays"/>
    <n v="1.3345505617977529"/>
    <n v="1.3345505617977529"/>
    <x v="5"/>
    <x v="11"/>
  </r>
  <r>
    <n v="328"/>
    <s v="Young PLC"/>
    <x v="538"/>
    <n v="98700"/>
    <n v="131826"/>
    <x v="3"/>
    <n v="2441"/>
    <x v="1"/>
    <s v="USD"/>
    <x v="506"/>
    <x v="504"/>
    <b v="0"/>
    <b v="0"/>
    <s v="music/rock"/>
    <n v="1.3356231003039514"/>
    <n v="1.3356231003039514"/>
    <x v="2"/>
    <x v="2"/>
  </r>
  <r>
    <n v="695"/>
    <s v="Cardenas, Thompson and Carey"/>
    <x v="539"/>
    <n v="9200"/>
    <n v="12322"/>
    <x v="3"/>
    <n v="196"/>
    <x v="4"/>
    <s v="EUR"/>
    <x v="507"/>
    <x v="505"/>
    <b v="1"/>
    <b v="0"/>
    <s v="music/rock"/>
    <n v="1.3393478260869565"/>
    <n v="1.3393478260869565"/>
    <x v="5"/>
    <x v="5"/>
  </r>
  <r>
    <n v="724"/>
    <s v="Mccoy Ltd"/>
    <x v="540"/>
    <n v="8400"/>
    <n v="11261"/>
    <x v="3"/>
    <n v="121"/>
    <x v="2"/>
    <s v="GBP"/>
    <x v="508"/>
    <x v="506"/>
    <b v="0"/>
    <b v="1"/>
    <s v="theater/plays"/>
    <n v="1.3405952380952382"/>
    <n v="1.3405952380952382"/>
    <x v="5"/>
    <x v="5"/>
  </r>
  <r>
    <n v="203"/>
    <s v="Hayden, Shannon and Stein"/>
    <x v="541"/>
    <n v="143900"/>
    <n v="193413"/>
    <x v="3"/>
    <n v="4498"/>
    <x v="5"/>
    <s v="AUD"/>
    <x v="509"/>
    <x v="507"/>
    <b v="0"/>
    <b v="0"/>
    <s v="theater/plays"/>
    <n v="1.3440792216817234"/>
    <n v="1.3440792216817234"/>
    <x v="2"/>
    <x v="2"/>
  </r>
  <r>
    <n v="774"/>
    <s v="Gonzalez-Snow"/>
    <x v="542"/>
    <n v="5000"/>
    <n v="6775"/>
    <x v="3"/>
    <n v="78"/>
    <x v="4"/>
    <s v="EUR"/>
    <x v="510"/>
    <x v="508"/>
    <b v="0"/>
    <b v="0"/>
    <s v="technology/web"/>
    <n v="1.355"/>
    <n v="1.355"/>
    <x v="2"/>
    <x v="2"/>
  </r>
  <r>
    <n v="143"/>
    <s v="Avila-Jones"/>
    <x v="543"/>
    <n v="5400"/>
    <n v="7322"/>
    <x v="3"/>
    <n v="70"/>
    <x v="1"/>
    <s v="USD"/>
    <x v="31"/>
    <x v="509"/>
    <b v="0"/>
    <b v="0"/>
    <s v="music/indie rock"/>
    <n v="1.355925925925926"/>
    <n v="1.355925925925926"/>
    <x v="3"/>
    <x v="3"/>
  </r>
  <r>
    <n v="737"/>
    <s v="Gardner Inc"/>
    <x v="544"/>
    <n v="3700"/>
    <n v="5028"/>
    <x v="3"/>
    <n v="180"/>
    <x v="1"/>
    <s v="USD"/>
    <x v="511"/>
    <x v="510"/>
    <b v="0"/>
    <b v="0"/>
    <s v="music/indie rock"/>
    <n v="1.358918918918919"/>
    <n v="1.358918918918919"/>
    <x v="5"/>
    <x v="11"/>
  </r>
  <r>
    <n v="967"/>
    <s v="Howard-Douglas"/>
    <x v="545"/>
    <n v="88400"/>
    <n v="121138"/>
    <x v="3"/>
    <n v="1573"/>
    <x v="1"/>
    <s v="USD"/>
    <x v="512"/>
    <x v="511"/>
    <b v="0"/>
    <b v="0"/>
    <s v="music/world music"/>
    <n v="1.3703393665158372"/>
    <n v="1.3703393665158372"/>
    <x v="5"/>
    <x v="11"/>
  </r>
  <r>
    <n v="166"/>
    <s v="Brown-Vang"/>
    <x v="546"/>
    <n v="9800"/>
    <n v="13439"/>
    <x v="3"/>
    <n v="244"/>
    <x v="1"/>
    <s v="USD"/>
    <x v="513"/>
    <x v="512"/>
    <b v="0"/>
    <b v="0"/>
    <s v="photography/photography books"/>
    <n v="1.3713265306122449"/>
    <n v="1.3713265306122449"/>
    <x v="5"/>
    <x v="24"/>
  </r>
  <r>
    <n v="273"/>
    <s v="Thomas and Sons"/>
    <x v="547"/>
    <n v="7800"/>
    <n v="10704"/>
    <x v="3"/>
    <n v="282"/>
    <x v="0"/>
    <s v="CAD"/>
    <x v="514"/>
    <x v="513"/>
    <b v="0"/>
    <b v="0"/>
    <s v="theater/plays"/>
    <n v="1.3723076923076922"/>
    <n v="1.3723076923076922"/>
    <x v="6"/>
    <x v="7"/>
  </r>
  <r>
    <n v="558"/>
    <s v="Ho Ltd"/>
    <x v="548"/>
    <n v="5800"/>
    <n v="7966"/>
    <x v="3"/>
    <n v="126"/>
    <x v="1"/>
    <s v="USD"/>
    <x v="189"/>
    <x v="514"/>
    <b v="0"/>
    <b v="0"/>
    <s v="theater/plays"/>
    <n v="1.373448275862069"/>
    <n v="1.373448275862069"/>
    <x v="2"/>
    <x v="2"/>
  </r>
  <r>
    <n v="222"/>
    <s v="Johnson LLC"/>
    <x v="549"/>
    <n v="4800"/>
    <n v="6623"/>
    <x v="3"/>
    <n v="138"/>
    <x v="1"/>
    <s v="USD"/>
    <x v="515"/>
    <x v="118"/>
    <b v="0"/>
    <b v="0"/>
    <s v="photography/photography books"/>
    <n v="1.3797916666666667"/>
    <n v="1.3797916666666667"/>
    <x v="2"/>
    <x v="2"/>
  </r>
  <r>
    <n v="563"/>
    <s v="Kelley, Stanton and Sanchez"/>
    <x v="550"/>
    <n v="3700"/>
    <n v="5107"/>
    <x v="3"/>
    <n v="85"/>
    <x v="5"/>
    <s v="AUD"/>
    <x v="516"/>
    <x v="515"/>
    <b v="0"/>
    <b v="0"/>
    <s v="film &amp; video/documentary"/>
    <n v="1.3802702702702703"/>
    <n v="1.3802702702702703"/>
    <x v="6"/>
    <x v="7"/>
  </r>
  <r>
    <n v="838"/>
    <s v="Jordan-Fischer"/>
    <x v="551"/>
    <n v="6400"/>
    <n v="8890"/>
    <x v="3"/>
    <n v="261"/>
    <x v="1"/>
    <s v="USD"/>
    <x v="517"/>
    <x v="516"/>
    <b v="0"/>
    <b v="0"/>
    <s v="theater/plays"/>
    <n v="1.3890625000000001"/>
    <n v="1.3890625000000001"/>
    <x v="4"/>
    <x v="14"/>
  </r>
  <r>
    <n v="512"/>
    <s v="Williams-Walsh"/>
    <x v="552"/>
    <n v="9100"/>
    <n v="12678"/>
    <x v="3"/>
    <n v="239"/>
    <x v="1"/>
    <s v="USD"/>
    <x v="518"/>
    <x v="517"/>
    <b v="0"/>
    <b v="1"/>
    <s v="games/video games"/>
    <n v="1.3931868131868133"/>
    <n v="1.3931868131868133"/>
    <x v="2"/>
    <x v="2"/>
  </r>
  <r>
    <n v="612"/>
    <s v="Wang, Nguyen and Horton"/>
    <x v="553"/>
    <n v="6200"/>
    <n v="8645"/>
    <x v="3"/>
    <n v="192"/>
    <x v="1"/>
    <s v="USD"/>
    <x v="519"/>
    <x v="518"/>
    <b v="0"/>
    <b v="0"/>
    <s v="music/electric music"/>
    <n v="1.3943548387096774"/>
    <n v="1.3943548387096774"/>
    <x v="8"/>
    <x v="18"/>
  </r>
  <r>
    <n v="857"/>
    <s v="Miranda, Gray and Hale"/>
    <x v="554"/>
    <n v="5300"/>
    <n v="7413"/>
    <x v="3"/>
    <n v="225"/>
    <x v="3"/>
    <s v="CHF"/>
    <x v="520"/>
    <x v="519"/>
    <b v="1"/>
    <b v="0"/>
    <s v="film &amp; video/shorts"/>
    <n v="1.3986792452830188"/>
    <n v="1.3986792452830188"/>
    <x v="5"/>
    <x v="6"/>
  </r>
  <r>
    <n v="37"/>
    <s v="Black, Armstrong and Anderson"/>
    <x v="555"/>
    <n v="8100"/>
    <n v="11339"/>
    <x v="3"/>
    <n v="107"/>
    <x v="1"/>
    <s v="USD"/>
    <x v="521"/>
    <x v="520"/>
    <b v="0"/>
    <b v="1"/>
    <s v="publishing/fiction"/>
    <n v="1.3998765432098765"/>
    <n v="1.3998765432098765"/>
    <x v="4"/>
    <x v="20"/>
  </r>
  <r>
    <n v="53"/>
    <s v="Smith-Jones"/>
    <x v="556"/>
    <n v="8800"/>
    <n v="12356"/>
    <x v="3"/>
    <n v="209"/>
    <x v="1"/>
    <s v="USD"/>
    <x v="269"/>
    <x v="521"/>
    <b v="0"/>
    <b v="0"/>
    <s v="film &amp; video/drama"/>
    <n v="1.4040909090909091"/>
    <n v="1.4040909090909091"/>
    <x v="7"/>
    <x v="17"/>
  </r>
  <r>
    <n v="461"/>
    <s v="Terry-Salinas"/>
    <x v="557"/>
    <n v="98800"/>
    <n v="139354"/>
    <x v="3"/>
    <n v="2080"/>
    <x v="1"/>
    <s v="USD"/>
    <x v="522"/>
    <x v="522"/>
    <b v="0"/>
    <b v="0"/>
    <s v="film &amp; video/drama"/>
    <n v="1.4104655870445344"/>
    <n v="1.4104655870445344"/>
    <x v="4"/>
    <x v="13"/>
  </r>
  <r>
    <n v="783"/>
    <s v="Vega, Chan and Carney"/>
    <x v="558"/>
    <n v="7400"/>
    <n v="10451"/>
    <x v="3"/>
    <n v="138"/>
    <x v="1"/>
    <s v="USD"/>
    <x v="523"/>
    <x v="523"/>
    <b v="0"/>
    <b v="0"/>
    <s v="music/rock"/>
    <n v="1.4122972972972974"/>
    <n v="1.4122972972972974"/>
    <x v="4"/>
    <x v="13"/>
  </r>
  <r>
    <n v="691"/>
    <s v="Ray, Li and Li"/>
    <x v="559"/>
    <n v="5000"/>
    <n v="7119"/>
    <x v="3"/>
    <n v="237"/>
    <x v="1"/>
    <s v="USD"/>
    <x v="524"/>
    <x v="524"/>
    <b v="1"/>
    <b v="1"/>
    <s v="film &amp; video/documentary"/>
    <n v="1.4238"/>
    <n v="1.4238"/>
    <x v="5"/>
    <x v="5"/>
  </r>
  <r>
    <n v="709"/>
    <s v="Silva, Walker and Martin"/>
    <x v="560"/>
    <n v="9800"/>
    <n v="13954"/>
    <x v="3"/>
    <n v="186"/>
    <x v="4"/>
    <s v="EUR"/>
    <x v="394"/>
    <x v="525"/>
    <b v="0"/>
    <b v="0"/>
    <s v="theater/plays"/>
    <n v="1.4238775510204082"/>
    <n v="1.4238775510204082"/>
    <x v="4"/>
    <x v="14"/>
  </r>
  <r>
    <n v="841"/>
    <s v="Garcia, Dunn and Richardson"/>
    <x v="561"/>
    <n v="9100"/>
    <n v="12991"/>
    <x v="3"/>
    <n v="155"/>
    <x v="1"/>
    <s v="USD"/>
    <x v="525"/>
    <x v="526"/>
    <b v="0"/>
    <b v="0"/>
    <s v="technology/web"/>
    <n v="1.4275824175824177"/>
    <n v="1.4275824175824177"/>
    <x v="2"/>
    <x v="2"/>
  </r>
  <r>
    <n v="104"/>
    <s v="Smith, Wells and Nguyen"/>
    <x v="562"/>
    <n v="119200"/>
    <n v="170623"/>
    <x v="3"/>
    <n v="1917"/>
    <x v="1"/>
    <s v="USD"/>
    <x v="526"/>
    <x v="527"/>
    <b v="0"/>
    <b v="0"/>
    <s v="music/indie rock"/>
    <n v="1.4314010067114094"/>
    <n v="1.4314010067114094"/>
    <x v="3"/>
    <x v="3"/>
  </r>
  <r>
    <n v="979"/>
    <s v="Williams, Martin and Meyer"/>
    <x v="563"/>
    <n v="60200"/>
    <n v="86244"/>
    <x v="3"/>
    <n v="1015"/>
    <x v="2"/>
    <s v="GBP"/>
    <x v="346"/>
    <x v="528"/>
    <b v="0"/>
    <b v="0"/>
    <s v="theater/plays"/>
    <n v="1.432624584717608"/>
    <n v="1.432624584717608"/>
    <x v="5"/>
    <x v="11"/>
  </r>
  <r>
    <n v="56"/>
    <s v="Flores, Miller and Johnson"/>
    <x v="564"/>
    <n v="8000"/>
    <n v="11493"/>
    <x v="3"/>
    <n v="164"/>
    <x v="1"/>
    <s v="USD"/>
    <x v="527"/>
    <x v="529"/>
    <b v="0"/>
    <b v="0"/>
    <s v="technology/wearables"/>
    <n v="1.436625"/>
    <n v="1.436625"/>
    <x v="2"/>
    <x v="2"/>
  </r>
  <r>
    <n v="298"/>
    <s v="Chase, Garcia and Johnson"/>
    <x v="565"/>
    <n v="3500"/>
    <n v="5037"/>
    <x v="3"/>
    <n v="72"/>
    <x v="1"/>
    <s v="USD"/>
    <x v="528"/>
    <x v="530"/>
    <b v="0"/>
    <b v="1"/>
    <s v="music/rock"/>
    <n v="1.4391428571428571"/>
    <n v="1.4391428571428571"/>
    <x v="3"/>
    <x v="12"/>
  </r>
  <r>
    <n v="60"/>
    <s v="Crawford-Peters"/>
    <x v="566"/>
    <n v="94200"/>
    <n v="135997"/>
    <x v="3"/>
    <n v="1600"/>
    <x v="0"/>
    <s v="CAD"/>
    <x v="529"/>
    <x v="531"/>
    <b v="0"/>
    <b v="0"/>
    <s v="theater/plays"/>
    <n v="1.4437048832271762"/>
    <n v="1.4437048832271762"/>
    <x v="5"/>
    <x v="5"/>
  </r>
  <r>
    <n v="105"/>
    <s v="Charles-Johnson"/>
    <x v="567"/>
    <n v="6800"/>
    <n v="9829"/>
    <x v="3"/>
    <n v="95"/>
    <x v="1"/>
    <s v="USD"/>
    <x v="530"/>
    <x v="532"/>
    <b v="0"/>
    <b v="0"/>
    <s v="technology/web"/>
    <n v="1.4454411764705883"/>
    <n v="1.4454411764705883"/>
    <x v="2"/>
    <x v="2"/>
  </r>
  <r>
    <n v="642"/>
    <s v="Ramos, Moreno and Lewis"/>
    <x v="568"/>
    <n v="9200"/>
    <n v="13382"/>
    <x v="3"/>
    <n v="129"/>
    <x v="0"/>
    <s v="CAD"/>
    <x v="531"/>
    <x v="533"/>
    <b v="0"/>
    <b v="0"/>
    <s v="technology/wearables"/>
    <n v="1.4545652173913044"/>
    <n v="1.4545652173913044"/>
    <x v="3"/>
    <x v="3"/>
  </r>
  <r>
    <n v="521"/>
    <s v="Wilson Ltd"/>
    <x v="569"/>
    <n v="7600"/>
    <n v="11061"/>
    <x v="3"/>
    <n v="369"/>
    <x v="1"/>
    <s v="USD"/>
    <x v="532"/>
    <x v="350"/>
    <b v="0"/>
    <b v="1"/>
    <s v="film &amp; video/drama"/>
    <n v="1.4553947368421052"/>
    <n v="1.4553947368421052"/>
    <x v="3"/>
    <x v="12"/>
  </r>
  <r>
    <n v="983"/>
    <s v="Beck-Weber"/>
    <x v="570"/>
    <n v="129100"/>
    <n v="188404"/>
    <x v="3"/>
    <n v="2326"/>
    <x v="1"/>
    <s v="USD"/>
    <x v="533"/>
    <x v="534"/>
    <b v="0"/>
    <b v="0"/>
    <s v="film &amp; video/documentary"/>
    <n v="1.4593648334624323"/>
    <n v="1.4593648334624323"/>
    <x v="4"/>
    <x v="13"/>
  </r>
  <r>
    <n v="257"/>
    <s v="Williams Inc"/>
    <x v="571"/>
    <n v="5700"/>
    <n v="8322"/>
    <x v="3"/>
    <n v="92"/>
    <x v="1"/>
    <s v="USD"/>
    <x v="534"/>
    <x v="153"/>
    <b v="0"/>
    <b v="0"/>
    <s v="theater/plays"/>
    <n v="1.46"/>
    <n v="1.46"/>
    <x v="4"/>
    <x v="14"/>
  </r>
  <r>
    <n v="385"/>
    <s v="Warren-Harrison"/>
    <x v="572"/>
    <n v="38900"/>
    <n v="56859"/>
    <x v="3"/>
    <n v="1137"/>
    <x v="1"/>
    <s v="USD"/>
    <x v="535"/>
    <x v="120"/>
    <b v="0"/>
    <b v="0"/>
    <s v="publishing/nonfiction"/>
    <n v="1.4616709511568124"/>
    <n v="1.4616709511568124"/>
    <x v="2"/>
    <x v="2"/>
  </r>
  <r>
    <n v="585"/>
    <s v="Pugh LLC"/>
    <x v="573"/>
    <n v="8900"/>
    <n v="13065"/>
    <x v="3"/>
    <n v="136"/>
    <x v="1"/>
    <s v="USD"/>
    <x v="536"/>
    <x v="535"/>
    <b v="0"/>
    <b v="0"/>
    <s v="publishing/translations"/>
    <n v="1.4679775280898877"/>
    <n v="1.4679775280898877"/>
    <x v="7"/>
    <x v="8"/>
  </r>
  <r>
    <n v="710"/>
    <s v="Huynh, Gallegos and Mills"/>
    <x v="574"/>
    <n v="4300"/>
    <n v="6358"/>
    <x v="3"/>
    <n v="125"/>
    <x v="1"/>
    <s v="USD"/>
    <x v="537"/>
    <x v="536"/>
    <b v="0"/>
    <b v="1"/>
    <s v="theater/plays"/>
    <n v="1.4786046511627906"/>
    <n v="1.4786046511627906"/>
    <x v="7"/>
    <x v="15"/>
  </r>
  <r>
    <n v="120"/>
    <s v="Vega Group"/>
    <x v="575"/>
    <n v="75100"/>
    <n v="112272"/>
    <x v="3"/>
    <n v="1782"/>
    <x v="1"/>
    <s v="USD"/>
    <x v="538"/>
    <x v="257"/>
    <b v="0"/>
    <b v="1"/>
    <s v="games/mobile games"/>
    <n v="1.4949667110519307"/>
    <n v="1.4949667110519307"/>
    <x v="2"/>
    <x v="2"/>
  </r>
  <r>
    <n v="162"/>
    <s v="Keith, Alvarez and Potter"/>
    <x v="576"/>
    <n v="6100"/>
    <n v="9134"/>
    <x v="3"/>
    <n v="157"/>
    <x v="3"/>
    <s v="CHF"/>
    <x v="539"/>
    <x v="537"/>
    <b v="0"/>
    <b v="0"/>
    <s v="music/rock"/>
    <n v="1.4973770491803278"/>
    <n v="1.4973770491803278"/>
    <x v="8"/>
    <x v="21"/>
  </r>
  <r>
    <n v="536"/>
    <s v="Shannon-Olson"/>
    <x v="577"/>
    <n v="9800"/>
    <n v="14697"/>
    <x v="3"/>
    <n v="140"/>
    <x v="4"/>
    <s v="EUR"/>
    <x v="540"/>
    <x v="146"/>
    <b v="0"/>
    <b v="0"/>
    <s v="publishing/fiction"/>
    <n v="1.4996938775510205"/>
    <n v="1.4996938775510205"/>
    <x v="5"/>
    <x v="5"/>
  </r>
  <r>
    <n v="682"/>
    <s v="Nguyen and Sons"/>
    <x v="578"/>
    <n v="5400"/>
    <n v="8109"/>
    <x v="3"/>
    <n v="103"/>
    <x v="1"/>
    <s v="USD"/>
    <x v="403"/>
    <x v="538"/>
    <b v="0"/>
    <b v="0"/>
    <s v="theater/plays"/>
    <n v="1.5016666666666667"/>
    <n v="1.5016666666666667"/>
    <x v="7"/>
    <x v="17"/>
  </r>
  <r>
    <n v="35"/>
    <s v="Mitchell and Sons"/>
    <x v="579"/>
    <n v="125500"/>
    <n v="188628"/>
    <x v="3"/>
    <n v="1965"/>
    <x v="6"/>
    <s v="DKK"/>
    <x v="82"/>
    <x v="433"/>
    <b v="0"/>
    <b v="1"/>
    <s v="film &amp; video/drama"/>
    <n v="1.5030119521912351"/>
    <n v="1.5030119521912351"/>
    <x v="2"/>
    <x v="2"/>
  </r>
  <r>
    <n v="75"/>
    <s v="White, Torres and Bishop"/>
    <x v="580"/>
    <n v="9700"/>
    <n v="14606"/>
    <x v="3"/>
    <n v="170"/>
    <x v="1"/>
    <s v="USD"/>
    <x v="541"/>
    <x v="539"/>
    <b v="0"/>
    <b v="0"/>
    <s v="photography/photography books"/>
    <n v="1.5057731958762886"/>
    <n v="1.5057731958762886"/>
    <x v="4"/>
    <x v="13"/>
  </r>
  <r>
    <n v="34"/>
    <s v="Maldonado and Sons"/>
    <x v="581"/>
    <n v="9300"/>
    <n v="14025"/>
    <x v="3"/>
    <n v="165"/>
    <x v="1"/>
    <s v="USD"/>
    <x v="542"/>
    <x v="540"/>
    <b v="0"/>
    <b v="0"/>
    <s v="film &amp; video/documentary"/>
    <n v="1.5080645161290323"/>
    <n v="1.5080645161290323"/>
    <x v="6"/>
    <x v="7"/>
  </r>
  <r>
    <n v="554"/>
    <s v="Ritter PLC"/>
    <x v="582"/>
    <n v="9500"/>
    <n v="14408"/>
    <x v="3"/>
    <n v="554"/>
    <x v="0"/>
    <s v="CAD"/>
    <x v="543"/>
    <x v="541"/>
    <b v="0"/>
    <b v="0"/>
    <s v="music/indie rock"/>
    <n v="1.5166315789473683"/>
    <n v="1.5166315789473683"/>
    <x v="4"/>
    <x v="14"/>
  </r>
  <r>
    <n v="628"/>
    <s v="Dunn, Moreno and Green"/>
    <x v="583"/>
    <n v="1900"/>
    <n v="2884"/>
    <x v="3"/>
    <n v="96"/>
    <x v="1"/>
    <s v="USD"/>
    <x v="544"/>
    <x v="542"/>
    <b v="0"/>
    <b v="0"/>
    <s v="music/indie rock"/>
    <n v="1.5178947368421052"/>
    <n v="1.5178947368421052"/>
    <x v="5"/>
    <x v="11"/>
  </r>
  <r>
    <n v="212"/>
    <s v="Johnson Inc"/>
    <x v="584"/>
    <n v="8100"/>
    <n v="12300"/>
    <x v="3"/>
    <n v="168"/>
    <x v="1"/>
    <s v="USD"/>
    <x v="545"/>
    <x v="543"/>
    <b v="0"/>
    <b v="0"/>
    <s v="theater/plays"/>
    <n v="1.5185185185185186"/>
    <n v="1.5185185185185186"/>
    <x v="5"/>
    <x v="11"/>
  </r>
  <r>
    <n v="984"/>
    <s v="Lewis-Jacobson"/>
    <x v="585"/>
    <n v="6500"/>
    <n v="9910"/>
    <x v="3"/>
    <n v="381"/>
    <x v="1"/>
    <s v="USD"/>
    <x v="546"/>
    <x v="544"/>
    <b v="0"/>
    <b v="0"/>
    <s v="theater/plays"/>
    <n v="1.5246153846153847"/>
    <n v="1.5246153846153847"/>
    <x v="2"/>
    <x v="2"/>
  </r>
  <r>
    <n v="697"/>
    <s v="Fox-Williams"/>
    <x v="586"/>
    <n v="128900"/>
    <n v="196960"/>
    <x v="3"/>
    <n v="7295"/>
    <x v="1"/>
    <s v="USD"/>
    <x v="547"/>
    <x v="545"/>
    <b v="0"/>
    <b v="0"/>
    <s v="music/electric music"/>
    <n v="1.5280062063615205"/>
    <n v="1.5280062063615205"/>
    <x v="2"/>
    <x v="2"/>
  </r>
  <r>
    <n v="719"/>
    <s v="Pace, Simpson and Watkins"/>
    <x v="587"/>
    <n v="6900"/>
    <n v="10557"/>
    <x v="3"/>
    <n v="123"/>
    <x v="1"/>
    <s v="USD"/>
    <x v="548"/>
    <x v="546"/>
    <b v="0"/>
    <b v="0"/>
    <s v="publishing/fiction"/>
    <n v="1.53"/>
    <n v="1.53"/>
    <x v="5"/>
    <x v="6"/>
  </r>
  <r>
    <n v="834"/>
    <s v="Gallegos, Wagner and Gaines"/>
    <x v="588"/>
    <n v="7300"/>
    <n v="11228"/>
    <x v="3"/>
    <n v="119"/>
    <x v="1"/>
    <s v="USD"/>
    <x v="549"/>
    <x v="454"/>
    <b v="0"/>
    <b v="0"/>
    <s v="theater/plays"/>
    <n v="1.5380821917808218"/>
    <n v="1.5380821917808218"/>
    <x v="7"/>
    <x v="17"/>
  </r>
  <r>
    <n v="593"/>
    <s v="Hale-Hayes"/>
    <x v="589"/>
    <n v="121600"/>
    <n v="188288"/>
    <x v="3"/>
    <n v="4006"/>
    <x v="1"/>
    <s v="USD"/>
    <x v="550"/>
    <x v="547"/>
    <b v="0"/>
    <b v="0"/>
    <s v="film &amp; video/animation"/>
    <n v="1.5484210526315789"/>
    <n v="1.5484210526315789"/>
    <x v="2"/>
    <x v="2"/>
  </r>
  <r>
    <n v="975"/>
    <s v="Ayala Group"/>
    <x v="590"/>
    <n v="5400"/>
    <n v="8366"/>
    <x v="3"/>
    <n v="135"/>
    <x v="1"/>
    <s v="USD"/>
    <x v="551"/>
    <x v="10"/>
    <b v="0"/>
    <b v="1"/>
    <s v="theater/plays"/>
    <n v="1.5492592592592593"/>
    <n v="1.5492592592592593"/>
    <x v="4"/>
    <x v="4"/>
  </r>
  <r>
    <n v="216"/>
    <s v="Johnson, Dixon and Zimmerman"/>
    <x v="591"/>
    <n v="121700"/>
    <n v="188721"/>
    <x v="3"/>
    <n v="1815"/>
    <x v="1"/>
    <s v="USD"/>
    <x v="552"/>
    <x v="548"/>
    <b v="0"/>
    <b v="0"/>
    <s v="theater/plays"/>
    <n v="1.5507066557107643"/>
    <n v="1.5507066557107643"/>
    <x v="2"/>
    <x v="2"/>
  </r>
  <r>
    <n v="130"/>
    <s v="Luna, Anderson and Fox"/>
    <x v="592"/>
    <n v="9600"/>
    <n v="14925"/>
    <x v="3"/>
    <n v="533"/>
    <x v="6"/>
    <s v="DKK"/>
    <x v="553"/>
    <x v="549"/>
    <b v="0"/>
    <b v="0"/>
    <s v="film &amp; video/drama"/>
    <n v="1.5546875"/>
    <n v="1.5546875"/>
    <x v="2"/>
    <x v="2"/>
  </r>
  <r>
    <n v="614"/>
    <s v="Barnett and Sons"/>
    <x v="593"/>
    <n v="26500"/>
    <n v="41205"/>
    <x v="3"/>
    <n v="723"/>
    <x v="1"/>
    <s v="USD"/>
    <x v="554"/>
    <x v="550"/>
    <b v="0"/>
    <b v="0"/>
    <s v="theater/plays"/>
    <n v="1.5549056603773586"/>
    <n v="1.5549056603773586"/>
    <x v="4"/>
    <x v="13"/>
  </r>
  <r>
    <n v="915"/>
    <s v="Riggs Group"/>
    <x v="594"/>
    <n v="125900"/>
    <n v="195936"/>
    <x v="3"/>
    <n v="1866"/>
    <x v="2"/>
    <s v="GBP"/>
    <x v="555"/>
    <x v="551"/>
    <b v="0"/>
    <b v="0"/>
    <s v="film &amp; video/television"/>
    <n v="1.5562827640984909"/>
    <n v="1.5562827640984909"/>
    <x v="2"/>
    <x v="2"/>
  </r>
  <r>
    <n v="526"/>
    <s v="Smith-Sparks"/>
    <x v="595"/>
    <n v="8300"/>
    <n v="12944"/>
    <x v="3"/>
    <n v="147"/>
    <x v="1"/>
    <s v="USD"/>
    <x v="193"/>
    <x v="552"/>
    <b v="0"/>
    <b v="1"/>
    <s v="theater/plays"/>
    <n v="1.5595180722891566"/>
    <n v="1.5595180722891566"/>
    <x v="4"/>
    <x v="22"/>
  </r>
  <r>
    <n v="901"/>
    <s v="Hogan Group"/>
    <x v="596"/>
    <n v="5600"/>
    <n v="8746"/>
    <x v="3"/>
    <n v="159"/>
    <x v="1"/>
    <s v="USD"/>
    <x v="556"/>
    <x v="443"/>
    <b v="0"/>
    <b v="1"/>
    <s v="music/rock"/>
    <n v="1.5617857142857143"/>
    <n v="1.5617857142857143"/>
    <x v="2"/>
    <x v="2"/>
  </r>
  <r>
    <n v="722"/>
    <s v="Thomas-Simmons"/>
    <x v="597"/>
    <n v="48500"/>
    <n v="75906"/>
    <x v="3"/>
    <n v="3036"/>
    <x v="1"/>
    <s v="USD"/>
    <x v="138"/>
    <x v="424"/>
    <b v="0"/>
    <b v="0"/>
    <s v="film &amp; video/documentary"/>
    <n v="1.5650721649484536"/>
    <n v="1.5650721649484536"/>
    <x v="5"/>
    <x v="5"/>
  </r>
  <r>
    <n v="36"/>
    <s v="Jackson-Lewis"/>
    <x v="598"/>
    <n v="700"/>
    <n v="1101"/>
    <x v="3"/>
    <n v="16"/>
    <x v="1"/>
    <s v="USD"/>
    <x v="557"/>
    <x v="553"/>
    <b v="0"/>
    <b v="0"/>
    <s v="theater/plays"/>
    <n v="1.572857142857143"/>
    <n v="1.572857142857143"/>
    <x v="4"/>
    <x v="14"/>
  </r>
  <r>
    <n v="749"/>
    <s v="Hunter-Logan"/>
    <x v="599"/>
    <n v="8600"/>
    <n v="13527"/>
    <x v="3"/>
    <n v="366"/>
    <x v="4"/>
    <s v="EUR"/>
    <x v="558"/>
    <x v="554"/>
    <b v="0"/>
    <b v="1"/>
    <s v="technology/wearables"/>
    <n v="1.5729069767441861"/>
    <n v="1.5729069767441861"/>
    <x v="2"/>
    <x v="2"/>
  </r>
  <r>
    <n v="995"/>
    <s v="Manning-Hamilton"/>
    <x v="600"/>
    <n v="97300"/>
    <n v="153216"/>
    <x v="3"/>
    <n v="2043"/>
    <x v="1"/>
    <s v="USD"/>
    <x v="559"/>
    <x v="515"/>
    <b v="0"/>
    <b v="1"/>
    <s v="food/food trucks"/>
    <n v="1.5746762589928058"/>
    <n v="1.5746762589928058"/>
    <x v="3"/>
    <x v="12"/>
  </r>
  <r>
    <n v="833"/>
    <s v="Levine, Martin and Hernandez"/>
    <x v="601"/>
    <n v="6800"/>
    <n v="10723"/>
    <x v="3"/>
    <n v="165"/>
    <x v="6"/>
    <s v="DKK"/>
    <x v="560"/>
    <x v="555"/>
    <b v="0"/>
    <b v="0"/>
    <s v="publishing/translations"/>
    <n v="1.5769117647058823"/>
    <n v="1.5769117647058823"/>
    <x v="1"/>
    <x v="1"/>
  </r>
  <r>
    <n v="260"/>
    <s v="Allen-Jones"/>
    <x v="602"/>
    <n v="6300"/>
    <n v="9935"/>
    <x v="3"/>
    <n v="261"/>
    <x v="1"/>
    <s v="USD"/>
    <x v="392"/>
    <x v="556"/>
    <b v="0"/>
    <b v="0"/>
    <s v="music/rock"/>
    <n v="1.5769841269841269"/>
    <n v="1.5769841269841269"/>
    <x v="7"/>
    <x v="15"/>
  </r>
  <r>
    <n v="233"/>
    <s v="Reid, Rivera and Perry"/>
    <x v="603"/>
    <n v="3800"/>
    <n v="6000"/>
    <x v="3"/>
    <n v="62"/>
    <x v="1"/>
    <s v="USD"/>
    <x v="561"/>
    <x v="557"/>
    <b v="0"/>
    <b v="0"/>
    <s v="film &amp; video/animation"/>
    <n v="1.5789473684210527"/>
    <n v="1.5789473684210527"/>
    <x v="5"/>
    <x v="5"/>
  </r>
  <r>
    <n v="707"/>
    <s v="Moore, Cook and Wright"/>
    <x v="604"/>
    <n v="7300"/>
    <n v="11579"/>
    <x v="3"/>
    <n v="168"/>
    <x v="1"/>
    <s v="USD"/>
    <x v="539"/>
    <x v="558"/>
    <b v="0"/>
    <b v="0"/>
    <s v="film &amp; video/drama"/>
    <n v="1.5861643835616439"/>
    <n v="1.5861643835616439"/>
    <x v="4"/>
    <x v="4"/>
  </r>
  <r>
    <n v="533"/>
    <s v="Holt, Bernard and Johnson"/>
    <x v="605"/>
    <n v="115600"/>
    <n v="184086"/>
    <x v="3"/>
    <n v="2218"/>
    <x v="2"/>
    <s v="GBP"/>
    <x v="562"/>
    <x v="13"/>
    <b v="0"/>
    <b v="0"/>
    <s v="music/indie rock"/>
    <n v="1.5924394463667819"/>
    <n v="1.5924394463667819"/>
    <x v="4"/>
    <x v="13"/>
  </r>
  <r>
    <n v="370"/>
    <s v="Skinner PLC"/>
    <x v="606"/>
    <n v="112300"/>
    <n v="178965"/>
    <x v="3"/>
    <n v="5966"/>
    <x v="1"/>
    <s v="USD"/>
    <x v="563"/>
    <x v="35"/>
    <b v="0"/>
    <b v="0"/>
    <s v="theater/plays"/>
    <n v="1.593633125556545"/>
    <n v="1.593633125556545"/>
    <x v="5"/>
    <x v="11"/>
  </r>
  <r>
    <n v="237"/>
    <s v="Ellison PLC"/>
    <x v="607"/>
    <n v="9300"/>
    <n v="14822"/>
    <x v="3"/>
    <n v="329"/>
    <x v="1"/>
    <s v="USD"/>
    <x v="564"/>
    <x v="559"/>
    <b v="0"/>
    <b v="0"/>
    <s v="film &amp; video/animation"/>
    <n v="1.593763440860215"/>
    <n v="1.593763440860215"/>
    <x v="2"/>
    <x v="2"/>
  </r>
  <r>
    <n v="17"/>
    <s v="Cochran-Nguyen"/>
    <x v="608"/>
    <n v="84600"/>
    <n v="134845"/>
    <x v="3"/>
    <n v="1249"/>
    <x v="1"/>
    <s v="USD"/>
    <x v="565"/>
    <x v="560"/>
    <b v="0"/>
    <b v="0"/>
    <s v="film &amp; video/animation"/>
    <n v="1.5939125295508274"/>
    <n v="1.5939125295508274"/>
    <x v="4"/>
    <x v="4"/>
  </r>
  <r>
    <n v="943"/>
    <s v="Peterson, Gonzalez and Spencer"/>
    <x v="609"/>
    <n v="7500"/>
    <n v="11969"/>
    <x v="3"/>
    <n v="114"/>
    <x v="1"/>
    <s v="USD"/>
    <x v="566"/>
    <x v="561"/>
    <b v="0"/>
    <b v="0"/>
    <s v="food/food trucks"/>
    <n v="1.5958666666666668"/>
    <n v="1.5958666666666668"/>
    <x v="4"/>
    <x v="4"/>
  </r>
  <r>
    <n v="125"/>
    <s v="Pratt LLC"/>
    <x v="610"/>
    <n v="5300"/>
    <n v="8475"/>
    <x v="3"/>
    <n v="180"/>
    <x v="1"/>
    <s v="USD"/>
    <x v="132"/>
    <x v="562"/>
    <b v="0"/>
    <b v="0"/>
    <s v="theater/plays"/>
    <n v="1.5990566037735849"/>
    <n v="1.5990566037735849"/>
    <x v="1"/>
    <x v="1"/>
  </r>
  <r>
    <n v="623"/>
    <s v="Smith, Scott and Rodriguez"/>
    <x v="611"/>
    <n v="94300"/>
    <n v="150806"/>
    <x v="3"/>
    <n v="2693"/>
    <x v="2"/>
    <s v="GBP"/>
    <x v="567"/>
    <x v="563"/>
    <b v="0"/>
    <b v="0"/>
    <s v="theater/plays"/>
    <n v="1.5992152704135738"/>
    <n v="1.5992152704135738"/>
    <x v="2"/>
    <x v="2"/>
  </r>
  <r>
    <n v="363"/>
    <s v="Gray-Davis"/>
    <x v="612"/>
    <n v="5200"/>
    <n v="8330"/>
    <x v="3"/>
    <n v="139"/>
    <x v="1"/>
    <s v="USD"/>
    <x v="568"/>
    <x v="483"/>
    <b v="0"/>
    <b v="0"/>
    <s v="music/rock"/>
    <n v="1.601923076923077"/>
    <n v="1.601923076923077"/>
    <x v="2"/>
    <x v="2"/>
  </r>
  <r>
    <n v="380"/>
    <s v="Davidson, Wilcox and Lewis"/>
    <x v="613"/>
    <n v="2500"/>
    <n v="4008"/>
    <x v="3"/>
    <n v="84"/>
    <x v="1"/>
    <s v="USD"/>
    <x v="549"/>
    <x v="564"/>
    <b v="0"/>
    <b v="0"/>
    <s v="theater/plays"/>
    <n v="1.6032"/>
    <n v="1.6032"/>
    <x v="5"/>
    <x v="5"/>
  </r>
  <r>
    <n v="30"/>
    <s v="Clark-Cooke"/>
    <x v="614"/>
    <n v="9000"/>
    <n v="14455"/>
    <x v="3"/>
    <n v="129"/>
    <x v="1"/>
    <s v="USD"/>
    <x v="569"/>
    <x v="565"/>
    <b v="0"/>
    <b v="0"/>
    <s v="film &amp; video/animation"/>
    <n v="1.606111111111111"/>
    <n v="1.606111111111111"/>
    <x v="2"/>
    <x v="2"/>
  </r>
  <r>
    <n v="949"/>
    <s v="Wright LLC"/>
    <x v="615"/>
    <n v="5900"/>
    <n v="9520"/>
    <x v="3"/>
    <n v="203"/>
    <x v="1"/>
    <s v="USD"/>
    <x v="570"/>
    <x v="96"/>
    <b v="0"/>
    <b v="0"/>
    <s v="technology/web"/>
    <n v="1.6135593220338984"/>
    <n v="1.6135593220338984"/>
    <x v="4"/>
    <x v="4"/>
  </r>
  <r>
    <n v="440"/>
    <s v="Miller-Poole"/>
    <x v="616"/>
    <n v="102500"/>
    <n v="165954"/>
    <x v="3"/>
    <n v="3131"/>
    <x v="1"/>
    <s v="USD"/>
    <x v="571"/>
    <x v="566"/>
    <b v="0"/>
    <b v="0"/>
    <s v="film &amp; video/television"/>
    <n v="1.6190634146341463"/>
    <n v="1.6190634146341463"/>
    <x v="3"/>
    <x v="3"/>
  </r>
  <r>
    <n v="713"/>
    <s v="Mays LLC"/>
    <x v="617"/>
    <n v="6900"/>
    <n v="11174"/>
    <x v="3"/>
    <n v="103"/>
    <x v="1"/>
    <s v="USD"/>
    <x v="572"/>
    <x v="205"/>
    <b v="0"/>
    <b v="0"/>
    <s v="publishing/radio &amp; podcasts"/>
    <n v="1.6194202898550725"/>
    <n v="1.6194202898550725"/>
    <x v="4"/>
    <x v="22"/>
  </r>
  <r>
    <n v="598"/>
    <s v="Martinez, Garza and Young"/>
    <x v="618"/>
    <n v="108500"/>
    <n v="175868"/>
    <x v="3"/>
    <n v="2409"/>
    <x v="4"/>
    <s v="EUR"/>
    <x v="573"/>
    <x v="462"/>
    <b v="0"/>
    <b v="0"/>
    <s v="music/rock"/>
    <n v="1.6209032258064515"/>
    <n v="1.6209032258064515"/>
    <x v="7"/>
    <x v="19"/>
  </r>
  <r>
    <n v="160"/>
    <s v="Evans Group"/>
    <x v="619"/>
    <n v="8000"/>
    <n v="12985"/>
    <x v="3"/>
    <n v="164"/>
    <x v="1"/>
    <s v="USD"/>
    <x v="574"/>
    <x v="567"/>
    <b v="0"/>
    <b v="0"/>
    <s v="technology/wearables"/>
    <n v="1.6231249999999999"/>
    <n v="1.6231249999999999"/>
    <x v="5"/>
    <x v="5"/>
  </r>
  <r>
    <n v="67"/>
    <s v="Lopez Inc"/>
    <x v="620"/>
    <n v="72600"/>
    <n v="117892"/>
    <x v="3"/>
    <n v="4065"/>
    <x v="2"/>
    <s v="GBP"/>
    <x v="21"/>
    <x v="568"/>
    <b v="0"/>
    <b v="1"/>
    <s v="technology/wearables"/>
    <n v="1.6238567493112948"/>
    <n v="1.6238567493112948"/>
    <x v="3"/>
    <x v="12"/>
  </r>
  <r>
    <n v="867"/>
    <s v="Kane, Pruitt and Rivera"/>
    <x v="621"/>
    <n v="4800"/>
    <n v="7797"/>
    <x v="3"/>
    <n v="300"/>
    <x v="1"/>
    <s v="USD"/>
    <x v="575"/>
    <x v="569"/>
    <b v="0"/>
    <b v="0"/>
    <s v="food/food trucks"/>
    <n v="1.6243749999999999"/>
    <n v="1.6243749999999999"/>
    <x v="3"/>
    <x v="12"/>
  </r>
  <r>
    <n v="906"/>
    <s v="Hayes Group"/>
    <x v="622"/>
    <n v="5500"/>
    <n v="8964"/>
    <x v="3"/>
    <n v="191"/>
    <x v="1"/>
    <s v="USD"/>
    <x v="576"/>
    <x v="570"/>
    <b v="1"/>
    <b v="1"/>
    <s v="film &amp; video/documentary"/>
    <n v="1.6298181818181818"/>
    <n v="1.6298181818181818"/>
    <x v="1"/>
    <x v="1"/>
  </r>
  <r>
    <n v="173"/>
    <s v="White LLC"/>
    <x v="623"/>
    <n v="96700"/>
    <n v="157635"/>
    <x v="3"/>
    <n v="1561"/>
    <x v="1"/>
    <s v="USD"/>
    <x v="577"/>
    <x v="571"/>
    <b v="0"/>
    <b v="0"/>
    <s v="theater/plays"/>
    <n v="1.6301447776628748"/>
    <n v="1.6301447776628748"/>
    <x v="4"/>
    <x v="14"/>
  </r>
  <r>
    <n v="546"/>
    <s v="Benjamin, Paul and Ferguson"/>
    <x v="624"/>
    <n v="4200"/>
    <n v="6870"/>
    <x v="3"/>
    <n v="88"/>
    <x v="1"/>
    <s v="USD"/>
    <x v="578"/>
    <x v="132"/>
    <b v="0"/>
    <b v="1"/>
    <s v="theater/plays"/>
    <n v="1.6357142857142857"/>
    <n v="1.6357142857142857"/>
    <x v="2"/>
    <x v="2"/>
  </r>
  <r>
    <n v="905"/>
    <s v="Haynes PLC"/>
    <x v="625"/>
    <n v="7900"/>
    <n v="12955"/>
    <x v="3"/>
    <n v="236"/>
    <x v="1"/>
    <s v="USD"/>
    <x v="222"/>
    <x v="572"/>
    <b v="0"/>
    <b v="0"/>
    <s v="theater/plays"/>
    <n v="1.6398734177215191"/>
    <n v="1.6398734177215191"/>
    <x v="2"/>
    <x v="2"/>
  </r>
  <r>
    <n v="324"/>
    <s v="Harris, Hall and Harris"/>
    <x v="626"/>
    <n v="7100"/>
    <n v="11648"/>
    <x v="3"/>
    <n v="307"/>
    <x v="1"/>
    <s v="USD"/>
    <x v="579"/>
    <x v="573"/>
    <b v="0"/>
    <b v="1"/>
    <s v="theater/plays"/>
    <n v="1.6405633802816901"/>
    <n v="1.6405633802816901"/>
    <x v="2"/>
    <x v="2"/>
  </r>
  <r>
    <n v="935"/>
    <s v="Richards, Stevens and Fleming"/>
    <x v="627"/>
    <n v="6100"/>
    <n v="10012"/>
    <x v="3"/>
    <n v="132"/>
    <x v="1"/>
    <s v="USD"/>
    <x v="580"/>
    <x v="143"/>
    <b v="0"/>
    <b v="0"/>
    <s v="theater/plays"/>
    <n v="1.6413114754098361"/>
    <n v="1.6413114754098361"/>
    <x v="2"/>
    <x v="2"/>
  </r>
  <r>
    <n v="727"/>
    <s v="Quinn, Cruz and Schmidt"/>
    <x v="628"/>
    <n v="8900"/>
    <n v="14685"/>
    <x v="3"/>
    <n v="181"/>
    <x v="1"/>
    <s v="USD"/>
    <x v="302"/>
    <x v="574"/>
    <b v="0"/>
    <b v="0"/>
    <s v="technology/web"/>
    <n v="1.65"/>
    <n v="1.65"/>
    <x v="2"/>
    <x v="2"/>
  </r>
  <r>
    <n v="322"/>
    <s v="Hebert Group"/>
    <x v="629"/>
    <n v="117900"/>
    <n v="196377"/>
    <x v="3"/>
    <n v="5168"/>
    <x v="1"/>
    <s v="USD"/>
    <x v="581"/>
    <x v="575"/>
    <b v="0"/>
    <b v="0"/>
    <s v="theater/plays"/>
    <n v="1.6656234096692113"/>
    <n v="1.6656234096692113"/>
    <x v="3"/>
    <x v="3"/>
  </r>
  <r>
    <n v="755"/>
    <s v="Chen, Pollard and Clarke"/>
    <x v="630"/>
    <n v="4500"/>
    <n v="7496"/>
    <x v="3"/>
    <n v="288"/>
    <x v="6"/>
    <s v="DKK"/>
    <x v="41"/>
    <x v="576"/>
    <b v="0"/>
    <b v="1"/>
    <s v="theater/plays"/>
    <n v="1.6657777777777778"/>
    <n v="1.6657777777777778"/>
    <x v="2"/>
    <x v="2"/>
  </r>
  <r>
    <n v="396"/>
    <s v="Holmes PLC"/>
    <x v="631"/>
    <n v="46100"/>
    <n v="77012"/>
    <x v="3"/>
    <n v="1604"/>
    <x v="5"/>
    <s v="AUD"/>
    <x v="582"/>
    <x v="577"/>
    <b v="0"/>
    <b v="0"/>
    <s v="film &amp; video/drama"/>
    <n v="1.6705422993492407"/>
    <n v="1.6705422993492407"/>
    <x v="2"/>
    <x v="2"/>
  </r>
  <r>
    <n v="86"/>
    <s v="Davis-Smith"/>
    <x v="632"/>
    <n v="7400"/>
    <n v="12405"/>
    <x v="3"/>
    <n v="203"/>
    <x v="1"/>
    <s v="USD"/>
    <x v="583"/>
    <x v="578"/>
    <b v="1"/>
    <b v="0"/>
    <s v="theater/plays"/>
    <n v="1.6763513513513513"/>
    <n v="1.6763513513513513"/>
    <x v="4"/>
    <x v="13"/>
  </r>
  <r>
    <n v="754"/>
    <s v="Perez, Reed and Lee"/>
    <x v="633"/>
    <n v="70400"/>
    <n v="118603"/>
    <x v="3"/>
    <n v="3205"/>
    <x v="1"/>
    <s v="USD"/>
    <x v="584"/>
    <x v="344"/>
    <b v="0"/>
    <b v="0"/>
    <s v="theater/plays"/>
    <n v="1.6847017045454546"/>
    <n v="1.6847017045454546"/>
    <x v="2"/>
    <x v="2"/>
  </r>
  <r>
    <n v="227"/>
    <s v="Johnson-Lee"/>
    <x v="634"/>
    <n v="60900"/>
    <n v="102751"/>
    <x v="3"/>
    <n v="943"/>
    <x v="1"/>
    <s v="USD"/>
    <x v="585"/>
    <x v="579"/>
    <b v="0"/>
    <b v="0"/>
    <s v="games/mobile games"/>
    <n v="1.687208538587849"/>
    <n v="1.687208538587849"/>
    <x v="2"/>
    <x v="2"/>
  </r>
  <r>
    <n v="40"/>
    <s v="Garcia, Garcia and Lopez"/>
    <x v="635"/>
    <n v="8800"/>
    <n v="14878"/>
    <x v="3"/>
    <n v="198"/>
    <x v="1"/>
    <s v="USD"/>
    <x v="586"/>
    <x v="580"/>
    <b v="0"/>
    <b v="1"/>
    <s v="technology/wearables"/>
    <n v="1.6906818181818182"/>
    <n v="1.6906818181818182"/>
    <x v="8"/>
    <x v="21"/>
  </r>
  <r>
    <n v="889"/>
    <s v="Santos Group"/>
    <x v="636"/>
    <n v="5600"/>
    <n v="9508"/>
    <x v="3"/>
    <n v="122"/>
    <x v="1"/>
    <s v="USD"/>
    <x v="587"/>
    <x v="581"/>
    <b v="0"/>
    <b v="1"/>
    <s v="music/electric music"/>
    <n v="1.697857142857143"/>
    <n v="1.697857142857143"/>
    <x v="3"/>
    <x v="12"/>
  </r>
  <r>
    <n v="872"/>
    <s v="Davis LLC"/>
    <x v="637"/>
    <n v="4700"/>
    <n v="7992"/>
    <x v="3"/>
    <n v="81"/>
    <x v="5"/>
    <s v="AUD"/>
    <x v="588"/>
    <x v="582"/>
    <b v="0"/>
    <b v="0"/>
    <s v="film &amp; video/science fiction"/>
    <n v="1.7004255319148935"/>
    <n v="1.7004255319148935"/>
    <x v="5"/>
    <x v="6"/>
  </r>
  <r>
    <n v="615"/>
    <s v="Petersen-Rodriguez"/>
    <x v="638"/>
    <n v="8500"/>
    <n v="14488"/>
    <x v="3"/>
    <n v="170"/>
    <x v="4"/>
    <s v="EUR"/>
    <x v="589"/>
    <x v="583"/>
    <b v="0"/>
    <b v="0"/>
    <s v="theater/plays"/>
    <n v="1.7044705882352942"/>
    <n v="1.7044705882352942"/>
    <x v="4"/>
    <x v="16"/>
  </r>
  <r>
    <n v="279"/>
    <s v="Smith-Jenkins"/>
    <x v="639"/>
    <n v="8000"/>
    <n v="13656"/>
    <x v="3"/>
    <n v="546"/>
    <x v="1"/>
    <s v="USD"/>
    <x v="588"/>
    <x v="584"/>
    <b v="0"/>
    <b v="0"/>
    <s v="theater/plays"/>
    <n v="1.7070000000000001"/>
    <n v="1.7070000000000001"/>
    <x v="2"/>
    <x v="2"/>
  </r>
  <r>
    <n v="604"/>
    <s v="Cole, Hernandez and Rodriguez"/>
    <x v="640"/>
    <n v="88700"/>
    <n v="151438"/>
    <x v="3"/>
    <n v="2857"/>
    <x v="1"/>
    <s v="USD"/>
    <x v="590"/>
    <x v="585"/>
    <b v="0"/>
    <b v="0"/>
    <s v="theater/plays"/>
    <n v="1.7073055242390078"/>
    <n v="1.7073055242390078"/>
    <x v="2"/>
    <x v="2"/>
  </r>
  <r>
    <n v="232"/>
    <s v="Davis-Rodriguez"/>
    <x v="641"/>
    <n v="3400"/>
    <n v="5823"/>
    <x v="3"/>
    <n v="92"/>
    <x v="1"/>
    <s v="USD"/>
    <x v="591"/>
    <x v="586"/>
    <b v="0"/>
    <b v="0"/>
    <s v="theater/plays"/>
    <n v="1.7126470588235294"/>
    <n v="1.7126470588235294"/>
    <x v="2"/>
    <x v="2"/>
  </r>
  <r>
    <n v="460"/>
    <s v="Rich, Alvarez and King"/>
    <x v="642"/>
    <n v="2400"/>
    <n v="4119"/>
    <x v="3"/>
    <n v="50"/>
    <x v="1"/>
    <s v="USD"/>
    <x v="91"/>
    <x v="112"/>
    <b v="0"/>
    <b v="0"/>
    <s v="theater/plays"/>
    <n v="1.7162500000000001"/>
    <n v="1.7162500000000001"/>
    <x v="2"/>
    <x v="2"/>
  </r>
  <r>
    <n v="384"/>
    <s v="Baker, Collins and Smith"/>
    <x v="643"/>
    <n v="114400"/>
    <n v="196779"/>
    <x v="3"/>
    <n v="4799"/>
    <x v="1"/>
    <s v="USD"/>
    <x v="337"/>
    <x v="587"/>
    <b v="1"/>
    <b v="1"/>
    <s v="film &amp; video/documentary"/>
    <n v="1.7200961538461539"/>
    <n v="1.7200961538461539"/>
    <x v="2"/>
    <x v="2"/>
  </r>
  <r>
    <n v="361"/>
    <s v="Anderson and Sons"/>
    <x v="644"/>
    <n v="5500"/>
    <n v="9546"/>
    <x v="3"/>
    <n v="88"/>
    <x v="1"/>
    <s v="USD"/>
    <x v="592"/>
    <x v="588"/>
    <b v="0"/>
    <b v="0"/>
    <s v="theater/plays"/>
    <n v="1.7356363636363636"/>
    <n v="1.7356363636363636"/>
    <x v="4"/>
    <x v="14"/>
  </r>
  <r>
    <n v="5"/>
    <s v="Harris Group"/>
    <x v="645"/>
    <n v="7600"/>
    <n v="13195"/>
    <x v="3"/>
    <n v="174"/>
    <x v="6"/>
    <s v="DKK"/>
    <x v="593"/>
    <x v="589"/>
    <b v="0"/>
    <b v="0"/>
    <s v="theater/plays"/>
    <n v="1.7361842105263159"/>
    <n v="1.7361842105263159"/>
    <x v="2"/>
    <x v="2"/>
  </r>
  <r>
    <n v="397"/>
    <s v="Jones-Martin"/>
    <x v="646"/>
    <n v="8100"/>
    <n v="14083"/>
    <x v="3"/>
    <n v="454"/>
    <x v="1"/>
    <s v="USD"/>
    <x v="594"/>
    <x v="1"/>
    <b v="0"/>
    <b v="0"/>
    <s v="music/rock"/>
    <n v="1.738641975308642"/>
    <n v="1.738641975308642"/>
    <x v="2"/>
    <x v="2"/>
  </r>
  <r>
    <n v="117"/>
    <s v="Chaney-Dennis"/>
    <x v="647"/>
    <n v="4900"/>
    <n v="8523"/>
    <x v="3"/>
    <n v="275"/>
    <x v="1"/>
    <s v="USD"/>
    <x v="50"/>
    <x v="590"/>
    <b v="0"/>
    <b v="0"/>
    <s v="film &amp; video/television"/>
    <n v="1.7393877551020409"/>
    <n v="1.7393877551020409"/>
    <x v="5"/>
    <x v="5"/>
  </r>
  <r>
    <n v="613"/>
    <s v="Santos, Williams and Brown"/>
    <x v="648"/>
    <n v="1100"/>
    <n v="1914"/>
    <x v="3"/>
    <n v="26"/>
    <x v="0"/>
    <s v="CAD"/>
    <x v="595"/>
    <x v="591"/>
    <b v="0"/>
    <b v="0"/>
    <s v="theater/plays"/>
    <n v="1.74"/>
    <n v="1.74"/>
    <x v="4"/>
    <x v="22"/>
  </r>
  <r>
    <n v="701"/>
    <s v="Mcclain LLC"/>
    <x v="649"/>
    <n v="52000"/>
    <n v="91014"/>
    <x v="3"/>
    <n v="820"/>
    <x v="1"/>
    <s v="USD"/>
    <x v="596"/>
    <x v="592"/>
    <b v="1"/>
    <b v="0"/>
    <s v="theater/plays"/>
    <n v="1.7502692307692307"/>
    <n v="1.7502692307692307"/>
    <x v="2"/>
    <x v="2"/>
  </r>
  <r>
    <n v="922"/>
    <s v="Soto-Anthony"/>
    <x v="650"/>
    <n v="51400"/>
    <n v="90440"/>
    <x v="3"/>
    <n v="2261"/>
    <x v="1"/>
    <s v="USD"/>
    <x v="400"/>
    <x v="484"/>
    <b v="0"/>
    <b v="1"/>
    <s v="music/world music"/>
    <n v="1.7595330739299611"/>
    <n v="1.7595330739299611"/>
    <x v="2"/>
    <x v="2"/>
  </r>
  <r>
    <n v="667"/>
    <s v="Little Ltd"/>
    <x v="651"/>
    <n v="6900"/>
    <n v="12155"/>
    <x v="3"/>
    <n v="419"/>
    <x v="1"/>
    <s v="USD"/>
    <x v="597"/>
    <x v="593"/>
    <b v="0"/>
    <b v="0"/>
    <s v="journalism/audio"/>
    <n v="1.7615942028985507"/>
    <n v="1.7615942028985507"/>
    <x v="5"/>
    <x v="24"/>
  </r>
  <r>
    <n v="444"/>
    <s v="Hensley Ltd"/>
    <x v="652"/>
    <n v="6200"/>
    <n v="10938"/>
    <x v="3"/>
    <n v="296"/>
    <x v="1"/>
    <s v="USD"/>
    <x v="598"/>
    <x v="220"/>
    <b v="0"/>
    <b v="1"/>
    <s v="music/indie rock"/>
    <n v="1.7641935483870967"/>
    <n v="1.7641935483870967"/>
    <x v="9"/>
    <x v="23"/>
  </r>
  <r>
    <n v="762"/>
    <s v="Davis Ltd"/>
    <x v="653"/>
    <n v="3500"/>
    <n v="6204"/>
    <x v="3"/>
    <n v="100"/>
    <x v="5"/>
    <s v="AUD"/>
    <x v="599"/>
    <x v="216"/>
    <b v="0"/>
    <b v="0"/>
    <s v="music/jazz"/>
    <n v="1.7725714285714285"/>
    <n v="1.7725714285714285"/>
    <x v="5"/>
    <x v="11"/>
  </r>
  <r>
    <n v="55"/>
    <s v="Wright, Brooks and Villarreal"/>
    <x v="654"/>
    <n v="6600"/>
    <n v="11746"/>
    <x v="3"/>
    <n v="131"/>
    <x v="1"/>
    <s v="USD"/>
    <x v="600"/>
    <x v="594"/>
    <b v="0"/>
    <b v="0"/>
    <s v="music/jazz"/>
    <n v="1.7796969696969698"/>
    <n v="1.7796969696969698"/>
    <x v="5"/>
    <x v="10"/>
  </r>
  <r>
    <n v="473"/>
    <s v="Richardson Inc"/>
    <x v="655"/>
    <n v="5000"/>
    <n v="8907"/>
    <x v="3"/>
    <n v="106"/>
    <x v="1"/>
    <s v="USD"/>
    <x v="601"/>
    <x v="595"/>
    <b v="0"/>
    <b v="0"/>
    <s v="music/electric music"/>
    <n v="1.7814000000000001"/>
    <n v="1.7814000000000001"/>
    <x v="5"/>
    <x v="10"/>
  </r>
  <r>
    <n v="981"/>
    <s v="Diaz-Little"/>
    <x v="656"/>
    <n v="6700"/>
    <n v="11941"/>
    <x v="3"/>
    <n v="323"/>
    <x v="1"/>
    <s v="USD"/>
    <x v="602"/>
    <x v="596"/>
    <b v="0"/>
    <b v="0"/>
    <s v="technology/web"/>
    <n v="1.7822388059701493"/>
    <n v="1.7822388059701493"/>
    <x v="5"/>
    <x v="6"/>
  </r>
  <r>
    <n v="487"/>
    <s v="Smith-Wallace"/>
    <x v="657"/>
    <n v="110300"/>
    <n v="197024"/>
    <x v="3"/>
    <n v="2346"/>
    <x v="1"/>
    <s v="USD"/>
    <x v="603"/>
    <x v="597"/>
    <b v="0"/>
    <b v="0"/>
    <s v="theater/plays"/>
    <n v="1.7862556663644606"/>
    <n v="1.7862556663644606"/>
    <x v="3"/>
    <x v="3"/>
  </r>
  <r>
    <n v="438"/>
    <s v="Mathis, Hall and Hansen"/>
    <x v="658"/>
    <n v="8300"/>
    <n v="14827"/>
    <x v="3"/>
    <n v="247"/>
    <x v="1"/>
    <s v="USD"/>
    <x v="604"/>
    <x v="598"/>
    <b v="0"/>
    <b v="0"/>
    <s v="theater/plays"/>
    <n v="1.7863855421686747"/>
    <n v="1.7863855421686747"/>
    <x v="2"/>
    <x v="2"/>
  </r>
  <r>
    <n v="338"/>
    <s v="Gonzalez-Burton"/>
    <x v="659"/>
    <n v="69800"/>
    <n v="125042"/>
    <x v="3"/>
    <n v="1690"/>
    <x v="1"/>
    <s v="USD"/>
    <x v="605"/>
    <x v="599"/>
    <b v="0"/>
    <b v="0"/>
    <s v="theater/plays"/>
    <n v="1.7914326647564469"/>
    <n v="1.7914326647564469"/>
    <x v="2"/>
    <x v="2"/>
  </r>
  <r>
    <n v="503"/>
    <s v="Collins LLC"/>
    <x v="660"/>
    <n v="25500"/>
    <n v="45983"/>
    <x v="3"/>
    <n v="460"/>
    <x v="1"/>
    <s v="USD"/>
    <x v="606"/>
    <x v="563"/>
    <b v="0"/>
    <b v="0"/>
    <s v="film &amp; video/drama"/>
    <n v="1.8032549019607844"/>
    <n v="1.8032549019607844"/>
    <x v="2"/>
    <x v="2"/>
  </r>
  <r>
    <n v="268"/>
    <s v="Brown-Mckee"/>
    <x v="661"/>
    <n v="1500"/>
    <n v="2708"/>
    <x v="3"/>
    <n v="48"/>
    <x v="1"/>
    <s v="USD"/>
    <x v="58"/>
    <x v="600"/>
    <b v="0"/>
    <b v="0"/>
    <s v="film &amp; video/documentary"/>
    <n v="1.8053333333333332"/>
    <n v="1.8053333333333332"/>
    <x v="4"/>
    <x v="13"/>
  </r>
  <r>
    <n v="934"/>
    <s v="Davis, Crawford and Lopez"/>
    <x v="662"/>
    <n v="6200"/>
    <n v="11280"/>
    <x v="3"/>
    <n v="105"/>
    <x v="1"/>
    <s v="USD"/>
    <x v="607"/>
    <x v="601"/>
    <b v="0"/>
    <b v="0"/>
    <s v="theater/plays"/>
    <n v="1.8193548387096774"/>
    <n v="1.8193548387096774"/>
    <x v="4"/>
    <x v="14"/>
  </r>
  <r>
    <n v="406"/>
    <s v="Lyons Inc"/>
    <x v="663"/>
    <n v="39300"/>
    <n v="71583"/>
    <x v="3"/>
    <n v="645"/>
    <x v="1"/>
    <s v="USD"/>
    <x v="129"/>
    <x v="602"/>
    <b v="1"/>
    <b v="0"/>
    <s v="film &amp; video/documentary"/>
    <n v="1.8214503816793892"/>
    <n v="1.8214503816793892"/>
    <x v="2"/>
    <x v="2"/>
  </r>
  <r>
    <n v="920"/>
    <s v="Green, Murphy and Webb"/>
    <x v="664"/>
    <n v="5300"/>
    <n v="9676"/>
    <x v="3"/>
    <n v="255"/>
    <x v="1"/>
    <s v="USD"/>
    <x v="608"/>
    <x v="603"/>
    <b v="1"/>
    <b v="0"/>
    <s v="film &amp; video/animation"/>
    <n v="1.8256603773584905"/>
    <n v="1.8256603773584905"/>
    <x v="4"/>
    <x v="14"/>
  </r>
  <r>
    <n v="381"/>
    <s v="Michael, Anderson and Vincent"/>
    <x v="665"/>
    <n v="5300"/>
    <n v="9749"/>
    <x v="3"/>
    <n v="155"/>
    <x v="1"/>
    <s v="USD"/>
    <x v="609"/>
    <x v="604"/>
    <b v="0"/>
    <b v="0"/>
    <s v="theater/plays"/>
    <n v="1.8394339622641509"/>
    <n v="1.8394339622641509"/>
    <x v="4"/>
    <x v="4"/>
  </r>
  <r>
    <n v="469"/>
    <s v="Olsen-Ryan"/>
    <x v="666"/>
    <n v="5600"/>
    <n v="10328"/>
    <x v="3"/>
    <n v="159"/>
    <x v="1"/>
    <s v="USD"/>
    <x v="381"/>
    <x v="605"/>
    <b v="0"/>
    <b v="0"/>
    <s v="film &amp; video/drama"/>
    <n v="1.8442857142857143"/>
    <n v="1.8442857142857143"/>
    <x v="2"/>
    <x v="2"/>
  </r>
  <r>
    <n v="868"/>
    <s v="Wood, Buckley and Meza"/>
    <x v="667"/>
    <n v="7000"/>
    <n v="12939"/>
    <x v="3"/>
    <n v="126"/>
    <x v="1"/>
    <s v="USD"/>
    <x v="610"/>
    <x v="606"/>
    <b v="0"/>
    <b v="0"/>
    <s v="theater/plays"/>
    <n v="1.8484285714285715"/>
    <n v="1.8484285714285715"/>
    <x v="4"/>
    <x v="13"/>
  </r>
  <r>
    <n v="254"/>
    <s v="Barry Group"/>
    <x v="668"/>
    <n v="4600"/>
    <n v="8505"/>
    <x v="3"/>
    <n v="88"/>
    <x v="1"/>
    <s v="USD"/>
    <x v="611"/>
    <x v="607"/>
    <b v="0"/>
    <b v="0"/>
    <s v="publishing/nonfiction"/>
    <n v="1.8489130434782608"/>
    <n v="1.8489130434782608"/>
    <x v="2"/>
    <x v="2"/>
  </r>
  <r>
    <n v="357"/>
    <s v="Perez, Davis and Wilson"/>
    <x v="669"/>
    <n v="2300"/>
    <n v="4253"/>
    <x v="3"/>
    <n v="41"/>
    <x v="1"/>
    <s v="USD"/>
    <x v="612"/>
    <x v="608"/>
    <b v="0"/>
    <b v="0"/>
    <s v="games/video games"/>
    <n v="1.8491304347826087"/>
    <n v="1.8491304347826087"/>
    <x v="7"/>
    <x v="8"/>
  </r>
  <r>
    <n v="330"/>
    <s v="Thompson-Bates"/>
    <x v="670"/>
    <n v="33700"/>
    <n v="62330"/>
    <x v="3"/>
    <n v="1385"/>
    <x v="2"/>
    <s v="GBP"/>
    <x v="613"/>
    <x v="609"/>
    <b v="0"/>
    <b v="0"/>
    <s v="film &amp; video/documentary"/>
    <n v="1.8495548961424333"/>
    <n v="1.8495548961424333"/>
    <x v="8"/>
    <x v="18"/>
  </r>
  <r>
    <n v="729"/>
    <s v="Moore Group"/>
    <x v="671"/>
    <n v="5600"/>
    <n v="10397"/>
    <x v="3"/>
    <n v="122"/>
    <x v="1"/>
    <s v="USD"/>
    <x v="614"/>
    <x v="610"/>
    <b v="0"/>
    <b v="0"/>
    <s v="film &amp; video/drama"/>
    <n v="1.8566071428571429"/>
    <n v="1.8566071428571429"/>
    <x v="4"/>
    <x v="14"/>
  </r>
  <r>
    <n v="865"/>
    <s v="Ellis, Smith and Armstrong"/>
    <x v="672"/>
    <n v="81000"/>
    <n v="150515"/>
    <x v="3"/>
    <n v="3272"/>
    <x v="1"/>
    <s v="USD"/>
    <x v="615"/>
    <x v="611"/>
    <b v="0"/>
    <b v="0"/>
    <s v="theater/plays"/>
    <n v="1.8582098765432098"/>
    <n v="1.8582098765432098"/>
    <x v="4"/>
    <x v="13"/>
  </r>
  <r>
    <n v="43"/>
    <s v="Schmitt-Mendoza"/>
    <x v="673"/>
    <n v="90200"/>
    <n v="167717"/>
    <x v="3"/>
    <n v="6212"/>
    <x v="1"/>
    <s v="USD"/>
    <x v="616"/>
    <x v="612"/>
    <b v="0"/>
    <b v="0"/>
    <s v="publishing/radio &amp; podcasts"/>
    <n v="1.859390243902439"/>
    <n v="1.859390243902439"/>
    <x v="2"/>
    <x v="2"/>
  </r>
  <r>
    <n v="568"/>
    <s v="Hardin-Foley"/>
    <x v="674"/>
    <n v="72400"/>
    <n v="134688"/>
    <x v="3"/>
    <n v="5180"/>
    <x v="1"/>
    <s v="USD"/>
    <x v="617"/>
    <x v="133"/>
    <b v="0"/>
    <b v="0"/>
    <s v="theater/plays"/>
    <n v="1.8603314917127072"/>
    <n v="1.8603314917127072"/>
    <x v="7"/>
    <x v="19"/>
  </r>
  <r>
    <n v="107"/>
    <s v="Tucker, Schmidt and Reid"/>
    <x v="675"/>
    <n v="3500"/>
    <n v="6527"/>
    <x v="3"/>
    <n v="86"/>
    <x v="1"/>
    <s v="USD"/>
    <x v="618"/>
    <x v="613"/>
    <b v="0"/>
    <b v="1"/>
    <s v="theater/plays"/>
    <n v="1.8648571428571428"/>
    <n v="1.8648571428571428"/>
    <x v="2"/>
    <x v="2"/>
  </r>
  <r>
    <n v="390"/>
    <s v="Davis-Allen"/>
    <x v="676"/>
    <n v="2400"/>
    <n v="4477"/>
    <x v="3"/>
    <n v="50"/>
    <x v="1"/>
    <s v="USD"/>
    <x v="619"/>
    <x v="614"/>
    <b v="0"/>
    <b v="0"/>
    <s v="photography/photography books"/>
    <n v="1.8654166666666667"/>
    <n v="1.8654166666666667"/>
    <x v="2"/>
    <x v="2"/>
  </r>
  <r>
    <n v="334"/>
    <s v="Mcgee Group"/>
    <x v="677"/>
    <n v="66200"/>
    <n v="123538"/>
    <x v="3"/>
    <n v="1113"/>
    <x v="1"/>
    <s v="USD"/>
    <x v="357"/>
    <x v="615"/>
    <b v="0"/>
    <b v="0"/>
    <s v="music/rock"/>
    <n v="1.8661329305135952"/>
    <n v="1.8661329305135952"/>
    <x v="6"/>
    <x v="7"/>
  </r>
  <r>
    <n v="605"/>
    <s v="Ortiz, Valenzuela and Collins"/>
    <x v="678"/>
    <n v="3300"/>
    <n v="6178"/>
    <x v="3"/>
    <n v="107"/>
    <x v="1"/>
    <s v="USD"/>
    <x v="332"/>
    <x v="616"/>
    <b v="0"/>
    <b v="0"/>
    <s v="publishing/nonfiction"/>
    <n v="1.8721212121212121"/>
    <n v="1.8721212121212121"/>
    <x v="5"/>
    <x v="5"/>
  </r>
  <r>
    <n v="862"/>
    <s v="Lewis and Sons"/>
    <x v="679"/>
    <n v="3500"/>
    <n v="6560"/>
    <x v="3"/>
    <n v="85"/>
    <x v="1"/>
    <s v="USD"/>
    <x v="620"/>
    <x v="617"/>
    <b v="0"/>
    <b v="0"/>
    <s v="theater/plays"/>
    <n v="1.8742857142857143"/>
    <n v="1.8742857142857143"/>
    <x v="7"/>
    <x v="8"/>
  </r>
  <r>
    <n v="465"/>
    <s v="Gonzalez-Robbins"/>
    <x v="680"/>
    <n v="4700"/>
    <n v="8829"/>
    <x v="3"/>
    <n v="80"/>
    <x v="1"/>
    <s v="USD"/>
    <x v="621"/>
    <x v="618"/>
    <b v="0"/>
    <b v="0"/>
    <s v="publishing/translations"/>
    <n v="1.8785106382978722"/>
    <n v="1.8785106382978722"/>
    <x v="2"/>
    <x v="2"/>
  </r>
  <r>
    <n v="873"/>
    <s v="Vazquez, Ochoa and Clark"/>
    <x v="681"/>
    <n v="42100"/>
    <n v="79268"/>
    <x v="3"/>
    <n v="1887"/>
    <x v="1"/>
    <s v="USD"/>
    <x v="622"/>
    <x v="619"/>
    <b v="0"/>
    <b v="0"/>
    <s v="photography/photography books"/>
    <n v="1.8828503562945369"/>
    <n v="1.8828503562945369"/>
    <x v="7"/>
    <x v="15"/>
  </r>
  <r>
    <n v="606"/>
    <s v="Valencia PLC"/>
    <x v="682"/>
    <n v="3400"/>
    <n v="6405"/>
    <x v="3"/>
    <n v="160"/>
    <x v="2"/>
    <s v="GBP"/>
    <x v="623"/>
    <x v="189"/>
    <b v="0"/>
    <b v="0"/>
    <s v="music/rock"/>
    <n v="1.8838235294117647"/>
    <n v="1.8838235294117647"/>
    <x v="6"/>
    <x v="7"/>
  </r>
  <r>
    <n v="798"/>
    <s v="Small-Fuentes"/>
    <x v="683"/>
    <n v="3400"/>
    <n v="6408"/>
    <x v="3"/>
    <n v="121"/>
    <x v="1"/>
    <s v="USD"/>
    <x v="624"/>
    <x v="620"/>
    <b v="0"/>
    <b v="1"/>
    <s v="theater/plays"/>
    <n v="1.8847058823529412"/>
    <n v="1.8847058823529412"/>
    <x v="5"/>
    <x v="5"/>
  </r>
  <r>
    <n v="894"/>
    <s v="Barrett Inc"/>
    <x v="684"/>
    <n v="1700"/>
    <n v="3208"/>
    <x v="3"/>
    <n v="56"/>
    <x v="2"/>
    <s v="GBP"/>
    <x v="625"/>
    <x v="621"/>
    <b v="0"/>
    <b v="1"/>
    <s v="film &amp; video/television"/>
    <n v="1.8870588235294117"/>
    <n v="1.8870588235294117"/>
    <x v="2"/>
    <x v="2"/>
  </r>
  <r>
    <n v="616"/>
    <s v="Burnett-Mora"/>
    <x v="685"/>
    <n v="6400"/>
    <n v="12129"/>
    <x v="3"/>
    <n v="238"/>
    <x v="2"/>
    <s v="GBP"/>
    <x v="626"/>
    <x v="622"/>
    <b v="0"/>
    <b v="1"/>
    <s v="music/indie rock"/>
    <n v="1.8951562500000001"/>
    <n v="1.8951562500000001"/>
    <x v="4"/>
    <x v="22"/>
  </r>
  <r>
    <n v="49"/>
    <s v="Casey-Kelly"/>
    <x v="686"/>
    <n v="7200"/>
    <n v="13653"/>
    <x v="3"/>
    <n v="303"/>
    <x v="1"/>
    <s v="USD"/>
    <x v="627"/>
    <x v="434"/>
    <b v="0"/>
    <b v="0"/>
    <s v="music/rock"/>
    <n v="1.89625"/>
    <n v="1.89625"/>
    <x v="5"/>
    <x v="11"/>
  </r>
  <r>
    <n v="676"/>
    <s v="Thompson-Moreno"/>
    <x v="687"/>
    <n v="62300"/>
    <n v="118214"/>
    <x v="3"/>
    <n v="1170"/>
    <x v="1"/>
    <s v="USD"/>
    <x v="628"/>
    <x v="623"/>
    <b v="0"/>
    <b v="0"/>
    <s v="photography/photography books"/>
    <n v="1.8974959871589085"/>
    <n v="1.8974959871589085"/>
    <x v="5"/>
    <x v="5"/>
  </r>
  <r>
    <n v="839"/>
    <s v="Pierce-Ramirez"/>
    <x v="688"/>
    <n v="7700"/>
    <n v="14644"/>
    <x v="3"/>
    <n v="157"/>
    <x v="1"/>
    <s v="USD"/>
    <x v="629"/>
    <x v="624"/>
    <b v="0"/>
    <b v="1"/>
    <s v="film &amp; video/documentary"/>
    <n v="1.9018181818181819"/>
    <n v="1.9018181818181819"/>
    <x v="6"/>
    <x v="7"/>
  </r>
  <r>
    <n v="773"/>
    <s v="Meza, Kirby and Patel"/>
    <x v="689"/>
    <n v="53100"/>
    <n v="101185"/>
    <x v="3"/>
    <n v="2353"/>
    <x v="1"/>
    <s v="USD"/>
    <x v="630"/>
    <x v="625"/>
    <b v="0"/>
    <b v="0"/>
    <s v="theater/plays"/>
    <n v="1.9055555555555554"/>
    <n v="1.9055555555555554"/>
    <x v="4"/>
    <x v="14"/>
  </r>
  <r>
    <n v="655"/>
    <s v="Gonzalez, Williams and Benson"/>
    <x v="690"/>
    <n v="6900"/>
    <n v="13212"/>
    <x v="3"/>
    <n v="264"/>
    <x v="1"/>
    <s v="USD"/>
    <x v="631"/>
    <x v="626"/>
    <b v="1"/>
    <b v="0"/>
    <s v="photography/photography books"/>
    <n v="1.9147826086956521"/>
    <n v="1.9147826086956521"/>
    <x v="2"/>
    <x v="2"/>
  </r>
  <r>
    <n v="490"/>
    <s v="Young and Sons"/>
    <x v="691"/>
    <n v="2400"/>
    <n v="4596"/>
    <x v="3"/>
    <n v="144"/>
    <x v="1"/>
    <s v="USD"/>
    <x v="632"/>
    <x v="627"/>
    <b v="0"/>
    <b v="0"/>
    <s v="journalism/audio"/>
    <n v="1.915"/>
    <n v="1.915"/>
    <x v="6"/>
    <x v="7"/>
  </r>
  <r>
    <n v="686"/>
    <s v="Jones, Wiley and Robbins"/>
    <x v="692"/>
    <n v="7500"/>
    <n v="14381"/>
    <x v="3"/>
    <n v="134"/>
    <x v="1"/>
    <s v="USD"/>
    <x v="633"/>
    <x v="628"/>
    <b v="0"/>
    <b v="0"/>
    <s v="technology/wearables"/>
    <n v="1.9174666666666667"/>
    <n v="1.9174666666666667"/>
    <x v="9"/>
    <x v="23"/>
  </r>
  <r>
    <n v="431"/>
    <s v="Rosales LLC"/>
    <x v="693"/>
    <n v="5100"/>
    <n v="9817"/>
    <x v="3"/>
    <n v="94"/>
    <x v="1"/>
    <s v="USD"/>
    <x v="634"/>
    <x v="383"/>
    <b v="1"/>
    <b v="0"/>
    <s v="theater/plays"/>
    <n v="1.9249019607843136"/>
    <n v="1.9249019607843136"/>
    <x v="3"/>
    <x v="12"/>
  </r>
  <r>
    <n v="785"/>
    <s v="Peterson, Fletcher and Sanchez"/>
    <x v="694"/>
    <n v="6700"/>
    <n v="12939"/>
    <x v="3"/>
    <n v="127"/>
    <x v="5"/>
    <s v="AUD"/>
    <x v="574"/>
    <x v="629"/>
    <b v="0"/>
    <b v="1"/>
    <s v="film &amp; video/animation"/>
    <n v="1.9311940298507462"/>
    <n v="1.9311940298507462"/>
    <x v="2"/>
    <x v="2"/>
  </r>
  <r>
    <n v="810"/>
    <s v="Ball-Fisher"/>
    <x v="695"/>
    <n v="6400"/>
    <n v="12360"/>
    <x v="3"/>
    <n v="221"/>
    <x v="1"/>
    <s v="USD"/>
    <x v="635"/>
    <x v="630"/>
    <b v="0"/>
    <b v="1"/>
    <s v="theater/plays"/>
    <n v="1.9312499999999999"/>
    <n v="1.9312499999999999"/>
    <x v="4"/>
    <x v="4"/>
  </r>
  <r>
    <n v="229"/>
    <s v="Hoffman-Howard"/>
    <x v="696"/>
    <n v="85600"/>
    <n v="165798"/>
    <x v="3"/>
    <n v="2551"/>
    <x v="1"/>
    <s v="USD"/>
    <x v="636"/>
    <x v="631"/>
    <b v="0"/>
    <b v="1"/>
    <s v="games/mobile games"/>
    <n v="1.936892523364486"/>
    <n v="1.936892523364486"/>
    <x v="2"/>
    <x v="2"/>
  </r>
  <r>
    <n v="213"/>
    <s v="Morgan-Warren"/>
    <x v="697"/>
    <n v="87900"/>
    <n v="171549"/>
    <x v="3"/>
    <n v="4289"/>
    <x v="1"/>
    <s v="USD"/>
    <x v="637"/>
    <x v="632"/>
    <b v="0"/>
    <b v="1"/>
    <s v="music/indie rock"/>
    <n v="1.9516382252559727"/>
    <n v="1.9516382252559727"/>
    <x v="8"/>
    <x v="21"/>
  </r>
  <r>
    <n v="99"/>
    <s v="Baker-Morris"/>
    <x v="698"/>
    <n v="7600"/>
    <n v="14951"/>
    <x v="3"/>
    <n v="164"/>
    <x v="1"/>
    <s v="USD"/>
    <x v="638"/>
    <x v="285"/>
    <b v="0"/>
    <b v="0"/>
    <s v="theater/plays"/>
    <n v="1.9672368421052631"/>
    <n v="1.9672368421052631"/>
    <x v="5"/>
    <x v="11"/>
  </r>
  <r>
    <n v="802"/>
    <s v="Rodriguez, Anderson and Porter"/>
    <x v="699"/>
    <n v="6200"/>
    <n v="12216"/>
    <x v="3"/>
    <n v="142"/>
    <x v="1"/>
    <s v="USD"/>
    <x v="288"/>
    <x v="633"/>
    <b v="0"/>
    <b v="0"/>
    <s v="photography/photography books"/>
    <n v="1.9703225806451612"/>
    <n v="1.9703225806451612"/>
    <x v="2"/>
    <x v="2"/>
  </r>
  <r>
    <n v="845"/>
    <s v="Williams LLC"/>
    <x v="700"/>
    <n v="69900"/>
    <n v="138087"/>
    <x v="3"/>
    <n v="1354"/>
    <x v="2"/>
    <s v="GBP"/>
    <x v="639"/>
    <x v="307"/>
    <b v="0"/>
    <b v="0"/>
    <s v="technology/web"/>
    <n v="1.9754935622317598"/>
    <n v="1.9754935622317598"/>
    <x v="6"/>
    <x v="7"/>
  </r>
  <r>
    <n v="442"/>
    <s v="Calderon, Bradford and Dean"/>
    <x v="701"/>
    <n v="5400"/>
    <n v="10731"/>
    <x v="3"/>
    <n v="143"/>
    <x v="4"/>
    <s v="EUR"/>
    <x v="640"/>
    <x v="634"/>
    <b v="0"/>
    <b v="0"/>
    <s v="theater/plays"/>
    <n v="1.9872222222222222"/>
    <n v="1.9872222222222222"/>
    <x v="3"/>
    <x v="3"/>
  </r>
  <r>
    <n v="911"/>
    <s v="Carter, Cole and Curtis"/>
    <x v="702"/>
    <n v="5800"/>
    <n v="11539"/>
    <x v="3"/>
    <n v="462"/>
    <x v="1"/>
    <s v="USD"/>
    <x v="641"/>
    <x v="635"/>
    <b v="1"/>
    <b v="0"/>
    <s v="technology/web"/>
    <n v="1.9894827586206896"/>
    <n v="1.9894827586206896"/>
    <x v="2"/>
    <x v="2"/>
  </r>
  <r>
    <n v="557"/>
    <s v="Lam-Hamilton"/>
    <x v="703"/>
    <n v="6000"/>
    <n v="11960"/>
    <x v="3"/>
    <n v="221"/>
    <x v="1"/>
    <s v="USD"/>
    <x v="642"/>
    <x v="636"/>
    <b v="0"/>
    <b v="1"/>
    <s v="film &amp; video/science fiction"/>
    <n v="1.9933333333333334"/>
    <n v="1.9933333333333334"/>
    <x v="3"/>
    <x v="3"/>
  </r>
  <r>
    <n v="332"/>
    <s v="Pacheco, Johnson and Torres"/>
    <x v="704"/>
    <n v="20700"/>
    <n v="41396"/>
    <x v="3"/>
    <n v="470"/>
    <x v="1"/>
    <s v="USD"/>
    <x v="643"/>
    <x v="637"/>
    <b v="0"/>
    <b v="0"/>
    <s v="technology/wearables"/>
    <n v="1.999806763285024"/>
    <n v="1.999806763285024"/>
    <x v="4"/>
    <x v="16"/>
  </r>
  <r>
    <n v="597"/>
    <s v="Todd, Freeman and Henry"/>
    <x v="705"/>
    <n v="73800"/>
    <n v="148779"/>
    <x v="3"/>
    <n v="2188"/>
    <x v="1"/>
    <s v="USD"/>
    <x v="632"/>
    <x v="638"/>
    <b v="0"/>
    <b v="0"/>
    <s v="theater/plays"/>
    <n v="2.0159756097560977"/>
    <n v="2.0159756097560977"/>
    <x v="3"/>
    <x v="12"/>
  </r>
  <r>
    <n v="801"/>
    <s v="Olson-Bishop"/>
    <x v="706"/>
    <n v="2300"/>
    <n v="4667"/>
    <x v="3"/>
    <n v="106"/>
    <x v="1"/>
    <s v="USD"/>
    <x v="644"/>
    <x v="639"/>
    <b v="0"/>
    <b v="1"/>
    <s v="photography/photography books"/>
    <n v="2.0291304347826089"/>
    <n v="2.0291304347826089"/>
    <x v="2"/>
    <x v="2"/>
  </r>
  <r>
    <n v="311"/>
    <s v="Flores PLC"/>
    <x v="707"/>
    <n v="6300"/>
    <n v="12812"/>
    <x v="3"/>
    <n v="121"/>
    <x v="1"/>
    <s v="USD"/>
    <x v="466"/>
    <x v="640"/>
    <b v="0"/>
    <b v="0"/>
    <s v="theater/plays"/>
    <n v="2.0336507936507937"/>
    <n v="2.0336507936507937"/>
    <x v="6"/>
    <x v="7"/>
  </r>
  <r>
    <n v="565"/>
    <s v="Joseph LLC"/>
    <x v="708"/>
    <n v="94900"/>
    <n v="194166"/>
    <x v="3"/>
    <n v="3596"/>
    <x v="1"/>
    <s v="USD"/>
    <x v="645"/>
    <x v="641"/>
    <b v="0"/>
    <b v="0"/>
    <s v="theater/plays"/>
    <n v="2.0460063224446787"/>
    <n v="2.0460063224446787"/>
    <x v="2"/>
    <x v="2"/>
  </r>
  <r>
    <n v="626"/>
    <s v="Tucker, Mccoy and Marquez"/>
    <x v="709"/>
    <n v="6400"/>
    <n v="13205"/>
    <x v="3"/>
    <n v="189"/>
    <x v="1"/>
    <s v="USD"/>
    <x v="646"/>
    <x v="542"/>
    <b v="0"/>
    <b v="1"/>
    <s v="theater/plays"/>
    <n v="2.0632812500000002"/>
    <n v="2.0632812500000002"/>
    <x v="2"/>
    <x v="2"/>
  </r>
  <r>
    <n v="601"/>
    <s v="Waters and Sons"/>
    <x v="710"/>
    <n v="6300"/>
    <n v="13018"/>
    <x v="3"/>
    <n v="194"/>
    <x v="1"/>
    <s v="USD"/>
    <x v="60"/>
    <x v="642"/>
    <b v="1"/>
    <b v="0"/>
    <s v="technology/wearables"/>
    <n v="2.0663492063492064"/>
    <n v="2.0663492063492064"/>
    <x v="2"/>
    <x v="2"/>
  </r>
  <r>
    <n v="851"/>
    <s v="Bright and Sons"/>
    <x v="711"/>
    <n v="6000"/>
    <n v="12468"/>
    <x v="3"/>
    <n v="160"/>
    <x v="1"/>
    <s v="USD"/>
    <x v="647"/>
    <x v="643"/>
    <b v="0"/>
    <b v="0"/>
    <s v="music/electric music"/>
    <n v="2.0779999999999998"/>
    <n v="2.0779999999999998"/>
    <x v="3"/>
    <x v="12"/>
  </r>
  <r>
    <n v="765"/>
    <s v="Matthews LLC"/>
    <x v="712"/>
    <n v="3900"/>
    <n v="8125"/>
    <x v="3"/>
    <n v="198"/>
    <x v="1"/>
    <s v="USD"/>
    <x v="648"/>
    <x v="442"/>
    <b v="1"/>
    <b v="1"/>
    <s v="music/indie rock"/>
    <n v="2.0833333333333335"/>
    <n v="2.0833333333333335"/>
    <x v="5"/>
    <x v="6"/>
  </r>
  <r>
    <n v="595"/>
    <s v="Harris-Jennings"/>
    <x v="713"/>
    <n v="70300"/>
    <n v="146595"/>
    <x v="3"/>
    <n v="1629"/>
    <x v="1"/>
    <s v="USD"/>
    <x v="649"/>
    <x v="644"/>
    <b v="0"/>
    <b v="1"/>
    <s v="theater/plays"/>
    <n v="2.0852773826458035"/>
    <n v="2.0852773826458035"/>
    <x v="5"/>
    <x v="11"/>
  </r>
  <r>
    <n v="287"/>
    <s v="Ferguson PLC"/>
    <x v="714"/>
    <n v="6300"/>
    <n v="13213"/>
    <x v="3"/>
    <n v="176"/>
    <x v="1"/>
    <s v="USD"/>
    <x v="156"/>
    <x v="155"/>
    <b v="0"/>
    <b v="0"/>
    <s v="music/electric music"/>
    <n v="2.0973015873015872"/>
    <n v="2.0973015873015872"/>
    <x v="2"/>
    <x v="2"/>
  </r>
  <r>
    <n v="888"/>
    <s v="Palmer Ltd"/>
    <x v="715"/>
    <n v="5800"/>
    <n v="12174"/>
    <x v="3"/>
    <n v="290"/>
    <x v="1"/>
    <s v="USD"/>
    <x v="650"/>
    <x v="645"/>
    <b v="0"/>
    <b v="0"/>
    <s v="theater/plays"/>
    <n v="2.0989655172413793"/>
    <n v="2.0989655172413793"/>
    <x v="5"/>
    <x v="6"/>
  </r>
  <r>
    <n v="248"/>
    <s v="Roberts and Sons"/>
    <x v="716"/>
    <n v="6200"/>
    <n v="13103"/>
    <x v="3"/>
    <n v="218"/>
    <x v="5"/>
    <s v="AUD"/>
    <x v="651"/>
    <x v="219"/>
    <b v="0"/>
    <b v="0"/>
    <s v="games/mobile games"/>
    <n v="2.1133870967741935"/>
    <n v="2.1133870967741935"/>
    <x v="2"/>
    <x v="2"/>
  </r>
  <r>
    <n v="932"/>
    <s v="Mora, Miller and Harper"/>
    <x v="717"/>
    <n v="2300"/>
    <n v="4883"/>
    <x v="3"/>
    <n v="144"/>
    <x v="1"/>
    <s v="USD"/>
    <x v="652"/>
    <x v="646"/>
    <b v="0"/>
    <b v="0"/>
    <s v="music/rock"/>
    <n v="2.1230434782608696"/>
    <n v="2.1230434782608696"/>
    <x v="8"/>
    <x v="21"/>
  </r>
  <r>
    <n v="746"/>
    <s v="Edwards LLC"/>
    <x v="718"/>
    <n v="55800"/>
    <n v="118580"/>
    <x v="3"/>
    <n v="3388"/>
    <x v="1"/>
    <s v="USD"/>
    <x v="653"/>
    <x v="647"/>
    <b v="0"/>
    <b v="0"/>
    <s v="technology/web"/>
    <n v="2.1250896057347672"/>
    <n v="2.1250896057347672"/>
    <x v="5"/>
    <x v="5"/>
  </r>
  <r>
    <n v="41"/>
    <s v="Watts Group"/>
    <x v="719"/>
    <n v="5600"/>
    <n v="11924"/>
    <x v="3"/>
    <n v="111"/>
    <x v="4"/>
    <s v="EUR"/>
    <x v="654"/>
    <x v="648"/>
    <b v="0"/>
    <b v="1"/>
    <s v="music/rock"/>
    <n v="2.1292857142857144"/>
    <n v="2.1292857142857144"/>
    <x v="3"/>
    <x v="3"/>
  </r>
  <r>
    <n v="119"/>
    <s v="Clark and Sons"/>
    <x v="720"/>
    <n v="5000"/>
    <n v="10748"/>
    <x v="3"/>
    <n v="154"/>
    <x v="1"/>
    <s v="USD"/>
    <x v="655"/>
    <x v="159"/>
    <b v="0"/>
    <b v="1"/>
    <s v="film &amp; video/documentary"/>
    <n v="2.1496"/>
    <n v="2.1496"/>
    <x v="5"/>
    <x v="5"/>
  </r>
  <r>
    <n v="57"/>
    <s v="Bridges, Freeman and Kim"/>
    <x v="721"/>
    <n v="2900"/>
    <n v="6243"/>
    <x v="3"/>
    <n v="201"/>
    <x v="1"/>
    <s v="USD"/>
    <x v="656"/>
    <x v="649"/>
    <b v="0"/>
    <b v="0"/>
    <s v="games/video games"/>
    <n v="2.1527586206896552"/>
    <n v="2.1527586206896552"/>
    <x v="4"/>
    <x v="14"/>
  </r>
  <r>
    <n v="782"/>
    <s v="Williams and Sons"/>
    <x v="722"/>
    <n v="5100"/>
    <n v="10981"/>
    <x v="3"/>
    <n v="161"/>
    <x v="1"/>
    <s v="USD"/>
    <x v="657"/>
    <x v="650"/>
    <b v="0"/>
    <b v="1"/>
    <s v="film &amp; video/animation"/>
    <n v="2.153137254901961"/>
    <n v="2.153137254901961"/>
    <x v="8"/>
    <x v="18"/>
  </r>
  <r>
    <n v="218"/>
    <s v="Price-Rodriguez"/>
    <x v="723"/>
    <n v="5700"/>
    <n v="12309"/>
    <x v="3"/>
    <n v="397"/>
    <x v="2"/>
    <s v="GBP"/>
    <x v="658"/>
    <x v="651"/>
    <b v="0"/>
    <b v="1"/>
    <s v="film &amp; video/shorts"/>
    <n v="2.1594736842105262"/>
    <n v="2.1594736842105262"/>
    <x v="4"/>
    <x v="4"/>
  </r>
  <r>
    <n v="25"/>
    <s v="Caldwell, Velazquez and Wilson"/>
    <x v="724"/>
    <n v="5500"/>
    <n v="11904"/>
    <x v="3"/>
    <n v="163"/>
    <x v="1"/>
    <s v="USD"/>
    <x v="659"/>
    <x v="652"/>
    <b v="0"/>
    <b v="1"/>
    <s v="games/video games"/>
    <n v="2.1643636363636363"/>
    <n v="2.1643636363636363"/>
    <x v="4"/>
    <x v="20"/>
  </r>
  <r>
    <n v="987"/>
    <s v="Wilson Group"/>
    <x v="725"/>
    <n v="6200"/>
    <n v="13441"/>
    <x v="3"/>
    <n v="480"/>
    <x v="1"/>
    <s v="USD"/>
    <x v="660"/>
    <x v="653"/>
    <b v="0"/>
    <b v="0"/>
    <s v="film &amp; video/documentary"/>
    <n v="2.1679032258064517"/>
    <n v="2.1679032258064517"/>
    <x v="8"/>
    <x v="18"/>
  </r>
  <r>
    <n v="929"/>
    <s v="Turner-Terrell"/>
    <x v="726"/>
    <n v="5500"/>
    <n v="11952"/>
    <x v="3"/>
    <n v="184"/>
    <x v="2"/>
    <s v="GBP"/>
    <x v="661"/>
    <x v="654"/>
    <b v="0"/>
    <b v="0"/>
    <s v="theater/plays"/>
    <n v="2.173090909090909"/>
    <n v="2.173090909090909"/>
    <x v="4"/>
    <x v="14"/>
  </r>
  <r>
    <n v="96"/>
    <s v="Howard Ltd"/>
    <x v="727"/>
    <n v="69700"/>
    <n v="151513"/>
    <x v="3"/>
    <n v="2331"/>
    <x v="1"/>
    <s v="USD"/>
    <x v="662"/>
    <x v="553"/>
    <b v="0"/>
    <b v="0"/>
    <s v="theater/plays"/>
    <n v="2.1737876614060259"/>
    <n v="2.1737876614060259"/>
    <x v="2"/>
    <x v="2"/>
  </r>
  <r>
    <n v="567"/>
    <s v="Johns PLC"/>
    <x v="728"/>
    <n v="6800"/>
    <n v="14865"/>
    <x v="3"/>
    <n v="244"/>
    <x v="1"/>
    <s v="USD"/>
    <x v="663"/>
    <x v="655"/>
    <b v="0"/>
    <b v="0"/>
    <s v="music/rock"/>
    <n v="2.1860294117647059"/>
    <n v="2.1860294117647059"/>
    <x v="2"/>
    <x v="2"/>
  </r>
  <r>
    <n v="121"/>
    <s v="Brown-Brown"/>
    <x v="729"/>
    <n v="45300"/>
    <n v="99361"/>
    <x v="3"/>
    <n v="903"/>
    <x v="1"/>
    <s v="USD"/>
    <x v="664"/>
    <x v="656"/>
    <b v="0"/>
    <b v="0"/>
    <s v="games/video games"/>
    <n v="2.1933995584988963"/>
    <n v="2.1933995584988963"/>
    <x v="5"/>
    <x v="5"/>
  </r>
  <r>
    <n v="149"/>
    <s v="Payne, Oliver and Burch"/>
    <x v="730"/>
    <n v="6200"/>
    <n v="13632"/>
    <x v="3"/>
    <n v="195"/>
    <x v="1"/>
    <s v="USD"/>
    <x v="665"/>
    <x v="657"/>
    <b v="0"/>
    <b v="0"/>
    <s v="music/indie rock"/>
    <n v="2.1987096774193549"/>
    <n v="2.1987096774193549"/>
    <x v="8"/>
    <x v="18"/>
  </r>
  <r>
    <n v="488"/>
    <s v="Cordova, Shaw and Wang"/>
    <x v="731"/>
    <n v="5300"/>
    <n v="11663"/>
    <x v="3"/>
    <n v="115"/>
    <x v="1"/>
    <s v="USD"/>
    <x v="666"/>
    <x v="658"/>
    <b v="0"/>
    <b v="0"/>
    <s v="theater/plays"/>
    <n v="2.2005660377358489"/>
    <n v="2.2005660377358489"/>
    <x v="5"/>
    <x v="11"/>
  </r>
  <r>
    <n v="158"/>
    <s v="Carlson Inc"/>
    <x v="732"/>
    <n v="2100"/>
    <n v="4640"/>
    <x v="3"/>
    <n v="41"/>
    <x v="1"/>
    <s v="USD"/>
    <x v="667"/>
    <x v="659"/>
    <b v="0"/>
    <b v="0"/>
    <s v="music/rock"/>
    <n v="2.2095238095238097"/>
    <n v="2.2095238095238097"/>
    <x v="2"/>
    <x v="2"/>
  </r>
  <r>
    <n v="643"/>
    <s v="Harris Inc"/>
    <x v="733"/>
    <n v="14900"/>
    <n v="32986"/>
    <x v="3"/>
    <n v="375"/>
    <x v="1"/>
    <s v="USD"/>
    <x v="668"/>
    <x v="660"/>
    <b v="0"/>
    <b v="0"/>
    <s v="theater/plays"/>
    <n v="2.2138255033557046"/>
    <n v="2.2138255033557046"/>
    <x v="5"/>
    <x v="5"/>
  </r>
  <r>
    <n v="140"/>
    <s v="Bautista-Cross"/>
    <x v="734"/>
    <n v="5500"/>
    <n v="12274"/>
    <x v="3"/>
    <n v="186"/>
    <x v="1"/>
    <s v="USD"/>
    <x v="669"/>
    <x v="661"/>
    <b v="0"/>
    <b v="0"/>
    <s v="film &amp; video/documentary"/>
    <n v="2.2316363636363636"/>
    <n v="2.2316363636363636"/>
    <x v="2"/>
    <x v="2"/>
  </r>
  <r>
    <n v="555"/>
    <s v="Anderson Group"/>
    <x v="735"/>
    <n v="6300"/>
    <n v="14089"/>
    <x v="3"/>
    <n v="135"/>
    <x v="6"/>
    <s v="DKK"/>
    <x v="670"/>
    <x v="662"/>
    <b v="0"/>
    <b v="0"/>
    <s v="music/rock"/>
    <n v="2.2363492063492063"/>
    <n v="2.2363492063492063"/>
    <x v="4"/>
    <x v="14"/>
  </r>
  <r>
    <n v="925"/>
    <s v="Wilson, Jefferson and Anderson"/>
    <x v="736"/>
    <n v="3000"/>
    <n v="6722"/>
    <x v="3"/>
    <n v="65"/>
    <x v="1"/>
    <s v="USD"/>
    <x v="671"/>
    <x v="663"/>
    <b v="0"/>
    <b v="0"/>
    <s v="theater/plays"/>
    <n v="2.2406666666666668"/>
    <n v="2.2406666666666668"/>
    <x v="5"/>
    <x v="5"/>
  </r>
  <r>
    <n v="81"/>
    <s v="Gomez, Bailey and Flores"/>
    <x v="737"/>
    <n v="16800"/>
    <n v="37857"/>
    <x v="3"/>
    <n v="411"/>
    <x v="1"/>
    <s v="USD"/>
    <x v="672"/>
    <x v="664"/>
    <b v="0"/>
    <b v="0"/>
    <s v="music/rock"/>
    <n v="2.253392857142857"/>
    <n v="2.253392857142857"/>
    <x v="2"/>
    <x v="2"/>
  </r>
  <r>
    <n v="383"/>
    <s v="Baker Ltd"/>
    <x v="738"/>
    <n v="6300"/>
    <n v="14199"/>
    <x v="3"/>
    <n v="189"/>
    <x v="1"/>
    <s v="USD"/>
    <x v="27"/>
    <x v="241"/>
    <b v="0"/>
    <b v="1"/>
    <s v="food/food trucks"/>
    <n v="2.2538095238095237"/>
    <n v="2.2538095238095237"/>
    <x v="5"/>
    <x v="5"/>
  </r>
  <r>
    <n v="812"/>
    <s v="Landry Group"/>
    <x v="739"/>
    <n v="59700"/>
    <n v="134640"/>
    <x v="3"/>
    <n v="2805"/>
    <x v="0"/>
    <s v="CAD"/>
    <x v="673"/>
    <x v="665"/>
    <b v="0"/>
    <b v="0"/>
    <s v="publishing/nonfiction"/>
    <n v="2.2552763819095478"/>
    <n v="2.2552763819095478"/>
    <x v="1"/>
    <x v="1"/>
  </r>
  <r>
    <n v="360"/>
    <s v="Larsen-Chung"/>
    <x v="740"/>
    <n v="59700"/>
    <n v="135132"/>
    <x v="3"/>
    <n v="2875"/>
    <x v="2"/>
    <s v="GBP"/>
    <x v="674"/>
    <x v="666"/>
    <b v="0"/>
    <b v="1"/>
    <s v="theater/plays"/>
    <n v="2.2635175879396985"/>
    <n v="2.2635175879396985"/>
    <x v="7"/>
    <x v="8"/>
  </r>
  <r>
    <n v="690"/>
    <s v="Walsh-Watts"/>
    <x v="741"/>
    <n v="3600"/>
    <n v="8158"/>
    <x v="3"/>
    <n v="190"/>
    <x v="1"/>
    <s v="USD"/>
    <x v="675"/>
    <x v="667"/>
    <b v="0"/>
    <b v="1"/>
    <s v="film &amp; video/documentary"/>
    <n v="2.266111111111111"/>
    <n v="2.266111111111111"/>
    <x v="2"/>
    <x v="2"/>
  </r>
  <r>
    <n v="58"/>
    <s v="Anderson-Perez"/>
    <x v="742"/>
    <n v="2700"/>
    <n v="6132"/>
    <x v="3"/>
    <n v="211"/>
    <x v="1"/>
    <s v="USD"/>
    <x v="676"/>
    <x v="668"/>
    <b v="0"/>
    <b v="0"/>
    <s v="theater/plays"/>
    <n v="2.2711111111111113"/>
    <n v="2.2711111111111113"/>
    <x v="4"/>
    <x v="14"/>
  </r>
  <r>
    <n v="972"/>
    <s v="Sellers, Roach and Garrison"/>
    <x v="743"/>
    <n v="42700"/>
    <n v="97524"/>
    <x v="3"/>
    <n v="1681"/>
    <x v="1"/>
    <s v="USD"/>
    <x v="677"/>
    <x v="669"/>
    <b v="0"/>
    <b v="1"/>
    <s v="technology/web"/>
    <n v="2.283934426229508"/>
    <n v="2.283934426229508"/>
    <x v="2"/>
    <x v="2"/>
  </r>
  <r>
    <n v="880"/>
    <s v="Craig, Ellis and Miller"/>
    <x v="744"/>
    <n v="84500"/>
    <n v="193101"/>
    <x v="3"/>
    <n v="2414"/>
    <x v="1"/>
    <s v="USD"/>
    <x v="678"/>
    <x v="670"/>
    <b v="0"/>
    <b v="0"/>
    <s v="music/electric music"/>
    <n v="2.2852189349112426"/>
    <n v="2.2852189349112426"/>
    <x v="3"/>
    <x v="3"/>
  </r>
  <r>
    <n v="747"/>
    <s v="Greer and Sons"/>
    <x v="745"/>
    <n v="4900"/>
    <n v="11214"/>
    <x v="3"/>
    <n v="280"/>
    <x v="1"/>
    <s v="USD"/>
    <x v="679"/>
    <x v="182"/>
    <b v="0"/>
    <b v="0"/>
    <s v="theater/plays"/>
    <n v="2.2885714285714287"/>
    <n v="2.2885714285714287"/>
    <x v="5"/>
    <x v="6"/>
  </r>
  <r>
    <n v="393"/>
    <s v="Owens, Hall and Gonzalez"/>
    <x v="746"/>
    <n v="62800"/>
    <n v="143788"/>
    <x v="3"/>
    <n v="3059"/>
    <x v="0"/>
    <s v="CAD"/>
    <x v="680"/>
    <x v="671"/>
    <b v="0"/>
    <b v="0"/>
    <s v="music/jazz"/>
    <n v="2.2896178343949045"/>
    <n v="2.2896178343949045"/>
    <x v="2"/>
    <x v="2"/>
  </r>
  <r>
    <n v="187"/>
    <s v="Fox Group"/>
    <x v="747"/>
    <n v="60200"/>
    <n v="138384"/>
    <x v="3"/>
    <n v="1442"/>
    <x v="0"/>
    <s v="CAD"/>
    <x v="681"/>
    <x v="672"/>
    <b v="0"/>
    <b v="1"/>
    <s v="film &amp; video/shorts"/>
    <n v="2.2987375415282392"/>
    <n v="2.2987375415282392"/>
    <x v="5"/>
    <x v="10"/>
  </r>
  <r>
    <n v="142"/>
    <s v="Figueroa Ltd"/>
    <x v="748"/>
    <n v="5000"/>
    <n v="11502"/>
    <x v="3"/>
    <n v="117"/>
    <x v="1"/>
    <s v="USD"/>
    <x v="512"/>
    <x v="673"/>
    <b v="0"/>
    <b v="0"/>
    <s v="technology/web"/>
    <n v="2.3003999999999998"/>
    <n v="2.3003999999999998"/>
    <x v="4"/>
    <x v="20"/>
  </r>
  <r>
    <n v="892"/>
    <s v="Anderson, Parks and Estrada"/>
    <x v="749"/>
    <n v="6000"/>
    <n v="13835"/>
    <x v="3"/>
    <n v="182"/>
    <x v="1"/>
    <s v="USD"/>
    <x v="682"/>
    <x v="674"/>
    <b v="0"/>
    <b v="0"/>
    <s v="publishing/translations"/>
    <n v="2.3058333333333332"/>
    <n v="2.3058333333333332"/>
    <x v="3"/>
    <x v="3"/>
  </r>
  <r>
    <n v="768"/>
    <s v="Ramirez-Calderon"/>
    <x v="750"/>
    <n v="4800"/>
    <n v="11088"/>
    <x v="3"/>
    <n v="150"/>
    <x v="1"/>
    <s v="USD"/>
    <x v="403"/>
    <x v="675"/>
    <b v="0"/>
    <b v="0"/>
    <s v="theater/plays"/>
    <n v="2.31"/>
    <n v="2.31"/>
    <x v="7"/>
    <x v="15"/>
  </r>
  <r>
    <n v="751"/>
    <s v="Lane-Barber"/>
    <x v="751"/>
    <n v="3600"/>
    <n v="8363"/>
    <x v="3"/>
    <n v="270"/>
    <x v="1"/>
    <s v="USD"/>
    <x v="683"/>
    <x v="676"/>
    <b v="1"/>
    <b v="1"/>
    <s v="publishing/nonfiction"/>
    <n v="2.3230555555555554"/>
    <n v="2.3230555555555554"/>
    <x v="2"/>
    <x v="2"/>
  </r>
  <r>
    <n v="267"/>
    <s v="Acosta PLC"/>
    <x v="752"/>
    <n v="61600"/>
    <n v="143910"/>
    <x v="3"/>
    <n v="2768"/>
    <x v="5"/>
    <s v="AUD"/>
    <x v="684"/>
    <x v="677"/>
    <b v="0"/>
    <b v="0"/>
    <s v="theater/plays"/>
    <n v="2.3362012987012988"/>
    <n v="2.3362012987012988"/>
    <x v="7"/>
    <x v="8"/>
  </r>
  <r>
    <n v="65"/>
    <s v="Berry-Boyer"/>
    <x v="753"/>
    <n v="6100"/>
    <n v="14405"/>
    <x v="3"/>
    <n v="236"/>
    <x v="1"/>
    <s v="USD"/>
    <x v="197"/>
    <x v="678"/>
    <b v="0"/>
    <b v="0"/>
    <s v="theater/plays"/>
    <n v="2.3614754098360655"/>
    <n v="2.3614754098360655"/>
    <x v="2"/>
    <x v="2"/>
  </r>
  <r>
    <n v="478"/>
    <s v="Lyons LLC"/>
    <x v="754"/>
    <n v="68800"/>
    <n v="162603"/>
    <x v="3"/>
    <n v="2756"/>
    <x v="1"/>
    <s v="USD"/>
    <x v="685"/>
    <x v="528"/>
    <b v="0"/>
    <b v="0"/>
    <s v="technology/wearables"/>
    <n v="2.3634156976744185"/>
    <n v="2.3634156976744185"/>
    <x v="2"/>
    <x v="2"/>
  </r>
  <r>
    <n v="145"/>
    <s v="Fields-Moore"/>
    <x v="755"/>
    <n v="25000"/>
    <n v="59128"/>
    <x v="3"/>
    <n v="768"/>
    <x v="3"/>
    <s v="CHF"/>
    <x v="686"/>
    <x v="679"/>
    <b v="0"/>
    <b v="0"/>
    <s v="technology/wearables"/>
    <n v="2.3651200000000001"/>
    <n v="2.3651200000000001"/>
    <x v="3"/>
    <x v="12"/>
  </r>
  <r>
    <n v="569"/>
    <s v="Fischer, Fowler and Arnold"/>
    <x v="756"/>
    <n v="20100"/>
    <n v="47705"/>
    <x v="3"/>
    <n v="589"/>
    <x v="4"/>
    <s v="EUR"/>
    <x v="687"/>
    <x v="680"/>
    <b v="0"/>
    <b v="0"/>
    <s v="film &amp; video/animation"/>
    <n v="2.3733830845771142"/>
    <n v="2.3733830845771142"/>
    <x v="3"/>
    <x v="12"/>
  </r>
  <r>
    <n v="918"/>
    <s v="Jones-Gonzalez"/>
    <x v="757"/>
    <n v="3800"/>
    <n v="9021"/>
    <x v="3"/>
    <n v="156"/>
    <x v="3"/>
    <s v="CHF"/>
    <x v="688"/>
    <x v="502"/>
    <b v="0"/>
    <b v="0"/>
    <s v="publishing/radio &amp; podcasts"/>
    <n v="2.3739473684210526"/>
    <n v="2.3739473684210526"/>
    <x v="4"/>
    <x v="4"/>
  </r>
  <r>
    <n v="847"/>
    <s v="Miller, Glenn and Adams"/>
    <x v="758"/>
    <n v="4700"/>
    <n v="11174"/>
    <x v="3"/>
    <n v="110"/>
    <x v="1"/>
    <s v="USD"/>
    <x v="689"/>
    <x v="681"/>
    <b v="0"/>
    <b v="0"/>
    <s v="food/food trucks"/>
    <n v="2.3774468085106384"/>
    <n v="2.3774468085106384"/>
    <x v="7"/>
    <x v="19"/>
  </r>
  <r>
    <n v="923"/>
    <s v="Wise and Sons"/>
    <x v="759"/>
    <n v="1700"/>
    <n v="4044"/>
    <x v="3"/>
    <n v="40"/>
    <x v="1"/>
    <s v="USD"/>
    <x v="690"/>
    <x v="682"/>
    <b v="0"/>
    <b v="0"/>
    <s v="theater/plays"/>
    <n v="2.3788235294117648"/>
    <n v="2.3788235294117648"/>
    <x v="1"/>
    <x v="1"/>
  </r>
  <r>
    <n v="883"/>
    <s v="Simmons-Villarreal"/>
    <x v="760"/>
    <n v="3400"/>
    <n v="8089"/>
    <x v="3"/>
    <n v="193"/>
    <x v="1"/>
    <s v="USD"/>
    <x v="691"/>
    <x v="683"/>
    <b v="0"/>
    <b v="0"/>
    <s v="film &amp; video/shorts"/>
    <n v="2.3791176470588233"/>
    <n v="2.3791176470588233"/>
    <x v="2"/>
    <x v="2"/>
  </r>
  <r>
    <n v="813"/>
    <s v="Buckley Group"/>
    <x v="761"/>
    <n v="3200"/>
    <n v="7661"/>
    <x v="3"/>
    <n v="68"/>
    <x v="1"/>
    <s v="USD"/>
    <x v="692"/>
    <x v="684"/>
    <b v="0"/>
    <b v="0"/>
    <s v="games/video games"/>
    <n v="2.3940625"/>
    <n v="2.3940625"/>
    <x v="4"/>
    <x v="20"/>
  </r>
  <r>
    <n v="665"/>
    <s v="Park-Goodman"/>
    <x v="762"/>
    <n v="5100"/>
    <n v="12219"/>
    <x v="3"/>
    <n v="272"/>
    <x v="1"/>
    <s v="USD"/>
    <x v="693"/>
    <x v="236"/>
    <b v="0"/>
    <b v="1"/>
    <s v="film &amp; video/documentary"/>
    <n v="2.3958823529411766"/>
    <n v="2.3958823529411766"/>
    <x v="8"/>
    <x v="18"/>
  </r>
  <r>
    <n v="933"/>
    <s v="Espinoza Group"/>
    <x v="763"/>
    <n v="73000"/>
    <n v="175015"/>
    <x v="3"/>
    <n v="1902"/>
    <x v="1"/>
    <s v="USD"/>
    <x v="694"/>
    <x v="685"/>
    <b v="0"/>
    <b v="0"/>
    <s v="theater/plays"/>
    <n v="2.3974657534246577"/>
    <n v="2.3974657534246577"/>
    <x v="4"/>
    <x v="14"/>
  </r>
  <r>
    <n v="556"/>
    <s v="Smith and Sons"/>
    <x v="764"/>
    <n v="5200"/>
    <n v="12467"/>
    <x v="3"/>
    <n v="122"/>
    <x v="1"/>
    <s v="USD"/>
    <x v="695"/>
    <x v="686"/>
    <b v="0"/>
    <b v="1"/>
    <s v="publishing/translations"/>
    <n v="2.3975"/>
    <n v="2.3975"/>
    <x v="2"/>
    <x v="2"/>
  </r>
  <r>
    <n v="275"/>
    <s v="Ward, Sanchez and Kemp"/>
    <x v="765"/>
    <n v="3900"/>
    <n v="9419"/>
    <x v="3"/>
    <n v="116"/>
    <x v="1"/>
    <s v="USD"/>
    <x v="696"/>
    <x v="415"/>
    <b v="0"/>
    <b v="0"/>
    <s v="publishing/translations"/>
    <n v="2.4151282051282053"/>
    <n v="2.4151282051282053"/>
    <x v="7"/>
    <x v="15"/>
  </r>
  <r>
    <n v="13"/>
    <s v="Walker, Taylor and Coleman"/>
    <x v="766"/>
    <n v="4200"/>
    <n v="10295"/>
    <x v="3"/>
    <n v="98"/>
    <x v="1"/>
    <s v="USD"/>
    <x v="697"/>
    <x v="687"/>
    <b v="0"/>
    <b v="0"/>
    <s v="music/indie rock"/>
    <n v="2.4511904761904764"/>
    <n v="2.4511904761904764"/>
    <x v="7"/>
    <x v="15"/>
  </r>
  <r>
    <n v="717"/>
    <s v="Barnes, Wilcox and Riley"/>
    <x v="767"/>
    <n v="5600"/>
    <n v="13868"/>
    <x v="3"/>
    <n v="555"/>
    <x v="1"/>
    <s v="USD"/>
    <x v="698"/>
    <x v="688"/>
    <b v="0"/>
    <b v="0"/>
    <s v="film &amp; video/documentary"/>
    <n v="2.4764285714285714"/>
    <n v="2.4764285714285714"/>
    <x v="5"/>
    <x v="11"/>
  </r>
  <r>
    <n v="617"/>
    <s v="King LLC"/>
    <x v="768"/>
    <n v="1400"/>
    <n v="3496"/>
    <x v="3"/>
    <n v="55"/>
    <x v="1"/>
    <s v="USD"/>
    <x v="699"/>
    <x v="689"/>
    <b v="0"/>
    <b v="0"/>
    <s v="theater/plays"/>
    <n v="2.4971428571428573"/>
    <n v="2.4971428571428573"/>
    <x v="4"/>
    <x v="14"/>
  </r>
  <r>
    <n v="860"/>
    <s v="Lee PLC"/>
    <x v="769"/>
    <n v="2000"/>
    <n v="5033"/>
    <x v="3"/>
    <n v="65"/>
    <x v="1"/>
    <s v="USD"/>
    <x v="700"/>
    <x v="690"/>
    <b v="0"/>
    <b v="1"/>
    <s v="technology/wearables"/>
    <n v="2.5165000000000002"/>
    <n v="2.5165000000000002"/>
    <x v="2"/>
    <x v="2"/>
  </r>
  <r>
    <n v="902"/>
    <s v="Wang, Silva and Byrd"/>
    <x v="770"/>
    <n v="1400"/>
    <n v="3534"/>
    <x v="3"/>
    <n v="110"/>
    <x v="1"/>
    <s v="USD"/>
    <x v="359"/>
    <x v="413"/>
    <b v="0"/>
    <b v="0"/>
    <s v="technology/web"/>
    <n v="2.5242857142857145"/>
    <n v="2.5242857142857145"/>
    <x v="3"/>
    <x v="12"/>
  </r>
  <r>
    <n v="89"/>
    <s v="White, Singleton and Zimmerman"/>
    <x v="771"/>
    <n v="3400"/>
    <n v="8588"/>
    <x v="3"/>
    <n v="96"/>
    <x v="1"/>
    <s v="USD"/>
    <x v="701"/>
    <x v="691"/>
    <b v="0"/>
    <b v="0"/>
    <s v="theater/plays"/>
    <n v="2.5258823529411765"/>
    <n v="2.5258823529411765"/>
    <x v="3"/>
    <x v="3"/>
  </r>
  <r>
    <n v="269"/>
    <s v="Miles and Sons"/>
    <x v="772"/>
    <n v="3500"/>
    <n v="8842"/>
    <x v="3"/>
    <n v="87"/>
    <x v="1"/>
    <s v="USD"/>
    <x v="702"/>
    <x v="692"/>
    <b v="0"/>
    <b v="0"/>
    <s v="film &amp; video/television"/>
    <n v="2.5262857142857142"/>
    <n v="2.5262857142857142"/>
    <x v="2"/>
    <x v="2"/>
  </r>
  <r>
    <n v="163"/>
    <s v="Burton-Watkins"/>
    <x v="773"/>
    <n v="3500"/>
    <n v="8864"/>
    <x v="3"/>
    <n v="246"/>
    <x v="1"/>
    <s v="USD"/>
    <x v="703"/>
    <x v="630"/>
    <b v="0"/>
    <b v="1"/>
    <s v="photography/photography books"/>
    <n v="2.5325714285714285"/>
    <n v="2.5325714285714285"/>
    <x v="4"/>
    <x v="22"/>
  </r>
  <r>
    <n v="68"/>
    <s v="Moreno-Turner"/>
    <x v="774"/>
    <n v="5700"/>
    <n v="14508"/>
    <x v="3"/>
    <n v="246"/>
    <x v="4"/>
    <s v="EUR"/>
    <x v="704"/>
    <x v="693"/>
    <b v="0"/>
    <b v="1"/>
    <s v="theater/plays"/>
    <n v="2.5452631578947367"/>
    <n v="2.5452631578947367"/>
    <x v="6"/>
    <x v="7"/>
  </r>
  <r>
    <n v="753"/>
    <s v="Guerrero-Griffin"/>
    <x v="775"/>
    <n v="4700"/>
    <n v="12065"/>
    <x v="3"/>
    <n v="137"/>
    <x v="1"/>
    <s v="USD"/>
    <x v="705"/>
    <x v="694"/>
    <b v="0"/>
    <b v="0"/>
    <s v="photography/photography books"/>
    <n v="2.5670212765957445"/>
    <n v="2.5670212765957445"/>
    <x v="2"/>
    <x v="2"/>
  </r>
  <r>
    <n v="891"/>
    <s v="Williams, Price and Hurley"/>
    <x v="776"/>
    <n v="3000"/>
    <n v="7758"/>
    <x v="3"/>
    <n v="165"/>
    <x v="0"/>
    <s v="CAD"/>
    <x v="706"/>
    <x v="695"/>
    <b v="0"/>
    <b v="0"/>
    <s v="film &amp; video/documentary"/>
    <n v="2.5859999999999999"/>
    <n v="2.5859999999999999"/>
    <x v="6"/>
    <x v="7"/>
  </r>
  <r>
    <n v="92"/>
    <s v="Santos, Bell and Lloyd"/>
    <x v="777"/>
    <n v="20000"/>
    <n v="51775"/>
    <x v="3"/>
    <n v="498"/>
    <x v="3"/>
    <s v="CHF"/>
    <x v="707"/>
    <x v="580"/>
    <b v="0"/>
    <b v="1"/>
    <s v="games/video games"/>
    <n v="2.5887500000000001"/>
    <n v="2.5887500000000001"/>
    <x v="4"/>
    <x v="14"/>
  </r>
  <r>
    <n v="225"/>
    <s v="Fox-Quinn"/>
    <x v="778"/>
    <n v="67800"/>
    <n v="176398"/>
    <x v="3"/>
    <n v="5880"/>
    <x v="1"/>
    <s v="USD"/>
    <x v="708"/>
    <x v="662"/>
    <b v="1"/>
    <b v="0"/>
    <s v="music/rock"/>
    <n v="2.6017404129793511"/>
    <n v="2.6017404129793511"/>
    <x v="8"/>
    <x v="18"/>
  </r>
  <r>
    <n v="484"/>
    <s v="Landry Inc"/>
    <x v="779"/>
    <n v="29600"/>
    <n v="77021"/>
    <x v="3"/>
    <n v="1572"/>
    <x v="2"/>
    <s v="GBP"/>
    <x v="709"/>
    <x v="696"/>
    <b v="0"/>
    <b v="1"/>
    <s v="food/food trucks"/>
    <n v="2.6020608108108108"/>
    <n v="2.6020608108108108"/>
    <x v="5"/>
    <x v="5"/>
  </r>
  <r>
    <n v="88"/>
    <s v="Clark Group"/>
    <x v="780"/>
    <n v="4800"/>
    <n v="12516"/>
    <x v="3"/>
    <n v="113"/>
    <x v="1"/>
    <s v="USD"/>
    <x v="710"/>
    <x v="697"/>
    <b v="0"/>
    <b v="0"/>
    <s v="publishing/translations"/>
    <n v="2.6074999999999999"/>
    <n v="2.6074999999999999"/>
    <x v="1"/>
    <x v="1"/>
  </r>
  <r>
    <n v="137"/>
    <s v="Hudson-Nguyen"/>
    <x v="781"/>
    <n v="1800"/>
    <n v="4712"/>
    <x v="3"/>
    <n v="50"/>
    <x v="1"/>
    <s v="USD"/>
    <x v="711"/>
    <x v="698"/>
    <b v="0"/>
    <b v="0"/>
    <s v="publishing/nonfiction"/>
    <n v="2.617777777777778"/>
    <n v="2.617777777777778"/>
    <x v="7"/>
    <x v="15"/>
  </r>
  <r>
    <n v="807"/>
    <s v="Walker-Taylor"/>
    <x v="782"/>
    <n v="700"/>
    <n v="1848"/>
    <x v="3"/>
    <n v="43"/>
    <x v="1"/>
    <s v="USD"/>
    <x v="712"/>
    <x v="456"/>
    <b v="0"/>
    <b v="1"/>
    <s v="theater/plays"/>
    <n v="2.64"/>
    <n v="2.64"/>
    <x v="7"/>
    <x v="8"/>
  </r>
  <r>
    <n v="540"/>
    <s v="Brown-Pena"/>
    <x v="783"/>
    <n v="5300"/>
    <n v="14097"/>
    <x v="3"/>
    <n v="247"/>
    <x v="1"/>
    <s v="USD"/>
    <x v="713"/>
    <x v="699"/>
    <b v="0"/>
    <b v="0"/>
    <s v="photography/photography books"/>
    <n v="2.6598113207547169"/>
    <n v="2.6598113207547169"/>
    <x v="2"/>
    <x v="2"/>
  </r>
  <r>
    <n v="10"/>
    <s v="Green Ltd"/>
    <x v="784"/>
    <n v="5200"/>
    <n v="13838"/>
    <x v="3"/>
    <n v="220"/>
    <x v="1"/>
    <s v="USD"/>
    <x v="714"/>
    <x v="700"/>
    <b v="0"/>
    <b v="0"/>
    <s v="film &amp; video/drama"/>
    <n v="2.6611538461538462"/>
    <n v="2.6611538461538462"/>
    <x v="6"/>
    <x v="7"/>
  </r>
  <r>
    <n v="827"/>
    <s v="Miranda, Martinez and Lowery"/>
    <x v="785"/>
    <n v="2300"/>
    <n v="6134"/>
    <x v="3"/>
    <n v="82"/>
    <x v="5"/>
    <s v="AUD"/>
    <x v="715"/>
    <x v="701"/>
    <b v="0"/>
    <b v="1"/>
    <s v="film &amp; video/drama"/>
    <n v="2.6669565217391304"/>
    <n v="2.6669565217391304"/>
    <x v="4"/>
    <x v="13"/>
  </r>
  <r>
    <n v="620"/>
    <s v="Swanson, Wilson and Baker"/>
    <x v="786"/>
    <n v="4300"/>
    <n v="11525"/>
    <x v="3"/>
    <n v="128"/>
    <x v="5"/>
    <s v="AUD"/>
    <x v="716"/>
    <x v="702"/>
    <b v="0"/>
    <b v="0"/>
    <s v="photography/photography books"/>
    <n v="2.6802325581395348"/>
    <n v="2.6802325581395348"/>
    <x v="4"/>
    <x v="13"/>
  </r>
  <r>
    <n v="258"/>
    <s v="Duncan, Mcdonald and Miller"/>
    <x v="787"/>
    <n v="5000"/>
    <n v="13424"/>
    <x v="3"/>
    <n v="186"/>
    <x v="1"/>
    <s v="USD"/>
    <x v="717"/>
    <x v="703"/>
    <b v="0"/>
    <b v="1"/>
    <s v="theater/plays"/>
    <n v="2.6848000000000001"/>
    <n v="2.6848000000000001"/>
    <x v="6"/>
    <x v="7"/>
  </r>
  <r>
    <n v="804"/>
    <s v="English-Mccullough"/>
    <x v="788"/>
    <n v="2600"/>
    <n v="6987"/>
    <x v="3"/>
    <n v="218"/>
    <x v="1"/>
    <s v="USD"/>
    <x v="718"/>
    <x v="704"/>
    <b v="0"/>
    <b v="0"/>
    <s v="music/rock"/>
    <n v="2.6873076923076922"/>
    <n v="2.6873076923076922"/>
    <x v="2"/>
    <x v="2"/>
  </r>
  <r>
    <n v="112"/>
    <s v="Jones-Meyer"/>
    <x v="789"/>
    <n v="4700"/>
    <n v="12635"/>
    <x v="3"/>
    <n v="361"/>
    <x v="5"/>
    <s v="AUD"/>
    <x v="719"/>
    <x v="705"/>
    <b v="0"/>
    <b v="0"/>
    <s v="technology/web"/>
    <n v="2.6882978723404256"/>
    <n v="2.6882978723404256"/>
    <x v="5"/>
    <x v="5"/>
  </r>
  <r>
    <n v="723"/>
    <s v="Beck-Knight"/>
    <x v="790"/>
    <n v="4900"/>
    <n v="13250"/>
    <x v="3"/>
    <n v="144"/>
    <x v="5"/>
    <s v="AUD"/>
    <x v="720"/>
    <x v="706"/>
    <b v="0"/>
    <b v="0"/>
    <s v="theater/plays"/>
    <n v="2.704081632653061"/>
    <n v="2.704081632653061"/>
    <x v="3"/>
    <x v="3"/>
  </r>
  <r>
    <n v="770"/>
    <s v="Mathis-Rodriguez"/>
    <x v="791"/>
    <n v="4300"/>
    <n v="11642"/>
    <x v="3"/>
    <n v="216"/>
    <x v="4"/>
    <s v="EUR"/>
    <x v="721"/>
    <x v="707"/>
    <b v="0"/>
    <b v="1"/>
    <s v="theater/plays"/>
    <n v="2.7074418604651163"/>
    <n v="2.7074418604651163"/>
    <x v="2"/>
    <x v="2"/>
  </r>
  <r>
    <n v="548"/>
    <s v="York-Pitts"/>
    <x v="792"/>
    <n v="66100"/>
    <n v="179074"/>
    <x v="3"/>
    <n v="2985"/>
    <x v="1"/>
    <s v="USD"/>
    <x v="722"/>
    <x v="708"/>
    <b v="0"/>
    <b v="0"/>
    <s v="theater/plays"/>
    <n v="2.7091376701966716"/>
    <n v="2.7091376701966716"/>
    <x v="2"/>
    <x v="2"/>
  </r>
  <r>
    <n v="871"/>
    <s v="Santana-George"/>
    <x v="793"/>
    <n v="71500"/>
    <n v="194912"/>
    <x v="3"/>
    <n v="2320"/>
    <x v="1"/>
    <s v="USD"/>
    <x v="287"/>
    <x v="709"/>
    <b v="0"/>
    <b v="1"/>
    <s v="theater/plays"/>
    <n v="2.7260419580419581"/>
    <n v="2.7260419580419581"/>
    <x v="2"/>
    <x v="2"/>
  </r>
  <r>
    <n v="369"/>
    <s v="Smith-Gonzalez"/>
    <x v="794"/>
    <n v="5400"/>
    <n v="14743"/>
    <x v="3"/>
    <n v="154"/>
    <x v="1"/>
    <s v="USD"/>
    <x v="723"/>
    <x v="309"/>
    <b v="0"/>
    <b v="1"/>
    <s v="film &amp; video/television"/>
    <n v="2.730185185185185"/>
    <n v="2.730185185185185"/>
    <x v="2"/>
    <x v="2"/>
  </r>
  <r>
    <n v="249"/>
    <s v="Avila-Nelson"/>
    <x v="795"/>
    <n v="61500"/>
    <n v="168095"/>
    <x v="3"/>
    <n v="6465"/>
    <x v="1"/>
    <s v="USD"/>
    <x v="724"/>
    <x v="710"/>
    <b v="0"/>
    <b v="0"/>
    <s v="publishing/translations"/>
    <n v="2.7332520325203253"/>
    <n v="2.7332520325203253"/>
    <x v="4"/>
    <x v="22"/>
  </r>
  <r>
    <n v="59"/>
    <s v="Wright, Fox and Marks"/>
    <x v="796"/>
    <n v="1400"/>
    <n v="3851"/>
    <x v="3"/>
    <n v="128"/>
    <x v="1"/>
    <s v="USD"/>
    <x v="725"/>
    <x v="711"/>
    <b v="0"/>
    <b v="1"/>
    <s v="theater/plays"/>
    <n v="2.7507142857142859"/>
    <n v="2.7507142857142859"/>
    <x v="7"/>
    <x v="15"/>
  </r>
  <r>
    <n v="544"/>
    <s v="Taylor Inc"/>
    <x v="797"/>
    <n v="2800"/>
    <n v="7742"/>
    <x v="3"/>
    <n v="84"/>
    <x v="1"/>
    <s v="USD"/>
    <x v="726"/>
    <x v="76"/>
    <b v="0"/>
    <b v="0"/>
    <s v="music/rock"/>
    <n v="2.7650000000000001"/>
    <n v="2.7650000000000001"/>
    <x v="2"/>
    <x v="2"/>
  </r>
  <r>
    <n v="368"/>
    <s v="Whitaker, Wallace and Daniels"/>
    <x v="798"/>
    <n v="5200"/>
    <n v="14394"/>
    <x v="3"/>
    <n v="206"/>
    <x v="2"/>
    <s v="GBP"/>
    <x v="727"/>
    <x v="712"/>
    <b v="0"/>
    <b v="1"/>
    <s v="film &amp; video/documentary"/>
    <n v="2.7680769230769231"/>
    <n v="2.7680769230769231"/>
    <x v="5"/>
    <x v="5"/>
  </r>
  <r>
    <n v="624"/>
    <s v="White, Robertson and Roberts"/>
    <x v="799"/>
    <n v="5100"/>
    <n v="14249"/>
    <x v="3"/>
    <n v="432"/>
    <x v="1"/>
    <s v="USD"/>
    <x v="728"/>
    <x v="713"/>
    <b v="0"/>
    <b v="0"/>
    <s v="photography/photography books"/>
    <n v="2.793921568627451"/>
    <n v="2.793921568627451"/>
    <x v="4"/>
    <x v="14"/>
  </r>
  <r>
    <n v="102"/>
    <s v="Garcia Inc"/>
    <x v="800"/>
    <n v="3700"/>
    <n v="10422"/>
    <x v="3"/>
    <n v="336"/>
    <x v="1"/>
    <s v="USD"/>
    <x v="729"/>
    <x v="714"/>
    <b v="0"/>
    <b v="1"/>
    <s v="technology/wearables"/>
    <n v="2.8167567567567566"/>
    <n v="2.8167567567567566"/>
    <x v="6"/>
    <x v="7"/>
  </r>
  <r>
    <n v="608"/>
    <s v="Johnson Group"/>
    <x v="801"/>
    <n v="3900"/>
    <n v="11075"/>
    <x v="3"/>
    <n v="316"/>
    <x v="1"/>
    <s v="USD"/>
    <x v="730"/>
    <x v="715"/>
    <b v="0"/>
    <b v="1"/>
    <s v="music/jazz"/>
    <n v="2.8397435897435899"/>
    <n v="2.8397435897435899"/>
    <x v="3"/>
    <x v="12"/>
  </r>
  <r>
    <n v="549"/>
    <s v="Jarvis and Sons"/>
    <x v="802"/>
    <n v="29500"/>
    <n v="83843"/>
    <x v="3"/>
    <n v="762"/>
    <x v="1"/>
    <s v="USD"/>
    <x v="731"/>
    <x v="716"/>
    <b v="0"/>
    <b v="0"/>
    <s v="technology/wearables"/>
    <n v="2.8421355932203389"/>
    <n v="2.8421355932203389"/>
    <x v="5"/>
    <x v="10"/>
  </r>
  <r>
    <n v="470"/>
    <s v="Grimes, Holland and Sloan"/>
    <x v="803"/>
    <n v="3600"/>
    <n v="10289"/>
    <x v="3"/>
    <n v="381"/>
    <x v="1"/>
    <s v="USD"/>
    <x v="102"/>
    <x v="717"/>
    <b v="0"/>
    <b v="0"/>
    <s v="technology/wearables"/>
    <n v="2.8580555555555556"/>
    <n v="2.8580555555555556"/>
    <x v="3"/>
    <x v="12"/>
  </r>
  <r>
    <n v="305"/>
    <s v="Townsend Ltd"/>
    <x v="804"/>
    <n v="2800"/>
    <n v="8014"/>
    <x v="3"/>
    <n v="85"/>
    <x v="1"/>
    <s v="USD"/>
    <x v="732"/>
    <x v="718"/>
    <b v="0"/>
    <b v="0"/>
    <s v="theater/plays"/>
    <n v="2.8621428571428571"/>
    <n v="2.8621428571428571"/>
    <x v="3"/>
    <x v="12"/>
  </r>
  <r>
    <n v="425"/>
    <s v="Sullivan, Davis and Booth"/>
    <x v="805"/>
    <n v="2700"/>
    <n v="7767"/>
    <x v="3"/>
    <n v="92"/>
    <x v="1"/>
    <s v="USD"/>
    <x v="733"/>
    <x v="719"/>
    <b v="0"/>
    <b v="0"/>
    <s v="photography/photography books"/>
    <n v="2.8766666666666665"/>
    <n v="2.8766666666666665"/>
    <x v="2"/>
    <x v="2"/>
  </r>
  <r>
    <n v="821"/>
    <s v="Alvarez-Andrews"/>
    <x v="806"/>
    <n v="4900"/>
    <n v="14273"/>
    <x v="3"/>
    <n v="210"/>
    <x v="1"/>
    <s v="USD"/>
    <x v="734"/>
    <x v="720"/>
    <b v="0"/>
    <b v="0"/>
    <s v="film &amp; video/documentary"/>
    <n v="2.9128571428571428"/>
    <n v="2.9128571428571428"/>
    <x v="6"/>
    <x v="7"/>
  </r>
  <r>
    <n v="184"/>
    <s v="Howard, Carter and Griffith"/>
    <x v="807"/>
    <n v="3600"/>
    <n v="10550"/>
    <x v="3"/>
    <n v="340"/>
    <x v="1"/>
    <s v="USD"/>
    <x v="735"/>
    <x v="169"/>
    <b v="0"/>
    <b v="0"/>
    <s v="theater/plays"/>
    <n v="2.9305555555555554"/>
    <n v="2.9305555555555554"/>
    <x v="4"/>
    <x v="14"/>
  </r>
  <r>
    <n v="314"/>
    <s v="Sanchez-Morgan"/>
    <x v="808"/>
    <n v="1400"/>
    <n v="4126"/>
    <x v="3"/>
    <n v="133"/>
    <x v="1"/>
    <s v="USD"/>
    <x v="59"/>
    <x v="134"/>
    <b v="0"/>
    <b v="1"/>
    <s v="film &amp; video/documentary"/>
    <n v="2.9471428571428571"/>
    <n v="2.9471428571428571"/>
    <x v="2"/>
    <x v="2"/>
  </r>
  <r>
    <n v="962"/>
    <s v="Harris, Russell and Mitchell"/>
    <x v="809"/>
    <n v="3600"/>
    <n v="10657"/>
    <x v="3"/>
    <n v="266"/>
    <x v="1"/>
    <s v="USD"/>
    <x v="736"/>
    <x v="721"/>
    <b v="0"/>
    <b v="0"/>
    <s v="food/food trucks"/>
    <n v="2.9602777777777778"/>
    <n v="2.9602777777777778"/>
    <x v="4"/>
    <x v="14"/>
  </r>
  <r>
    <n v="197"/>
    <s v="Perry and Sons"/>
    <x v="810"/>
    <n v="54700"/>
    <n v="163118"/>
    <x v="3"/>
    <n v="1989"/>
    <x v="1"/>
    <s v="USD"/>
    <x v="737"/>
    <x v="722"/>
    <b v="0"/>
    <b v="0"/>
    <s v="film &amp; video/drama"/>
    <n v="2.9820475319926874"/>
    <n v="2.9820475319926874"/>
    <x v="1"/>
    <x v="1"/>
  </r>
  <r>
    <n v="359"/>
    <s v="Salazar-Moon"/>
    <x v="811"/>
    <n v="4000"/>
    <n v="11948"/>
    <x v="3"/>
    <n v="187"/>
    <x v="1"/>
    <s v="USD"/>
    <x v="738"/>
    <x v="723"/>
    <b v="0"/>
    <b v="0"/>
    <s v="film &amp; video/animation"/>
    <n v="2.9870000000000001"/>
    <n v="2.9870000000000001"/>
    <x v="4"/>
    <x v="13"/>
  </r>
  <r>
    <n v="78"/>
    <s v="Montgomery, Larson and Spencer"/>
    <x v="812"/>
    <n v="4500"/>
    <n v="13536"/>
    <x v="3"/>
    <n v="330"/>
    <x v="1"/>
    <s v="USD"/>
    <x v="673"/>
    <x v="724"/>
    <b v="0"/>
    <b v="0"/>
    <s v="publishing/translations"/>
    <n v="3.008"/>
    <n v="3.008"/>
    <x v="4"/>
    <x v="4"/>
  </r>
  <r>
    <n v="94"/>
    <s v="Hanson Inc"/>
    <x v="813"/>
    <n v="2900"/>
    <n v="8807"/>
    <x v="3"/>
    <n v="180"/>
    <x v="2"/>
    <s v="GBP"/>
    <x v="739"/>
    <x v="725"/>
    <b v="0"/>
    <b v="0"/>
    <s v="technology/web"/>
    <n v="3.036896551724138"/>
    <n v="3.036896551724138"/>
    <x v="7"/>
    <x v="15"/>
  </r>
  <r>
    <n v="272"/>
    <s v="Horton, Morrison and Clark"/>
    <x v="814"/>
    <n v="51100"/>
    <n v="155349"/>
    <x v="3"/>
    <n v="1894"/>
    <x v="1"/>
    <s v="USD"/>
    <x v="740"/>
    <x v="107"/>
    <b v="0"/>
    <b v="1"/>
    <s v="theater/plays"/>
    <n v="3.0400978473581213"/>
    <n v="3.0400978473581213"/>
    <x v="3"/>
    <x v="3"/>
  </r>
  <r>
    <n v="491"/>
    <s v="Henson PLC"/>
    <x v="815"/>
    <n v="56800"/>
    <n v="173437"/>
    <x v="3"/>
    <n v="2443"/>
    <x v="1"/>
    <s v="USD"/>
    <x v="741"/>
    <x v="234"/>
    <b v="0"/>
    <b v="1"/>
    <s v="food/food trucks"/>
    <n v="3.0534683098591549"/>
    <n v="3.0534683098591549"/>
    <x v="2"/>
    <x v="2"/>
  </r>
  <r>
    <n v="570"/>
    <s v="Martinez-Juarez"/>
    <x v="816"/>
    <n v="31200"/>
    <n v="95364"/>
    <x v="3"/>
    <n v="2725"/>
    <x v="1"/>
    <s v="USD"/>
    <x v="250"/>
    <x v="726"/>
    <b v="0"/>
    <b v="1"/>
    <s v="music/rock"/>
    <n v="3.0565384615384614"/>
    <n v="3.0565384615384614"/>
    <x v="1"/>
    <x v="1"/>
  </r>
  <r>
    <n v="180"/>
    <s v="Olsen, Edwards and Reid"/>
    <x v="817"/>
    <n v="56000"/>
    <n v="172736"/>
    <x v="3"/>
    <n v="2107"/>
    <x v="5"/>
    <s v="AUD"/>
    <x v="742"/>
    <x v="727"/>
    <b v="0"/>
    <b v="0"/>
    <s v="technology/wearables"/>
    <n v="3.0845714285714285"/>
    <n v="3.0845714285714285"/>
    <x v="5"/>
    <x v="5"/>
  </r>
  <r>
    <n v="31"/>
    <s v="Schroeder Ltd"/>
    <x v="818"/>
    <n v="3500"/>
    <n v="10850"/>
    <x v="3"/>
    <n v="226"/>
    <x v="2"/>
    <s v="GBP"/>
    <x v="743"/>
    <x v="728"/>
    <b v="0"/>
    <b v="0"/>
    <s v="games/video games"/>
    <n v="3.1"/>
    <n v="3.1"/>
    <x v="3"/>
    <x v="12"/>
  </r>
  <r>
    <n v="312"/>
    <s v="Martinez LLC"/>
    <x v="819"/>
    <n v="59100"/>
    <n v="183345"/>
    <x v="3"/>
    <n v="3742"/>
    <x v="1"/>
    <s v="USD"/>
    <x v="744"/>
    <x v="729"/>
    <b v="0"/>
    <b v="0"/>
    <s v="theater/plays"/>
    <n v="3.1022842639593908"/>
    <n v="3.1022842639593908"/>
    <x v="8"/>
    <x v="18"/>
  </r>
  <r>
    <n v="631"/>
    <s v="Carlson-Hernandez"/>
    <x v="820"/>
    <n v="59200"/>
    <n v="183756"/>
    <x v="3"/>
    <n v="3063"/>
    <x v="1"/>
    <s v="USD"/>
    <x v="745"/>
    <x v="730"/>
    <b v="0"/>
    <b v="0"/>
    <s v="theater/plays"/>
    <n v="3.1039864864864866"/>
    <n v="3.1039864864864866"/>
    <x v="2"/>
    <x v="2"/>
  </r>
  <r>
    <n v="133"/>
    <s v="Gates PLC"/>
    <x v="821"/>
    <n v="4500"/>
    <n v="13985"/>
    <x v="3"/>
    <n v="159"/>
    <x v="1"/>
    <s v="USD"/>
    <x v="746"/>
    <x v="723"/>
    <b v="0"/>
    <b v="0"/>
    <s v="music/world music"/>
    <n v="3.1077777777777778"/>
    <n v="3.1077777777777778"/>
    <x v="2"/>
    <x v="2"/>
  </r>
  <r>
    <n v="703"/>
    <s v="Perez Group"/>
    <x v="822"/>
    <n v="63400"/>
    <n v="197728"/>
    <x v="3"/>
    <n v="2038"/>
    <x v="1"/>
    <s v="USD"/>
    <x v="747"/>
    <x v="731"/>
    <b v="1"/>
    <b v="1"/>
    <s v="publishing/translations"/>
    <n v="3.1187381703470032"/>
    <n v="3.1187381703470032"/>
    <x v="5"/>
    <x v="24"/>
  </r>
  <r>
    <n v="262"/>
    <s v="Lloyd, Kennedy and Davis"/>
    <x v="823"/>
    <n v="1700"/>
    <n v="5328"/>
    <x v="3"/>
    <n v="107"/>
    <x v="1"/>
    <s v="USD"/>
    <x v="173"/>
    <x v="732"/>
    <b v="0"/>
    <b v="1"/>
    <s v="music/indie rock"/>
    <n v="3.1341176470588237"/>
    <n v="3.1341176470588237"/>
    <x v="7"/>
    <x v="15"/>
  </r>
  <r>
    <n v="832"/>
    <s v="Bradley, Beck and Mayo"/>
    <x v="824"/>
    <n v="43200"/>
    <n v="136156"/>
    <x v="3"/>
    <n v="1297"/>
    <x v="6"/>
    <s v="DKK"/>
    <x v="748"/>
    <x v="733"/>
    <b v="1"/>
    <b v="0"/>
    <s v="publishing/translations"/>
    <n v="3.1517592592592591"/>
    <n v="3.1517592592592591"/>
    <x v="5"/>
    <x v="11"/>
  </r>
  <r>
    <n v="404"/>
    <s v="Bailey-Boyer"/>
    <x v="825"/>
    <n v="48900"/>
    <n v="154321"/>
    <x v="3"/>
    <n v="2237"/>
    <x v="1"/>
    <s v="USD"/>
    <x v="749"/>
    <x v="734"/>
    <b v="0"/>
    <b v="0"/>
    <s v="theater/plays"/>
    <n v="3.1558486707566464"/>
    <n v="3.1558486707566464"/>
    <x v="7"/>
    <x v="15"/>
  </r>
  <r>
    <n v="471"/>
    <s v="Perry and Sons"/>
    <x v="826"/>
    <n v="3100"/>
    <n v="9889"/>
    <x v="3"/>
    <n v="194"/>
    <x v="2"/>
    <s v="GBP"/>
    <x v="647"/>
    <x v="735"/>
    <b v="0"/>
    <b v="1"/>
    <s v="food/food trucks"/>
    <n v="3.19"/>
    <n v="3.19"/>
    <x v="2"/>
    <x v="2"/>
  </r>
  <r>
    <n v="734"/>
    <s v="Stone PLC"/>
    <x v="827"/>
    <n v="4200"/>
    <n v="13404"/>
    <x v="3"/>
    <n v="536"/>
    <x v="1"/>
    <s v="USD"/>
    <x v="750"/>
    <x v="736"/>
    <b v="0"/>
    <b v="1"/>
    <s v="theater/plays"/>
    <n v="3.1914285714285713"/>
    <n v="3.1914285714285713"/>
    <x v="1"/>
    <x v="1"/>
  </r>
  <r>
    <n v="908"/>
    <s v="Bryant-Pope"/>
    <x v="828"/>
    <n v="38200"/>
    <n v="121950"/>
    <x v="3"/>
    <n v="3934"/>
    <x v="1"/>
    <s v="USD"/>
    <x v="647"/>
    <x v="511"/>
    <b v="0"/>
    <b v="0"/>
    <s v="games/video games"/>
    <n v="3.1924083769633507"/>
    <n v="3.1924083769633507"/>
    <x v="2"/>
    <x v="2"/>
  </r>
  <r>
    <n v="976"/>
    <s v="Huerta, Roberts and Dickerson"/>
    <x v="829"/>
    <n v="4000"/>
    <n v="12886"/>
    <x v="3"/>
    <n v="140"/>
    <x v="1"/>
    <s v="USD"/>
    <x v="751"/>
    <x v="678"/>
    <b v="0"/>
    <b v="1"/>
    <s v="theater/plays"/>
    <n v="3.2214999999999998"/>
    <n v="3.2214999999999998"/>
    <x v="8"/>
    <x v="18"/>
  </r>
  <r>
    <n v="583"/>
    <s v="Powell and Sons"/>
    <x v="830"/>
    <n v="18900"/>
    <n v="60934"/>
    <x v="3"/>
    <n v="909"/>
    <x v="1"/>
    <s v="USD"/>
    <x v="142"/>
    <x v="737"/>
    <b v="0"/>
    <b v="0"/>
    <s v="film &amp; video/documentary"/>
    <n v="3.2240211640211642"/>
    <n v="3.2240211640211642"/>
    <x v="2"/>
    <x v="2"/>
  </r>
  <r>
    <n v="38"/>
    <s v="Maldonado-Gonzalez"/>
    <x v="831"/>
    <n v="3100"/>
    <n v="10085"/>
    <x v="3"/>
    <n v="134"/>
    <x v="1"/>
    <s v="USD"/>
    <x v="752"/>
    <x v="738"/>
    <b v="0"/>
    <b v="0"/>
    <s v="photography/photography books"/>
    <n v="3.2532258064516131"/>
    <n v="3.2532258064516131"/>
    <x v="4"/>
    <x v="14"/>
  </r>
  <r>
    <n v="246"/>
    <s v="Walters-Carter"/>
    <x v="832"/>
    <n v="4500"/>
    <n v="14649"/>
    <x v="3"/>
    <n v="222"/>
    <x v="1"/>
    <s v="USD"/>
    <x v="753"/>
    <x v="739"/>
    <b v="0"/>
    <b v="0"/>
    <s v="technology/web"/>
    <n v="3.2553333333333332"/>
    <n v="3.2553333333333332"/>
    <x v="6"/>
    <x v="7"/>
  </r>
  <r>
    <n v="278"/>
    <s v="Higgins, Davis and Salazar"/>
    <x v="833"/>
    <n v="2700"/>
    <n v="8799"/>
    <x v="3"/>
    <n v="91"/>
    <x v="1"/>
    <s v="USD"/>
    <x v="754"/>
    <x v="740"/>
    <b v="0"/>
    <b v="0"/>
    <s v="technology/web"/>
    <n v="3.2588888888888889"/>
    <n v="3.2588888888888889"/>
    <x v="3"/>
    <x v="3"/>
  </r>
  <r>
    <n v="7"/>
    <s v="Carter-Guzman"/>
    <x v="834"/>
    <n v="4500"/>
    <n v="14741"/>
    <x v="3"/>
    <n v="227"/>
    <x v="6"/>
    <s v="DKK"/>
    <x v="755"/>
    <x v="741"/>
    <b v="0"/>
    <b v="0"/>
    <s v="theater/plays"/>
    <n v="3.2757777777777779"/>
    <n v="3.2757777777777779"/>
    <x v="3"/>
    <x v="3"/>
  </r>
  <r>
    <n v="29"/>
    <s v="Johnson, Parker and Haynes"/>
    <x v="835"/>
    <n v="45900"/>
    <n v="150965"/>
    <x v="3"/>
    <n v="1606"/>
    <x v="3"/>
    <s v="CHF"/>
    <x v="756"/>
    <x v="742"/>
    <b v="0"/>
    <b v="0"/>
    <s v="film &amp; video/shorts"/>
    <n v="3.2889978213507627"/>
    <n v="3.2889978213507627"/>
    <x v="2"/>
    <x v="2"/>
  </r>
  <r>
    <n v="466"/>
    <s v="Obrien and Sons"/>
    <x v="836"/>
    <n v="1200"/>
    <n v="3984"/>
    <x v="3"/>
    <n v="42"/>
    <x v="1"/>
    <s v="USD"/>
    <x v="757"/>
    <x v="743"/>
    <b v="0"/>
    <b v="1"/>
    <s v="technology/wearables"/>
    <n v="3.32"/>
    <n v="3.32"/>
    <x v="4"/>
    <x v="20"/>
  </r>
  <r>
    <n v="23"/>
    <s v="Gray-Jenkins"/>
    <x v="837"/>
    <n v="4500"/>
    <n v="14942"/>
    <x v="3"/>
    <n v="142"/>
    <x v="2"/>
    <s v="GBP"/>
    <x v="758"/>
    <x v="744"/>
    <b v="0"/>
    <b v="0"/>
    <s v="film &amp; video/documentary"/>
    <n v="3.3204444444444445"/>
    <n v="3.3204444444444445"/>
    <x v="3"/>
    <x v="12"/>
  </r>
  <r>
    <n v="219"/>
    <s v="Huang-Henderson"/>
    <x v="838"/>
    <n v="41700"/>
    <n v="138497"/>
    <x v="3"/>
    <n v="1539"/>
    <x v="1"/>
    <s v="USD"/>
    <x v="759"/>
    <x v="745"/>
    <b v="0"/>
    <b v="0"/>
    <s v="film &amp; video/animation"/>
    <n v="3.3212709832134291"/>
    <n v="3.3212709832134291"/>
    <x v="4"/>
    <x v="14"/>
  </r>
  <r>
    <n v="968"/>
    <s v="Gonzalez-White"/>
    <x v="839"/>
    <n v="2400"/>
    <n v="8117"/>
    <x v="3"/>
    <n v="114"/>
    <x v="1"/>
    <s v="USD"/>
    <x v="674"/>
    <x v="746"/>
    <b v="0"/>
    <b v="0"/>
    <s v="food/food trucks"/>
    <n v="3.3820833333333336"/>
    <n v="3.3820833333333336"/>
    <x v="4"/>
    <x v="4"/>
  </r>
  <r>
    <n v="848"/>
    <s v="Cole, Salazar and Moreno"/>
    <x v="840"/>
    <n v="3200"/>
    <n v="10831"/>
    <x v="3"/>
    <n v="172"/>
    <x v="1"/>
    <s v="USD"/>
    <x v="760"/>
    <x v="747"/>
    <b v="0"/>
    <b v="0"/>
    <s v="film &amp; video/drama"/>
    <n v="3.3846875000000001"/>
    <n v="3.3846875000000001"/>
    <x v="1"/>
    <x v="1"/>
  </r>
  <r>
    <n v="580"/>
    <s v="Perez PLC"/>
    <x v="841"/>
    <n v="43800"/>
    <n v="149578"/>
    <x v="3"/>
    <n v="3116"/>
    <x v="1"/>
    <s v="USD"/>
    <x v="761"/>
    <x v="748"/>
    <b v="0"/>
    <b v="0"/>
    <s v="theater/plays"/>
    <n v="3.4150228310502282"/>
    <n v="3.4150228310502282"/>
    <x v="4"/>
    <x v="13"/>
  </r>
  <r>
    <n v="874"/>
    <s v="Chung-Nguyen"/>
    <x v="842"/>
    <n v="40200"/>
    <n v="139468"/>
    <x v="3"/>
    <n v="4358"/>
    <x v="1"/>
    <s v="USD"/>
    <x v="762"/>
    <x v="749"/>
    <b v="0"/>
    <b v="1"/>
    <s v="photography/photography books"/>
    <n v="3.4693532338308457"/>
    <n v="3.4693532338308457"/>
    <x v="2"/>
    <x v="2"/>
  </r>
  <r>
    <n v="864"/>
    <s v="Stevenson-Thompson"/>
    <x v="843"/>
    <n v="4200"/>
    <n v="14577"/>
    <x v="3"/>
    <n v="150"/>
    <x v="1"/>
    <s v="USD"/>
    <x v="763"/>
    <x v="750"/>
    <b v="0"/>
    <b v="0"/>
    <s v="film &amp; video/shorts"/>
    <n v="3.4707142857142856"/>
    <n v="3.4707142857142856"/>
    <x v="6"/>
    <x v="7"/>
  </r>
  <r>
    <n v="822"/>
    <s v="Stewart and Sons"/>
    <x v="844"/>
    <n v="54000"/>
    <n v="188982"/>
    <x v="3"/>
    <n v="2100"/>
    <x v="1"/>
    <s v="USD"/>
    <x v="764"/>
    <x v="751"/>
    <b v="0"/>
    <b v="0"/>
    <s v="music/rock"/>
    <n v="3.4996666666666667"/>
    <n v="3.4996666666666667"/>
    <x v="4"/>
    <x v="20"/>
  </r>
  <r>
    <n v="458"/>
    <s v="Wise, Thompson and Allen"/>
    <x v="845"/>
    <n v="33800"/>
    <n v="118706"/>
    <x v="3"/>
    <n v="2120"/>
    <x v="1"/>
    <s v="USD"/>
    <x v="765"/>
    <x v="752"/>
    <b v="0"/>
    <b v="0"/>
    <s v="theater/plays"/>
    <n v="3.5120118343195266"/>
    <n v="3.5120118343195266"/>
    <x v="5"/>
    <x v="5"/>
  </r>
  <r>
    <n v="735"/>
    <s v="Caldwell PLC"/>
    <x v="846"/>
    <n v="37100"/>
    <n v="131404"/>
    <x v="3"/>
    <n v="1991"/>
    <x v="1"/>
    <s v="USD"/>
    <x v="766"/>
    <x v="753"/>
    <b v="0"/>
    <b v="0"/>
    <s v="photography/photography books"/>
    <n v="3.5418867924528303"/>
    <n v="3.5418867924528303"/>
    <x v="2"/>
    <x v="2"/>
  </r>
  <r>
    <n v="439"/>
    <s v="Cummings Inc"/>
    <x v="847"/>
    <n v="28400"/>
    <n v="100900"/>
    <x v="3"/>
    <n v="2293"/>
    <x v="1"/>
    <s v="USD"/>
    <x v="767"/>
    <x v="754"/>
    <b v="0"/>
    <b v="0"/>
    <s v="film &amp; video/science fiction"/>
    <n v="3.5528169014084505"/>
    <n v="3.5528169014084505"/>
    <x v="6"/>
    <x v="7"/>
  </r>
  <r>
    <n v="964"/>
    <s v="Peck, Higgins and Smith"/>
    <x v="848"/>
    <n v="3700"/>
    <n v="13164"/>
    <x v="3"/>
    <n v="155"/>
    <x v="1"/>
    <s v="USD"/>
    <x v="768"/>
    <x v="755"/>
    <b v="0"/>
    <b v="0"/>
    <s v="theater/plays"/>
    <n v="3.5578378378378379"/>
    <n v="3.5578378378378379"/>
    <x v="4"/>
    <x v="16"/>
  </r>
  <r>
    <n v="407"/>
    <s v="Herrera-Wilson"/>
    <x v="849"/>
    <n v="3400"/>
    <n v="12100"/>
    <x v="3"/>
    <n v="484"/>
    <x v="6"/>
    <s v="DKK"/>
    <x v="769"/>
    <x v="756"/>
    <b v="0"/>
    <b v="0"/>
    <s v="theater/plays"/>
    <n v="3.5588235294117645"/>
    <n v="3.5588235294117645"/>
    <x v="2"/>
    <x v="2"/>
  </r>
  <r>
    <n v="856"/>
    <s v="Williams and Sons"/>
    <x v="850"/>
    <n v="2400"/>
    <n v="8558"/>
    <x v="3"/>
    <n v="158"/>
    <x v="1"/>
    <s v="USD"/>
    <x v="770"/>
    <x v="757"/>
    <b v="0"/>
    <b v="0"/>
    <s v="food/food trucks"/>
    <n v="3.5658333333333334"/>
    <n v="3.5658333333333334"/>
    <x v="2"/>
    <x v="2"/>
  </r>
  <r>
    <n v="823"/>
    <s v="Dyer Inc"/>
    <x v="851"/>
    <n v="4100"/>
    <n v="14640"/>
    <x v="3"/>
    <n v="252"/>
    <x v="1"/>
    <s v="USD"/>
    <x v="597"/>
    <x v="758"/>
    <b v="1"/>
    <b v="1"/>
    <s v="music/rock"/>
    <n v="3.5707317073170732"/>
    <n v="3.5707317073170732"/>
    <x v="1"/>
    <x v="1"/>
  </r>
  <r>
    <n v="179"/>
    <s v="Marks Ltd"/>
    <x v="852"/>
    <n v="44500"/>
    <n v="159185"/>
    <x v="3"/>
    <n v="3537"/>
    <x v="0"/>
    <s v="CAD"/>
    <x v="771"/>
    <x v="759"/>
    <b v="0"/>
    <b v="1"/>
    <s v="theater/plays"/>
    <n v="3.5771910112359548"/>
    <n v="3.5771910112359548"/>
    <x v="5"/>
    <x v="5"/>
  </r>
  <r>
    <n v="683"/>
    <s v="Jones PLC"/>
    <x v="853"/>
    <n v="2300"/>
    <n v="8244"/>
    <x v="3"/>
    <n v="147"/>
    <x v="1"/>
    <s v="USD"/>
    <x v="772"/>
    <x v="760"/>
    <b v="0"/>
    <b v="0"/>
    <s v="theater/plays"/>
    <n v="3.5843478260869563"/>
    <n v="3.5843478260869563"/>
    <x v="2"/>
    <x v="2"/>
  </r>
  <r>
    <n v="669"/>
    <s v="Payne, Garrett and Thomas"/>
    <x v="854"/>
    <n v="48800"/>
    <n v="175020"/>
    <x v="3"/>
    <n v="1621"/>
    <x v="4"/>
    <s v="EUR"/>
    <x v="773"/>
    <x v="761"/>
    <b v="0"/>
    <b v="0"/>
    <s v="theater/plays"/>
    <n v="3.5864754098360656"/>
    <n v="3.5864754098360656"/>
    <x v="2"/>
    <x v="2"/>
  </r>
  <r>
    <n v="106"/>
    <s v="Brandt, Carter and Wood"/>
    <x v="855"/>
    <n v="3900"/>
    <n v="14006"/>
    <x v="3"/>
    <n v="147"/>
    <x v="1"/>
    <s v="USD"/>
    <x v="546"/>
    <x v="762"/>
    <b v="0"/>
    <b v="0"/>
    <s v="theater/plays"/>
    <n v="3.5912820512820511"/>
    <n v="3.5912820512820511"/>
    <x v="2"/>
    <x v="2"/>
  </r>
  <r>
    <n v="376"/>
    <s v="Perry PLC"/>
    <x v="856"/>
    <n v="3400"/>
    <n v="12275"/>
    <x v="3"/>
    <n v="131"/>
    <x v="1"/>
    <s v="USD"/>
    <x v="774"/>
    <x v="655"/>
    <b v="0"/>
    <b v="0"/>
    <s v="music/rock"/>
    <n v="3.6102941176470589"/>
    <n v="3.6102941176470589"/>
    <x v="2"/>
    <x v="2"/>
  </r>
  <r>
    <n v="195"/>
    <s v="Smith and Sons"/>
    <x v="857"/>
    <n v="15800"/>
    <n v="57157"/>
    <x v="3"/>
    <n v="524"/>
    <x v="1"/>
    <s v="USD"/>
    <x v="437"/>
    <x v="763"/>
    <b v="0"/>
    <b v="0"/>
    <s v="music/electric music"/>
    <n v="3.61753164556962"/>
    <n v="3.61753164556962"/>
    <x v="5"/>
    <x v="5"/>
  </r>
  <r>
    <n v="264"/>
    <s v="Gordon PLC"/>
    <x v="858"/>
    <n v="45600"/>
    <n v="165375"/>
    <x v="3"/>
    <n v="5512"/>
    <x v="1"/>
    <s v="USD"/>
    <x v="775"/>
    <x v="764"/>
    <b v="0"/>
    <b v="0"/>
    <s v="theater/plays"/>
    <n v="3.6266447368421053"/>
    <n v="3.6266447368421053"/>
    <x v="5"/>
    <x v="6"/>
  </r>
  <r>
    <n v="474"/>
    <s v="Santos-Young"/>
    <x v="859"/>
    <n v="4000"/>
    <n v="14606"/>
    <x v="3"/>
    <n v="142"/>
    <x v="1"/>
    <s v="USD"/>
    <x v="776"/>
    <x v="765"/>
    <b v="0"/>
    <b v="0"/>
    <s v="film &amp; video/television"/>
    <n v="3.6515"/>
    <n v="3.6515"/>
    <x v="2"/>
    <x v="2"/>
  </r>
  <r>
    <n v="226"/>
    <s v="Garcia Inc"/>
    <x v="860"/>
    <n v="3000"/>
    <n v="10999"/>
    <x v="3"/>
    <n v="112"/>
    <x v="1"/>
    <s v="USD"/>
    <x v="777"/>
    <x v="223"/>
    <b v="0"/>
    <b v="0"/>
    <s v="photography/photography books"/>
    <n v="3.6663333333333332"/>
    <n v="3.6663333333333332"/>
    <x v="4"/>
    <x v="22"/>
  </r>
  <r>
    <n v="954"/>
    <s v="Henderson, Parker and Diaz"/>
    <x v="861"/>
    <n v="42600"/>
    <n v="156384"/>
    <x v="3"/>
    <n v="1548"/>
    <x v="5"/>
    <s v="AUD"/>
    <x v="464"/>
    <x v="766"/>
    <b v="0"/>
    <b v="0"/>
    <s v="technology/web"/>
    <n v="3.6709859154929578"/>
    <n v="3.6709859154929578"/>
    <x v="6"/>
    <x v="7"/>
  </r>
  <r>
    <n v="124"/>
    <s v="Stanton, Neal and Rodriguez"/>
    <x v="862"/>
    <n v="2600"/>
    <n v="9562"/>
    <x v="3"/>
    <n v="94"/>
    <x v="4"/>
    <s v="EUR"/>
    <x v="778"/>
    <x v="767"/>
    <b v="0"/>
    <b v="0"/>
    <s v="photography/photography books"/>
    <n v="3.6776923076923076"/>
    <n v="3.6776923076923076"/>
    <x v="3"/>
    <x v="3"/>
  </r>
  <r>
    <n v="817"/>
    <s v="Alvarez-Bauer"/>
    <x v="863"/>
    <n v="51300"/>
    <n v="189192"/>
    <x v="3"/>
    <n v="2489"/>
    <x v="4"/>
    <s v="EUR"/>
    <x v="779"/>
    <x v="768"/>
    <b v="0"/>
    <b v="1"/>
    <s v="publishing/nonfiction"/>
    <n v="3.687953216374269"/>
    <n v="3.687953216374269"/>
    <x v="6"/>
    <x v="7"/>
  </r>
  <r>
    <n v="574"/>
    <s v="Parker, Haley and Foster"/>
    <x v="864"/>
    <n v="2700"/>
    <n v="9967"/>
    <x v="3"/>
    <n v="144"/>
    <x v="1"/>
    <s v="USD"/>
    <x v="780"/>
    <x v="769"/>
    <b v="0"/>
    <b v="1"/>
    <s v="food/food trucks"/>
    <n v="3.6914814814814814"/>
    <n v="3.6914814814814814"/>
    <x v="7"/>
    <x v="8"/>
  </r>
  <r>
    <n v="561"/>
    <s v="Fowler-Smith"/>
    <x v="865"/>
    <n v="3000"/>
    <n v="11091"/>
    <x v="3"/>
    <n v="198"/>
    <x v="3"/>
    <s v="CHF"/>
    <x v="781"/>
    <x v="770"/>
    <b v="0"/>
    <b v="0"/>
    <s v="theater/plays"/>
    <n v="3.6970000000000001"/>
    <n v="3.6970000000000001"/>
    <x v="1"/>
    <x v="1"/>
  </r>
  <r>
    <n v="882"/>
    <s v="White-Rosario"/>
    <x v="866"/>
    <n v="800"/>
    <n v="2960"/>
    <x v="3"/>
    <n v="80"/>
    <x v="1"/>
    <s v="USD"/>
    <x v="782"/>
    <x v="771"/>
    <b v="0"/>
    <b v="0"/>
    <s v="theater/plays"/>
    <n v="3.7"/>
    <n v="3.7"/>
    <x v="2"/>
    <x v="2"/>
  </r>
  <r>
    <n v="263"/>
    <s v="Walker Ltd"/>
    <x v="867"/>
    <n v="2900"/>
    <n v="10756"/>
    <x v="3"/>
    <n v="199"/>
    <x v="1"/>
    <s v="USD"/>
    <x v="783"/>
    <x v="772"/>
    <b v="0"/>
    <b v="0"/>
    <s v="photography/photography books"/>
    <n v="3.7089655172413791"/>
    <n v="3.7089655172413791"/>
    <x v="2"/>
    <x v="2"/>
  </r>
  <r>
    <n v="362"/>
    <s v="Lawrence Group"/>
    <x v="868"/>
    <n v="3700"/>
    <n v="13755"/>
    <x v="3"/>
    <n v="191"/>
    <x v="1"/>
    <s v="USD"/>
    <x v="197"/>
    <x v="773"/>
    <b v="0"/>
    <b v="0"/>
    <s v="music/rock"/>
    <n v="3.7175675675675675"/>
    <n v="3.7175675675675675"/>
    <x v="6"/>
    <x v="7"/>
  </r>
  <r>
    <n v="974"/>
    <s v="Thomas, Clay and Mendoza"/>
    <x v="869"/>
    <n v="800"/>
    <n v="2991"/>
    <x v="3"/>
    <n v="32"/>
    <x v="1"/>
    <s v="USD"/>
    <x v="577"/>
    <x v="774"/>
    <b v="0"/>
    <b v="0"/>
    <s v="music/indie rock"/>
    <n v="3.73875"/>
    <n v="3.73875"/>
    <x v="5"/>
    <x v="5"/>
  </r>
  <r>
    <n v="113"/>
    <s v="Wright, Hartman and Yu"/>
    <x v="870"/>
    <n v="3300"/>
    <n v="12437"/>
    <x v="3"/>
    <n v="131"/>
    <x v="1"/>
    <s v="USD"/>
    <x v="784"/>
    <x v="775"/>
    <b v="0"/>
    <b v="0"/>
    <s v="food/food trucks"/>
    <n v="3.7687878787878786"/>
    <n v="3.7687878787878786"/>
    <x v="5"/>
    <x v="11"/>
  </r>
  <r>
    <n v="33"/>
    <s v="Blair, Collins and Carter"/>
    <x v="871"/>
    <n v="50200"/>
    <n v="189666"/>
    <x v="3"/>
    <n v="5419"/>
    <x v="1"/>
    <s v="USD"/>
    <x v="664"/>
    <x v="86"/>
    <b v="0"/>
    <b v="0"/>
    <s v="theater/plays"/>
    <n v="3.7782071713147412"/>
    <n v="3.7782071713147412"/>
    <x v="1"/>
    <x v="1"/>
  </r>
  <r>
    <n v="965"/>
    <s v="Nunez-King"/>
    <x v="872"/>
    <n v="2200"/>
    <n v="8501"/>
    <x v="3"/>
    <n v="207"/>
    <x v="2"/>
    <s v="GBP"/>
    <x v="21"/>
    <x v="776"/>
    <b v="0"/>
    <b v="0"/>
    <s v="music/rock"/>
    <n v="3.8640909090909092"/>
    <n v="3.8640909090909092"/>
    <x v="2"/>
    <x v="2"/>
  </r>
  <r>
    <n v="863"/>
    <s v="Davis-Johnson"/>
    <x v="873"/>
    <n v="1400"/>
    <n v="5415"/>
    <x v="3"/>
    <n v="217"/>
    <x v="1"/>
    <s v="USD"/>
    <x v="785"/>
    <x v="69"/>
    <b v="0"/>
    <b v="1"/>
    <s v="film &amp; video/television"/>
    <n v="3.8678571428571429"/>
    <n v="3.8678571428571429"/>
    <x v="5"/>
    <x v="5"/>
  </r>
  <r>
    <n v="48"/>
    <s v="Lamb Inc"/>
    <x v="874"/>
    <n v="33300"/>
    <n v="128862"/>
    <x v="3"/>
    <n v="2431"/>
    <x v="1"/>
    <s v="USD"/>
    <x v="786"/>
    <x v="777"/>
    <b v="0"/>
    <b v="0"/>
    <s v="theater/plays"/>
    <n v="3.86972972972973"/>
    <n v="3.86972972972973"/>
    <x v="4"/>
    <x v="22"/>
  </r>
  <r>
    <n v="825"/>
    <s v="Solomon PLC"/>
    <x v="875"/>
    <n v="3600"/>
    <n v="13950"/>
    <x v="3"/>
    <n v="157"/>
    <x v="2"/>
    <s v="GBP"/>
    <x v="468"/>
    <x v="778"/>
    <b v="0"/>
    <b v="0"/>
    <s v="film &amp; video/shorts"/>
    <n v="3.875"/>
    <n v="3.875"/>
    <x v="2"/>
    <x v="2"/>
  </r>
  <r>
    <n v="313"/>
    <s v="Miller-Irwin"/>
    <x v="876"/>
    <n v="2200"/>
    <n v="8697"/>
    <x v="3"/>
    <n v="223"/>
    <x v="1"/>
    <s v="USD"/>
    <x v="787"/>
    <x v="779"/>
    <b v="0"/>
    <b v="0"/>
    <s v="music/rock"/>
    <n v="3.9531818181818181"/>
    <n v="3.9531818181818181"/>
    <x v="4"/>
    <x v="20"/>
  </r>
  <r>
    <n v="224"/>
    <s v="Lester-Moore"/>
    <x v="877"/>
    <n v="46300"/>
    <n v="186885"/>
    <x v="3"/>
    <n v="3594"/>
    <x v="1"/>
    <s v="USD"/>
    <x v="566"/>
    <x v="780"/>
    <b v="0"/>
    <b v="0"/>
    <s v="film &amp; video/science fiction"/>
    <n v="4.0363930885529156"/>
    <n v="4.0363930885529156"/>
    <x v="5"/>
    <x v="5"/>
  </r>
  <r>
    <n v="757"/>
    <s v="Callahan-Gilbert"/>
    <x v="878"/>
    <n v="1400"/>
    <n v="5696"/>
    <x v="3"/>
    <n v="114"/>
    <x v="1"/>
    <s v="USD"/>
    <x v="788"/>
    <x v="781"/>
    <b v="0"/>
    <b v="0"/>
    <s v="film &amp; video/drama"/>
    <n v="4.0685714285714285"/>
    <n v="4.0685714285714285"/>
    <x v="4"/>
    <x v="16"/>
  </r>
  <r>
    <n v="899"/>
    <s v="Best-Young"/>
    <x v="879"/>
    <n v="3100"/>
    <n v="12620"/>
    <x v="3"/>
    <n v="123"/>
    <x v="3"/>
    <s v="CHF"/>
    <x v="789"/>
    <x v="782"/>
    <b v="0"/>
    <b v="0"/>
    <s v="music/jazz"/>
    <n v="4.0709677419354842"/>
    <n v="4.0709677419354842"/>
    <x v="4"/>
    <x v="13"/>
  </r>
  <r>
    <n v="353"/>
    <s v="Mills-Roy"/>
    <x v="880"/>
    <n v="33600"/>
    <n v="137961"/>
    <x v="3"/>
    <n v="1703"/>
    <x v="1"/>
    <s v="USD"/>
    <x v="790"/>
    <x v="633"/>
    <b v="0"/>
    <b v="0"/>
    <s v="theater/plays"/>
    <n v="4.105982142857143"/>
    <n v="4.105982142857143"/>
    <x v="5"/>
    <x v="10"/>
  </r>
  <r>
    <n v="730"/>
    <s v="Carson PLC"/>
    <x v="881"/>
    <n v="28800"/>
    <n v="118847"/>
    <x v="3"/>
    <n v="1071"/>
    <x v="0"/>
    <s v="CAD"/>
    <x v="791"/>
    <x v="783"/>
    <b v="0"/>
    <b v="0"/>
    <s v="technology/wearables"/>
    <n v="4.1266319444444441"/>
    <n v="4.1266319444444441"/>
    <x v="2"/>
    <x v="2"/>
  </r>
  <r>
    <n v="495"/>
    <s v="Bell, Edwards and Andersen"/>
    <x v="882"/>
    <n v="3200"/>
    <n v="13264"/>
    <x v="3"/>
    <n v="195"/>
    <x v="6"/>
    <s v="DKK"/>
    <x v="792"/>
    <x v="689"/>
    <b v="0"/>
    <b v="0"/>
    <s v="theater/plays"/>
    <n v="4.1449999999999996"/>
    <n v="4.1449999999999996"/>
    <x v="3"/>
    <x v="12"/>
  </r>
  <r>
    <n v="167"/>
    <s v="Cruz-Ward"/>
    <x v="883"/>
    <n v="2600"/>
    <n v="10804"/>
    <x v="3"/>
    <n v="146"/>
    <x v="5"/>
    <s v="AUD"/>
    <x v="793"/>
    <x v="784"/>
    <b v="0"/>
    <b v="0"/>
    <s v="theater/plays"/>
    <n v="4.155384615384615"/>
    <n v="4.155384615384615"/>
    <x v="2"/>
    <x v="2"/>
  </r>
  <r>
    <n v="177"/>
    <s v="Lee, Gibson and Morgan"/>
    <x v="884"/>
    <n v="38800"/>
    <n v="161593"/>
    <x v="3"/>
    <n v="2739"/>
    <x v="1"/>
    <s v="USD"/>
    <x v="794"/>
    <x v="785"/>
    <b v="0"/>
    <b v="0"/>
    <s v="theater/plays"/>
    <n v="4.1647680412371137"/>
    <n v="4.1647680412371137"/>
    <x v="2"/>
    <x v="2"/>
  </r>
  <r>
    <n v="240"/>
    <s v="Pitts-Reed"/>
    <x v="885"/>
    <n v="29400"/>
    <n v="123124"/>
    <x v="3"/>
    <n v="1784"/>
    <x v="1"/>
    <s v="USD"/>
    <x v="43"/>
    <x v="786"/>
    <b v="0"/>
    <b v="0"/>
    <s v="theater/plays"/>
    <n v="4.1878911564625847"/>
    <n v="4.1878911564625847"/>
    <x v="2"/>
    <x v="2"/>
  </r>
  <r>
    <n v="610"/>
    <s v="Hughes, Mendez and Patterson"/>
    <x v="886"/>
    <n v="42800"/>
    <n v="179356"/>
    <x v="3"/>
    <n v="6406"/>
    <x v="1"/>
    <s v="USD"/>
    <x v="795"/>
    <x v="787"/>
    <b v="0"/>
    <b v="0"/>
    <s v="theater/plays"/>
    <n v="4.1905607476635511"/>
    <n v="4.1905607476635511"/>
    <x v="2"/>
    <x v="2"/>
  </r>
  <r>
    <n v="230"/>
    <s v="Miranda, Hall and Mcgrath"/>
    <x v="887"/>
    <n v="2400"/>
    <n v="10084"/>
    <x v="3"/>
    <n v="101"/>
    <x v="1"/>
    <s v="USD"/>
    <x v="796"/>
    <x v="788"/>
    <b v="0"/>
    <b v="0"/>
    <s v="games/video games"/>
    <n v="4.2016666666666671"/>
    <n v="4.2016666666666671"/>
    <x v="2"/>
    <x v="2"/>
  </r>
  <r>
    <n v="238"/>
    <s v="Bolton, Sanchez and Carrillo"/>
    <x v="888"/>
    <n v="2400"/>
    <n v="10138"/>
    <x v="3"/>
    <n v="97"/>
    <x v="6"/>
    <s v="DKK"/>
    <x v="797"/>
    <x v="576"/>
    <b v="0"/>
    <b v="1"/>
    <s v="theater/plays"/>
    <n v="4.2241666666666671"/>
    <n v="4.2241666666666671"/>
    <x v="8"/>
    <x v="18"/>
  </r>
  <r>
    <n v="152"/>
    <s v="Bowen, Mcdonald and Hall"/>
    <x v="889"/>
    <n v="41500"/>
    <n v="175573"/>
    <x v="3"/>
    <n v="3376"/>
    <x v="1"/>
    <s v="USD"/>
    <x v="798"/>
    <x v="789"/>
    <b v="0"/>
    <b v="0"/>
    <s v="music/indie rock"/>
    <n v="4.2306746987951804"/>
    <n v="4.2306746987951804"/>
    <x v="2"/>
    <x v="2"/>
  </r>
  <r>
    <n v="169"/>
    <s v="Tran, Steele and Wilson"/>
    <x v="890"/>
    <n v="23300"/>
    <n v="98811"/>
    <x v="3"/>
    <n v="1267"/>
    <x v="1"/>
    <s v="USD"/>
    <x v="799"/>
    <x v="139"/>
    <b v="0"/>
    <b v="1"/>
    <s v="film &amp; video/shorts"/>
    <n v="4.240815450643777"/>
    <n v="4.240815450643777"/>
    <x v="5"/>
    <x v="11"/>
  </r>
  <r>
    <n v="207"/>
    <s v="Carney-Anderson"/>
    <x v="891"/>
    <n v="1000"/>
    <n v="4257"/>
    <x v="3"/>
    <n v="43"/>
    <x v="1"/>
    <s v="USD"/>
    <x v="300"/>
    <x v="790"/>
    <b v="0"/>
    <b v="1"/>
    <s v="music/rock"/>
    <n v="4.2569999999999997"/>
    <n v="4.2569999999999997"/>
    <x v="4"/>
    <x v="20"/>
  </r>
  <r>
    <n v="520"/>
    <s v="Frederick, Jenkins and Collins"/>
    <x v="892"/>
    <n v="800"/>
    <n v="3406"/>
    <x v="3"/>
    <n v="32"/>
    <x v="1"/>
    <s v="USD"/>
    <x v="800"/>
    <x v="791"/>
    <b v="0"/>
    <b v="0"/>
    <s v="theater/plays"/>
    <n v="4.2575000000000003"/>
    <n v="4.2575000000000003"/>
    <x v="5"/>
    <x v="5"/>
  </r>
  <r>
    <n v="992"/>
    <s v="Morrow Inc"/>
    <x v="893"/>
    <n v="3100"/>
    <n v="13223"/>
    <x v="3"/>
    <n v="132"/>
    <x v="1"/>
    <s v="USD"/>
    <x v="801"/>
    <x v="714"/>
    <b v="0"/>
    <b v="1"/>
    <s v="film &amp; video/drama"/>
    <n v="4.2654838709677421"/>
    <n v="4.2654838709677421"/>
    <x v="2"/>
    <x v="2"/>
  </r>
  <r>
    <n v="688"/>
    <s v="Bowen, Davies and Burns"/>
    <x v="894"/>
    <n v="2900"/>
    <n v="12449"/>
    <x v="3"/>
    <n v="175"/>
    <x v="1"/>
    <s v="USD"/>
    <x v="802"/>
    <x v="792"/>
    <b v="0"/>
    <b v="1"/>
    <s v="film &amp; video/television"/>
    <n v="4.2927586206896553"/>
    <n v="4.2927586206896553"/>
    <x v="4"/>
    <x v="13"/>
  </r>
  <r>
    <n v="205"/>
    <s v="Weaver-Marquez"/>
    <x v="895"/>
    <n v="1300"/>
    <n v="5614"/>
    <x v="3"/>
    <n v="80"/>
    <x v="1"/>
    <s v="USD"/>
    <x v="803"/>
    <x v="793"/>
    <b v="1"/>
    <b v="0"/>
    <s v="theater/plays"/>
    <n v="4.3184615384615386"/>
    <n v="4.3184615384615386"/>
    <x v="4"/>
    <x v="22"/>
  </r>
  <r>
    <n v="331"/>
    <s v="Rose-Silva"/>
    <x v="896"/>
    <n v="3300"/>
    <n v="14643"/>
    <x v="3"/>
    <n v="190"/>
    <x v="1"/>
    <s v="USD"/>
    <x v="804"/>
    <x v="794"/>
    <b v="0"/>
    <b v="0"/>
    <s v="food/food trucks"/>
    <n v="4.4372727272727275"/>
    <n v="4.4372727272727275"/>
    <x v="2"/>
    <x v="2"/>
  </r>
  <r>
    <n v="42"/>
    <s v="Werner-Bryant"/>
    <x v="897"/>
    <n v="1800"/>
    <n v="7991"/>
    <x v="3"/>
    <n v="222"/>
    <x v="1"/>
    <s v="USD"/>
    <x v="805"/>
    <x v="795"/>
    <b v="0"/>
    <b v="0"/>
    <s v="food/food trucks"/>
    <n v="4.4394444444444447"/>
    <n v="4.4394444444444447"/>
    <x v="1"/>
    <x v="1"/>
  </r>
  <r>
    <n v="243"/>
    <s v="Garcia PLC"/>
    <x v="898"/>
    <n v="2300"/>
    <n v="10240"/>
    <x v="3"/>
    <n v="238"/>
    <x v="1"/>
    <s v="USD"/>
    <x v="806"/>
    <x v="158"/>
    <b v="0"/>
    <b v="0"/>
    <s v="theater/plays"/>
    <n v="4.4521739130434783"/>
    <n v="4.4521739130434783"/>
    <x v="1"/>
    <x v="1"/>
  </r>
  <r>
    <n v="698"/>
    <s v="Taylor, Wood and Taylor"/>
    <x v="899"/>
    <n v="42100"/>
    <n v="188057"/>
    <x v="3"/>
    <n v="2893"/>
    <x v="0"/>
    <s v="CAD"/>
    <x v="807"/>
    <x v="796"/>
    <b v="0"/>
    <b v="0"/>
    <s v="technology/wearables"/>
    <n v="4.466912114014252"/>
    <n v="4.466912114014252"/>
    <x v="2"/>
    <x v="2"/>
  </r>
  <r>
    <n v="291"/>
    <s v="Bell, Grimes and Kerr"/>
    <x v="900"/>
    <n v="1800"/>
    <n v="8219"/>
    <x v="3"/>
    <n v="107"/>
    <x v="1"/>
    <s v="USD"/>
    <x v="808"/>
    <x v="770"/>
    <b v="1"/>
    <b v="0"/>
    <s v="technology/web"/>
    <n v="4.5661111111111108"/>
    <n v="4.5661111111111108"/>
    <x v="3"/>
    <x v="12"/>
  </r>
  <r>
    <n v="826"/>
    <s v="Miller-Hubbard"/>
    <x v="901"/>
    <n v="2800"/>
    <n v="12797"/>
    <x v="3"/>
    <n v="194"/>
    <x v="1"/>
    <s v="USD"/>
    <x v="809"/>
    <x v="797"/>
    <b v="0"/>
    <b v="1"/>
    <s v="theater/plays"/>
    <n v="4.5703571428571426"/>
    <n v="4.5703571428571426"/>
    <x v="3"/>
    <x v="3"/>
  </r>
  <r>
    <n v="670"/>
    <s v="Robinson Group"/>
    <x v="902"/>
    <n v="16200"/>
    <n v="75955"/>
    <x v="3"/>
    <n v="1101"/>
    <x v="1"/>
    <s v="USD"/>
    <x v="329"/>
    <x v="798"/>
    <b v="0"/>
    <b v="0"/>
    <s v="music/indie rock"/>
    <n v="4.6885802469135802"/>
    <n v="4.6885802469135802"/>
    <x v="2"/>
    <x v="2"/>
  </r>
  <r>
    <n v="394"/>
    <s v="Noble-Bailey"/>
    <x v="903"/>
    <n v="800"/>
    <n v="3755"/>
    <x v="3"/>
    <n v="34"/>
    <x v="1"/>
    <s v="USD"/>
    <x v="810"/>
    <x v="799"/>
    <b v="0"/>
    <b v="1"/>
    <s v="film &amp; video/documentary"/>
    <n v="4.6937499999999996"/>
    <n v="4.6937499999999996"/>
    <x v="5"/>
    <x v="11"/>
  </r>
  <r>
    <n v="714"/>
    <s v="Evans-Jones"/>
    <x v="904"/>
    <n v="38500"/>
    <n v="182036"/>
    <x v="3"/>
    <n v="1785"/>
    <x v="1"/>
    <s v="USD"/>
    <x v="811"/>
    <x v="800"/>
    <b v="0"/>
    <b v="0"/>
    <s v="music/rock"/>
    <n v="4.7282077922077921"/>
    <n v="4.7282077922077921"/>
    <x v="4"/>
    <x v="14"/>
  </r>
  <r>
    <n v="47"/>
    <s v="Bennett and Sons"/>
    <x v="569"/>
    <n v="1500"/>
    <n v="7129"/>
    <x v="3"/>
    <n v="149"/>
    <x v="1"/>
    <s v="USD"/>
    <x v="812"/>
    <x v="801"/>
    <b v="0"/>
    <b v="0"/>
    <s v="theater/plays"/>
    <n v="4.7526666666666664"/>
    <n v="4.7526666666666664"/>
    <x v="5"/>
    <x v="5"/>
  </r>
  <r>
    <n v="909"/>
    <s v="Gates, Li and Thompson"/>
    <x v="905"/>
    <n v="1800"/>
    <n v="8621"/>
    <x v="3"/>
    <n v="80"/>
    <x v="0"/>
    <s v="CAD"/>
    <x v="367"/>
    <x v="802"/>
    <b v="0"/>
    <b v="1"/>
    <s v="theater/plays"/>
    <n v="4.7894444444444444"/>
    <n v="4.7894444444444444"/>
    <x v="2"/>
    <x v="2"/>
  </r>
  <r>
    <n v="535"/>
    <s v="Garrison LLC"/>
    <x v="906"/>
    <n v="2600"/>
    <n v="12533"/>
    <x v="3"/>
    <n v="202"/>
    <x v="4"/>
    <s v="EUR"/>
    <x v="813"/>
    <x v="803"/>
    <b v="0"/>
    <b v="1"/>
    <s v="theater/plays"/>
    <n v="4.820384615384615"/>
    <n v="4.820384615384615"/>
    <x v="2"/>
    <x v="2"/>
  </r>
  <r>
    <n v="924"/>
    <s v="Butler-Barr"/>
    <x v="907"/>
    <n v="39400"/>
    <n v="192292"/>
    <x v="3"/>
    <n v="2289"/>
    <x v="4"/>
    <s v="EUR"/>
    <x v="814"/>
    <x v="804"/>
    <b v="0"/>
    <b v="0"/>
    <s v="theater/plays"/>
    <n v="4.8805076142131982"/>
    <n v="4.8805076142131982"/>
    <x v="2"/>
    <x v="2"/>
  </r>
  <r>
    <n v="989"/>
    <s v="Hernandez Inc"/>
    <x v="908"/>
    <n v="2400"/>
    <n v="11990"/>
    <x v="3"/>
    <n v="226"/>
    <x v="1"/>
    <s v="USD"/>
    <x v="35"/>
    <x v="35"/>
    <b v="0"/>
    <b v="0"/>
    <s v="publishing/translations"/>
    <n v="4.9958333333333336"/>
    <n v="4.9958333333333336"/>
    <x v="2"/>
    <x v="2"/>
  </r>
  <r>
    <n v="532"/>
    <s v="Cordova-Torres"/>
    <x v="909"/>
    <n v="1600"/>
    <n v="8046"/>
    <x v="3"/>
    <n v="126"/>
    <x v="0"/>
    <s v="CAD"/>
    <x v="815"/>
    <x v="805"/>
    <b v="0"/>
    <b v="0"/>
    <s v="theater/plays"/>
    <n v="5.0287499999999996"/>
    <n v="5.0287499999999996"/>
    <x v="7"/>
    <x v="15"/>
  </r>
  <r>
    <n v="654"/>
    <s v="Roberts, Hinton and Williams"/>
    <x v="910"/>
    <n v="35000"/>
    <n v="177936"/>
    <x v="3"/>
    <n v="3016"/>
    <x v="1"/>
    <s v="USD"/>
    <x v="371"/>
    <x v="806"/>
    <b v="0"/>
    <b v="0"/>
    <s v="music/metal"/>
    <n v="5.0838857142857146"/>
    <n v="5.0838857142857146"/>
    <x v="2"/>
    <x v="2"/>
  </r>
  <r>
    <n v="846"/>
    <s v="Cooper, Stanley and Bryant"/>
    <x v="911"/>
    <n v="1000"/>
    <n v="5085"/>
    <x v="3"/>
    <n v="48"/>
    <x v="1"/>
    <s v="USD"/>
    <x v="816"/>
    <x v="807"/>
    <b v="1"/>
    <b v="1"/>
    <s v="technology/web"/>
    <n v="5.085"/>
    <n v="5.085"/>
    <x v="5"/>
    <x v="9"/>
  </r>
  <r>
    <n v="245"/>
    <s v="Russell-Gardner"/>
    <x v="912"/>
    <n v="2900"/>
    <n v="14771"/>
    <x v="3"/>
    <n v="214"/>
    <x v="1"/>
    <s v="USD"/>
    <x v="817"/>
    <x v="547"/>
    <b v="0"/>
    <b v="0"/>
    <s v="theater/plays"/>
    <n v="5.0934482758620687"/>
    <n v="5.0934482758620687"/>
    <x v="3"/>
    <x v="3"/>
  </r>
  <r>
    <n v="445"/>
    <s v="Anderson-Pearson"/>
    <x v="913"/>
    <n v="2100"/>
    <n v="10739"/>
    <x v="3"/>
    <n v="170"/>
    <x v="1"/>
    <s v="USD"/>
    <x v="818"/>
    <x v="808"/>
    <b v="0"/>
    <b v="1"/>
    <s v="theater/plays"/>
    <n v="5.1138095238095236"/>
    <n v="5.1138095238095236"/>
    <x v="2"/>
    <x v="2"/>
  </r>
  <r>
    <n v="479"/>
    <s v="Long-Greene"/>
    <x v="914"/>
    <n v="2400"/>
    <n v="12310"/>
    <x v="3"/>
    <n v="173"/>
    <x v="2"/>
    <s v="GBP"/>
    <x v="819"/>
    <x v="809"/>
    <b v="0"/>
    <b v="0"/>
    <s v="food/food trucks"/>
    <n v="5.1291666666666664"/>
    <n v="5.1291666666666664"/>
    <x v="2"/>
    <x v="2"/>
  </r>
  <r>
    <n v="716"/>
    <s v="Tapia, Kramer and Hicks"/>
    <x v="915"/>
    <n v="2000"/>
    <n v="10353"/>
    <x v="3"/>
    <n v="157"/>
    <x v="1"/>
    <s v="USD"/>
    <x v="820"/>
    <x v="810"/>
    <b v="0"/>
    <b v="1"/>
    <s v="theater/plays"/>
    <n v="5.1764999999999999"/>
    <n v="5.1764999999999999"/>
    <x v="1"/>
    <x v="1"/>
  </r>
  <r>
    <n v="733"/>
    <s v="Marquez-Kerr"/>
    <x v="916"/>
    <n v="15800"/>
    <n v="83267"/>
    <x v="3"/>
    <n v="980"/>
    <x v="1"/>
    <s v="USD"/>
    <x v="616"/>
    <x v="811"/>
    <b v="0"/>
    <b v="0"/>
    <s v="music/metal"/>
    <n v="5.2700632911392402"/>
    <n v="5.2700632911392402"/>
    <x v="2"/>
    <x v="2"/>
  </r>
  <r>
    <n v="502"/>
    <s v="Johnson Inc"/>
    <x v="917"/>
    <n v="1300"/>
    <n v="6889"/>
    <x v="3"/>
    <n v="186"/>
    <x v="5"/>
    <s v="AUD"/>
    <x v="688"/>
    <x v="812"/>
    <b v="0"/>
    <b v="1"/>
    <s v="games/video games"/>
    <n v="5.2992307692307694"/>
    <n v="5.2992307692307694"/>
    <x v="5"/>
    <x v="9"/>
  </r>
  <r>
    <n v="684"/>
    <s v="Gilmore LLC"/>
    <x v="918"/>
    <n v="1400"/>
    <n v="7600"/>
    <x v="3"/>
    <n v="110"/>
    <x v="0"/>
    <s v="CAD"/>
    <x v="821"/>
    <x v="813"/>
    <b v="0"/>
    <b v="0"/>
    <s v="publishing/nonfiction"/>
    <n v="5.4285714285714288"/>
    <n v="5.4285714285714288"/>
    <x v="8"/>
    <x v="18"/>
  </r>
  <r>
    <n v="879"/>
    <s v="Ortiz Inc"/>
    <x v="919"/>
    <n v="1000"/>
    <n v="5438"/>
    <x v="3"/>
    <n v="53"/>
    <x v="1"/>
    <s v="USD"/>
    <x v="822"/>
    <x v="255"/>
    <b v="0"/>
    <b v="0"/>
    <s v="publishing/nonfiction"/>
    <n v="5.4379999999999997"/>
    <n v="5.4379999999999997"/>
    <x v="7"/>
    <x v="8"/>
  </r>
  <r>
    <n v="304"/>
    <s v="Peterson PLC"/>
    <x v="920"/>
    <n v="2100"/>
    <n v="11469"/>
    <x v="3"/>
    <n v="142"/>
    <x v="1"/>
    <s v="USD"/>
    <x v="823"/>
    <x v="486"/>
    <b v="0"/>
    <b v="0"/>
    <s v="film &amp; video/documentary"/>
    <n v="5.4614285714285717"/>
    <n v="5.4614285714285717"/>
    <x v="7"/>
    <x v="8"/>
  </r>
  <r>
    <n v="494"/>
    <s v="Hopkins-Browning"/>
    <x v="921"/>
    <n v="2500"/>
    <n v="13684"/>
    <x v="3"/>
    <n v="268"/>
    <x v="1"/>
    <s v="USD"/>
    <x v="824"/>
    <x v="814"/>
    <b v="0"/>
    <b v="0"/>
    <s v="technology/wearables"/>
    <n v="5.4736000000000002"/>
    <n v="5.4736000000000002"/>
    <x v="4"/>
    <x v="14"/>
  </r>
  <r>
    <n v="842"/>
    <s v="Lawson and Sons"/>
    <x v="922"/>
    <n v="1500"/>
    <n v="8447"/>
    <x v="3"/>
    <n v="132"/>
    <x v="4"/>
    <s v="EUR"/>
    <x v="825"/>
    <x v="815"/>
    <b v="0"/>
    <b v="0"/>
    <s v="technology/wearables"/>
    <n v="5.6313333333333331"/>
    <n v="5.6313333333333331"/>
    <x v="3"/>
    <x v="12"/>
  </r>
  <r>
    <n v="758"/>
    <s v="Logan-Miranda"/>
    <x v="923"/>
    <n v="29600"/>
    <n v="167005"/>
    <x v="3"/>
    <n v="1518"/>
    <x v="0"/>
    <s v="CAD"/>
    <x v="826"/>
    <x v="816"/>
    <b v="0"/>
    <b v="0"/>
    <s v="music/rock"/>
    <n v="5.6420608108108112"/>
    <n v="5.6420608108108112"/>
    <x v="3"/>
    <x v="12"/>
  </r>
  <r>
    <n v="244"/>
    <s v="Herring-Bailey"/>
    <x v="924"/>
    <n v="700"/>
    <n v="3988"/>
    <x v="3"/>
    <n v="53"/>
    <x v="1"/>
    <s v="USD"/>
    <x v="827"/>
    <x v="817"/>
    <b v="0"/>
    <b v="0"/>
    <s v="theater/plays"/>
    <n v="5.6971428571428575"/>
    <n v="5.6971428571428575"/>
    <x v="5"/>
    <x v="5"/>
  </r>
  <r>
    <n v="426"/>
    <s v="Edwards-Kane"/>
    <x v="925"/>
    <n v="1800"/>
    <n v="10313"/>
    <x v="3"/>
    <n v="219"/>
    <x v="1"/>
    <s v="USD"/>
    <x v="828"/>
    <x v="818"/>
    <b v="0"/>
    <b v="0"/>
    <s v="theater/plays"/>
    <n v="5.7294444444444448"/>
    <n v="5.7294444444444448"/>
    <x v="2"/>
    <x v="2"/>
  </r>
  <r>
    <n v="467"/>
    <s v="Shaw Ltd"/>
    <x v="926"/>
    <n v="1400"/>
    <n v="8053"/>
    <x v="3"/>
    <n v="139"/>
    <x v="0"/>
    <s v="CAD"/>
    <x v="829"/>
    <x v="505"/>
    <b v="0"/>
    <b v="1"/>
    <s v="technology/web"/>
    <n v="5.7521428571428572"/>
    <n v="5.7521428571428572"/>
    <x v="2"/>
    <x v="2"/>
  </r>
  <r>
    <n v="280"/>
    <s v="Braun PLC"/>
    <x v="927"/>
    <n v="2500"/>
    <n v="14536"/>
    <x v="3"/>
    <n v="393"/>
    <x v="1"/>
    <s v="USD"/>
    <x v="830"/>
    <x v="819"/>
    <b v="0"/>
    <b v="0"/>
    <s v="film &amp; video/animation"/>
    <n v="5.8144"/>
    <n v="5.8144"/>
    <x v="3"/>
    <x v="3"/>
  </r>
  <r>
    <n v="366"/>
    <s v="Williams, Perez and Villegas"/>
    <x v="928"/>
    <n v="1800"/>
    <n v="10658"/>
    <x v="3"/>
    <n v="101"/>
    <x v="1"/>
    <s v="USD"/>
    <x v="831"/>
    <x v="820"/>
    <b v="0"/>
    <b v="1"/>
    <s v="theater/plays"/>
    <n v="5.9211111111111112"/>
    <n v="5.9211111111111112"/>
    <x v="4"/>
    <x v="4"/>
  </r>
  <r>
    <n v="108"/>
    <s v="Decker Inc"/>
    <x v="929"/>
    <n v="1500"/>
    <n v="8929"/>
    <x v="3"/>
    <n v="83"/>
    <x v="1"/>
    <s v="USD"/>
    <x v="512"/>
    <x v="511"/>
    <b v="0"/>
    <b v="0"/>
    <s v="film &amp; video/documentary"/>
    <n v="5.9526666666666666"/>
    <n v="5.9526666666666666"/>
    <x v="2"/>
    <x v="2"/>
  </r>
  <r>
    <n v="259"/>
    <s v="Watkins Ltd"/>
    <x v="930"/>
    <n v="1800"/>
    <n v="10755"/>
    <x v="3"/>
    <n v="138"/>
    <x v="1"/>
    <s v="USD"/>
    <x v="832"/>
    <x v="821"/>
    <b v="1"/>
    <b v="0"/>
    <s v="photography/photography books"/>
    <n v="5.9749999999999996"/>
    <n v="5.9749999999999996"/>
    <x v="4"/>
    <x v="14"/>
  </r>
  <r>
    <n v="816"/>
    <s v="Jones, Casey and Jones"/>
    <x v="931"/>
    <n v="2300"/>
    <n v="14150"/>
    <x v="3"/>
    <n v="133"/>
    <x v="1"/>
    <s v="USD"/>
    <x v="375"/>
    <x v="822"/>
    <b v="1"/>
    <b v="1"/>
    <s v="theater/plays"/>
    <n v="6.1521739130434785"/>
    <n v="6.1521739130434785"/>
    <x v="6"/>
    <x v="7"/>
  </r>
  <r>
    <n v="621"/>
    <s v="Dean, Fox and Phillips"/>
    <x v="932"/>
    <n v="25600"/>
    <n v="158669"/>
    <x v="3"/>
    <n v="2144"/>
    <x v="1"/>
    <s v="USD"/>
    <x v="833"/>
    <x v="823"/>
    <b v="0"/>
    <b v="0"/>
    <s v="theater/plays"/>
    <n v="6.1980078125000002"/>
    <n v="6.1980078125000002"/>
    <x v="2"/>
    <x v="2"/>
  </r>
  <r>
    <n v="252"/>
    <s v="Perez PLC"/>
    <x v="933"/>
    <n v="1000"/>
    <n v="6263"/>
    <x v="3"/>
    <n v="59"/>
    <x v="1"/>
    <s v="USD"/>
    <x v="744"/>
    <x v="824"/>
    <b v="0"/>
    <b v="0"/>
    <s v="theater/plays"/>
    <n v="6.2629999999999999"/>
    <n v="6.2629999999999999"/>
    <x v="2"/>
    <x v="2"/>
  </r>
  <r>
    <n v="80"/>
    <s v="Sutton, Barrett and Tucker"/>
    <x v="934"/>
    <n v="1100"/>
    <n v="7012"/>
    <x v="3"/>
    <n v="127"/>
    <x v="1"/>
    <s v="USD"/>
    <x v="555"/>
    <x v="825"/>
    <b v="0"/>
    <b v="0"/>
    <s v="games/video games"/>
    <n v="6.374545454545455"/>
    <n v="6.374545454545455"/>
    <x v="2"/>
    <x v="2"/>
  </r>
  <r>
    <n v="16"/>
    <s v="Hines Inc"/>
    <x v="935"/>
    <n v="1700"/>
    <n v="11041"/>
    <x v="3"/>
    <n v="100"/>
    <x v="1"/>
    <s v="USD"/>
    <x v="834"/>
    <x v="826"/>
    <b v="0"/>
    <b v="0"/>
    <s v="publishing/nonfiction"/>
    <n v="6.4947058823529416"/>
    <n v="6.4947058823529416"/>
    <x v="8"/>
    <x v="18"/>
  </r>
  <r>
    <n v="853"/>
    <s v="Collier LLC"/>
    <x v="936"/>
    <n v="17100"/>
    <n v="111502"/>
    <x v="3"/>
    <n v="1467"/>
    <x v="0"/>
    <s v="CAD"/>
    <x v="835"/>
    <x v="827"/>
    <b v="0"/>
    <b v="1"/>
    <s v="music/indie rock"/>
    <n v="6.5205847953216374"/>
    <n v="6.5205847953216374"/>
    <x v="7"/>
    <x v="8"/>
  </r>
  <r>
    <n v="761"/>
    <s v="Mitchell-Lee"/>
    <x v="937"/>
    <n v="2200"/>
    <n v="14420"/>
    <x v="3"/>
    <n v="166"/>
    <x v="1"/>
    <s v="USD"/>
    <x v="836"/>
    <x v="828"/>
    <b v="0"/>
    <b v="0"/>
    <s v="music/rock"/>
    <n v="6.5545454545454547"/>
    <n v="6.5545454545454547"/>
    <x v="5"/>
    <x v="11"/>
  </r>
  <r>
    <n v="44"/>
    <s v="Reid-Mccullough"/>
    <x v="938"/>
    <n v="1600"/>
    <n v="10541"/>
    <x v="3"/>
    <n v="98"/>
    <x v="6"/>
    <s v="DKK"/>
    <x v="837"/>
    <x v="829"/>
    <b v="0"/>
    <b v="0"/>
    <s v="publishing/fiction"/>
    <n v="6.5881249999999998"/>
    <n v="6.5881249999999998"/>
    <x v="5"/>
    <x v="5"/>
  </r>
  <r>
    <n v="73"/>
    <s v="Collins-Goodman"/>
    <x v="939"/>
    <n v="1400"/>
    <n v="9253"/>
    <x v="3"/>
    <n v="88"/>
    <x v="1"/>
    <s v="USD"/>
    <x v="428"/>
    <x v="79"/>
    <b v="0"/>
    <b v="0"/>
    <s v="music/jazz"/>
    <n v="6.609285714285714"/>
    <n v="6.609285714285714"/>
    <x v="7"/>
    <x v="17"/>
  </r>
  <r>
    <n v="412"/>
    <s v="Rodriguez-Scott"/>
    <x v="940"/>
    <n v="2100"/>
    <n v="14046"/>
    <x v="3"/>
    <n v="134"/>
    <x v="1"/>
    <s v="USD"/>
    <x v="838"/>
    <x v="619"/>
    <b v="0"/>
    <b v="0"/>
    <s v="publishing/fiction"/>
    <n v="6.6885714285714286"/>
    <n v="6.6885714285714286"/>
    <x v="5"/>
    <x v="10"/>
  </r>
  <r>
    <n v="72"/>
    <s v="Hampton, Lewis and Ray"/>
    <x v="941"/>
    <n v="600"/>
    <n v="4022"/>
    <x v="3"/>
    <n v="54"/>
    <x v="1"/>
    <s v="USD"/>
    <x v="606"/>
    <x v="830"/>
    <b v="0"/>
    <b v="0"/>
    <s v="film &amp; video/animation"/>
    <n v="6.7033333333333331"/>
    <n v="6.7033333333333331"/>
    <x v="7"/>
    <x v="17"/>
  </r>
  <r>
    <n v="201"/>
    <s v="Osborne, Perkins and Knox"/>
    <x v="942"/>
    <n v="2100"/>
    <n v="14305"/>
    <x v="3"/>
    <n v="157"/>
    <x v="1"/>
    <s v="USD"/>
    <x v="839"/>
    <x v="831"/>
    <b v="0"/>
    <b v="0"/>
    <s v="technology/web"/>
    <n v="6.8119047619047617"/>
    <n v="6.8119047619047617"/>
    <x v="4"/>
    <x v="4"/>
  </r>
  <r>
    <n v="627"/>
    <s v="Martin, Lee and Armstrong"/>
    <x v="943"/>
    <n v="1600"/>
    <n v="11108"/>
    <x v="3"/>
    <n v="154"/>
    <x v="2"/>
    <s v="GBP"/>
    <x v="840"/>
    <x v="832"/>
    <b v="1"/>
    <b v="0"/>
    <s v="food/food trucks"/>
    <n v="6.9424999999999999"/>
    <n v="6.9424999999999999"/>
    <x v="3"/>
    <x v="3"/>
  </r>
  <r>
    <n v="523"/>
    <s v="Underwood, James and Jones"/>
    <x v="944"/>
    <n v="900"/>
    <n v="6303"/>
    <x v="3"/>
    <n v="89"/>
    <x v="1"/>
    <s v="USD"/>
    <x v="841"/>
    <x v="833"/>
    <b v="0"/>
    <b v="0"/>
    <s v="film &amp; video/shorts"/>
    <n v="7.003333333333333"/>
    <n v="7.003333333333333"/>
    <x v="1"/>
    <x v="1"/>
  </r>
  <r>
    <n v="285"/>
    <s v="Dawson, Brady and Gilbert"/>
    <x v="945"/>
    <n v="900"/>
    <n v="6357"/>
    <x v="3"/>
    <n v="254"/>
    <x v="1"/>
    <s v="USD"/>
    <x v="842"/>
    <x v="834"/>
    <b v="0"/>
    <b v="0"/>
    <s v="theater/plays"/>
    <n v="7.0633333333333335"/>
    <n v="7.0633333333333335"/>
    <x v="4"/>
    <x v="20"/>
  </r>
  <r>
    <n v="708"/>
    <s v="Ortega LLC"/>
    <x v="946"/>
    <n v="1700"/>
    <n v="12020"/>
    <x v="3"/>
    <n v="137"/>
    <x v="3"/>
    <s v="CHF"/>
    <x v="843"/>
    <x v="835"/>
    <b v="0"/>
    <b v="0"/>
    <s v="theater/plays"/>
    <n v="7.0705882352941174"/>
    <n v="7.0705882352941174"/>
    <x v="2"/>
    <x v="2"/>
  </r>
  <r>
    <n v="744"/>
    <s v="Fitzgerald Group"/>
    <x v="947"/>
    <n v="2000"/>
    <n v="14240"/>
    <x v="3"/>
    <n v="140"/>
    <x v="1"/>
    <s v="USD"/>
    <x v="56"/>
    <x v="836"/>
    <b v="0"/>
    <b v="1"/>
    <s v="theater/plays"/>
    <n v="7.12"/>
    <n v="7.12"/>
    <x v="2"/>
    <x v="2"/>
  </r>
  <r>
    <n v="398"/>
    <s v="Myers LLC"/>
    <x v="948"/>
    <n v="1700"/>
    <n v="12202"/>
    <x v="3"/>
    <n v="123"/>
    <x v="4"/>
    <s v="EUR"/>
    <x v="844"/>
    <x v="613"/>
    <b v="0"/>
    <b v="1"/>
    <s v="film &amp; video/animation"/>
    <n v="7.1776470588235295"/>
    <n v="7.1776470588235295"/>
    <x v="2"/>
    <x v="2"/>
  </r>
  <r>
    <n v="182"/>
    <s v="Adams Group"/>
    <x v="949"/>
    <n v="27100"/>
    <n v="195750"/>
    <x v="3"/>
    <n v="3318"/>
    <x v="6"/>
    <s v="DKK"/>
    <x v="845"/>
    <x v="837"/>
    <b v="0"/>
    <b v="0"/>
    <s v="theater/plays"/>
    <n v="7.2232472324723247"/>
    <n v="7.2232472324723247"/>
    <x v="4"/>
    <x v="4"/>
  </r>
  <r>
    <n v="62"/>
    <s v="Sparks-West"/>
    <x v="950"/>
    <n v="2000"/>
    <n v="14452"/>
    <x v="3"/>
    <n v="249"/>
    <x v="1"/>
    <s v="USD"/>
    <x v="493"/>
    <x v="838"/>
    <b v="0"/>
    <b v="0"/>
    <s v="technology/web"/>
    <n v="7.226"/>
    <n v="7.226"/>
    <x v="2"/>
    <x v="2"/>
  </r>
  <r>
    <n v="493"/>
    <s v="Adams, Walker and Wong"/>
    <x v="951"/>
    <n v="900"/>
    <n v="6514"/>
    <x v="3"/>
    <n v="64"/>
    <x v="1"/>
    <s v="USD"/>
    <x v="846"/>
    <x v="839"/>
    <b v="0"/>
    <b v="0"/>
    <s v="photography/photography books"/>
    <n v="7.2377777777777776"/>
    <n v="7.2377777777777776"/>
    <x v="3"/>
    <x v="3"/>
  </r>
  <r>
    <n v="114"/>
    <s v="Harper-Davis"/>
    <x v="952"/>
    <n v="1900"/>
    <n v="13816"/>
    <x v="3"/>
    <n v="126"/>
    <x v="1"/>
    <s v="USD"/>
    <x v="847"/>
    <x v="840"/>
    <b v="0"/>
    <b v="1"/>
    <s v="technology/wearables"/>
    <n v="7.2715789473684209"/>
    <n v="7.2715789473684209"/>
    <x v="6"/>
    <x v="7"/>
  </r>
  <r>
    <n v="764"/>
    <s v="Shaffer-Mason"/>
    <x v="953"/>
    <n v="1100"/>
    <n v="8010"/>
    <x v="3"/>
    <n v="148"/>
    <x v="1"/>
    <s v="USD"/>
    <x v="848"/>
    <x v="841"/>
    <b v="0"/>
    <b v="0"/>
    <s v="music/rock"/>
    <n v="7.2818181818181822"/>
    <n v="7.2818181818181822"/>
    <x v="3"/>
    <x v="12"/>
  </r>
  <r>
    <n v="786"/>
    <s v="Smith-Brown"/>
    <x v="954"/>
    <n v="1500"/>
    <n v="10946"/>
    <x v="3"/>
    <n v="207"/>
    <x v="4"/>
    <s v="EUR"/>
    <x v="633"/>
    <x v="842"/>
    <b v="0"/>
    <b v="1"/>
    <s v="music/jazz"/>
    <n v="7.2973333333333334"/>
    <n v="7.2973333333333334"/>
    <x v="5"/>
    <x v="5"/>
  </r>
  <r>
    <n v="373"/>
    <s v="Brown-Parker"/>
    <x v="955"/>
    <n v="22500"/>
    <n v="164291"/>
    <x v="3"/>
    <n v="2106"/>
    <x v="1"/>
    <s v="USD"/>
    <x v="849"/>
    <x v="843"/>
    <b v="0"/>
    <b v="0"/>
    <s v="theater/plays"/>
    <n v="7.3018222222222224"/>
    <n v="7.3018222222222224"/>
    <x v="5"/>
    <x v="10"/>
  </r>
  <r>
    <n v="365"/>
    <s v="Lucas, Hall and Bonilla"/>
    <x v="956"/>
    <n v="1600"/>
    <n v="11735"/>
    <x v="3"/>
    <n v="112"/>
    <x v="5"/>
    <s v="AUD"/>
    <x v="850"/>
    <x v="844"/>
    <b v="0"/>
    <b v="0"/>
    <s v="theater/plays"/>
    <n v="7.3343749999999996"/>
    <n v="7.3343749999999996"/>
    <x v="2"/>
    <x v="2"/>
  </r>
  <r>
    <n v="958"/>
    <s v="Green, Robinson and Ho"/>
    <x v="957"/>
    <n v="1100"/>
    <n v="8081"/>
    <x v="3"/>
    <n v="112"/>
    <x v="1"/>
    <s v="USD"/>
    <x v="104"/>
    <x v="845"/>
    <b v="0"/>
    <b v="0"/>
    <s v="film &amp; video/animation"/>
    <n v="7.3463636363636367"/>
    <n v="7.3463636363636367"/>
    <x v="2"/>
    <x v="2"/>
  </r>
  <r>
    <n v="756"/>
    <s v="Serrano, Gallagher and Griffith"/>
    <x v="958"/>
    <n v="1300"/>
    <n v="10037"/>
    <x v="3"/>
    <n v="148"/>
    <x v="1"/>
    <s v="USD"/>
    <x v="851"/>
    <x v="846"/>
    <b v="0"/>
    <b v="0"/>
    <s v="theater/plays"/>
    <n v="7.7207692307692311"/>
    <n v="7.7207692307692311"/>
    <x v="4"/>
    <x v="4"/>
  </r>
  <r>
    <n v="896"/>
    <s v="Wright-Bryant"/>
    <x v="959"/>
    <n v="19800"/>
    <n v="153338"/>
    <x v="3"/>
    <n v="1460"/>
    <x v="5"/>
    <s v="AUD"/>
    <x v="852"/>
    <x v="847"/>
    <b v="0"/>
    <b v="1"/>
    <s v="food/food trucks"/>
    <n v="7.7443434343434348"/>
    <n v="7.7443434343434348"/>
    <x v="2"/>
    <x v="2"/>
  </r>
  <r>
    <n v="778"/>
    <s v="Moss-Guzman"/>
    <x v="960"/>
    <n v="1300"/>
    <n v="10243"/>
    <x v="3"/>
    <n v="174"/>
    <x v="3"/>
    <s v="CHF"/>
    <x v="853"/>
    <x v="848"/>
    <b v="0"/>
    <b v="0"/>
    <s v="film &amp; video/animation"/>
    <n v="7.8792307692307695"/>
    <n v="7.8792307692307695"/>
    <x v="1"/>
    <x v="1"/>
  </r>
  <r>
    <n v="966"/>
    <s v="Davis and Sons"/>
    <x v="961"/>
    <n v="1700"/>
    <n v="13468"/>
    <x v="3"/>
    <n v="245"/>
    <x v="1"/>
    <s v="USD"/>
    <x v="854"/>
    <x v="849"/>
    <b v="0"/>
    <b v="0"/>
    <s v="theater/plays"/>
    <n v="7.9223529411764702"/>
    <n v="7.9223529411764702"/>
    <x v="4"/>
    <x v="4"/>
  </r>
  <r>
    <n v="560"/>
    <s v="Hunt LLC"/>
    <x v="962"/>
    <n v="20000"/>
    <n v="158832"/>
    <x v="3"/>
    <n v="3177"/>
    <x v="1"/>
    <s v="USD"/>
    <x v="855"/>
    <x v="483"/>
    <b v="0"/>
    <b v="0"/>
    <s v="film &amp; video/animation"/>
    <n v="7.9416000000000002"/>
    <n v="7.9416000000000002"/>
    <x v="2"/>
    <x v="2"/>
  </r>
  <r>
    <n v="912"/>
    <s v="Sanchez-Parsons"/>
    <x v="963"/>
    <n v="1800"/>
    <n v="14310"/>
    <x v="3"/>
    <n v="179"/>
    <x v="1"/>
    <s v="USD"/>
    <x v="856"/>
    <x v="850"/>
    <b v="1"/>
    <b v="0"/>
    <s v="film &amp; video/drama"/>
    <n v="7.95"/>
    <n v="7.95"/>
    <x v="4"/>
    <x v="4"/>
  </r>
  <r>
    <n v="820"/>
    <s v="Valdez, Williams and Meyer"/>
    <x v="964"/>
    <n v="1500"/>
    <n v="12009"/>
    <x v="3"/>
    <n v="279"/>
    <x v="2"/>
    <s v="GBP"/>
    <x v="437"/>
    <x v="851"/>
    <b v="0"/>
    <b v="1"/>
    <s v="music/rock"/>
    <n v="8.0060000000000002"/>
    <n v="8.0060000000000002"/>
    <x v="4"/>
    <x v="13"/>
  </r>
  <r>
    <n v="837"/>
    <s v="Cook-Ortiz"/>
    <x v="965"/>
    <n v="17700"/>
    <n v="150960"/>
    <x v="3"/>
    <n v="1797"/>
    <x v="1"/>
    <s v="USD"/>
    <x v="596"/>
    <x v="852"/>
    <b v="0"/>
    <b v="0"/>
    <s v="music/jazz"/>
    <n v="8.5288135593220336"/>
    <n v="8.5288135593220336"/>
    <x v="5"/>
    <x v="5"/>
  </r>
  <r>
    <n v="978"/>
    <s v="Bailey, Nguyen and Martinez"/>
    <x v="966"/>
    <n v="1000"/>
    <n v="8641"/>
    <x v="3"/>
    <n v="92"/>
    <x v="1"/>
    <s v="USD"/>
    <x v="223"/>
    <x v="853"/>
    <b v="0"/>
    <b v="0"/>
    <s v="games/video games"/>
    <n v="8.641"/>
    <n v="8.641"/>
    <x v="5"/>
    <x v="10"/>
  </r>
  <r>
    <n v="174"/>
    <s v="Santos, Black and Donovan"/>
    <x v="967"/>
    <n v="600"/>
    <n v="5368"/>
    <x v="3"/>
    <n v="48"/>
    <x v="1"/>
    <s v="USD"/>
    <x v="857"/>
    <x v="854"/>
    <b v="0"/>
    <b v="1"/>
    <s v="technology/wearables"/>
    <n v="8.9466666666666672"/>
    <n v="8.9466666666666672"/>
    <x v="8"/>
    <x v="18"/>
  </r>
  <r>
    <n v="97"/>
    <s v="Stewart LLC"/>
    <x v="968"/>
    <n v="1300"/>
    <n v="12047"/>
    <x v="3"/>
    <n v="113"/>
    <x v="1"/>
    <s v="USD"/>
    <x v="786"/>
    <x v="855"/>
    <b v="0"/>
    <b v="0"/>
    <s v="food/food trucks"/>
    <n v="9.2669230769230762"/>
    <n v="9.2669230769230762"/>
    <x v="3"/>
    <x v="12"/>
  </r>
  <r>
    <n v="506"/>
    <s v="Robles, Bell and Gonzalez"/>
    <x v="969"/>
    <n v="18000"/>
    <n v="166874"/>
    <x v="3"/>
    <n v="2528"/>
    <x v="1"/>
    <s v="USD"/>
    <x v="672"/>
    <x v="856"/>
    <b v="0"/>
    <b v="1"/>
    <s v="theater/plays"/>
    <n v="9.2707777777777771"/>
    <n v="9.2707777777777771"/>
    <x v="1"/>
    <x v="1"/>
  </r>
  <r>
    <n v="687"/>
    <s v="Martin, Gates and Holt"/>
    <x v="970"/>
    <n v="1500"/>
    <n v="13980"/>
    <x v="3"/>
    <n v="269"/>
    <x v="1"/>
    <s v="USD"/>
    <x v="858"/>
    <x v="626"/>
    <b v="0"/>
    <b v="0"/>
    <s v="theater/plays"/>
    <n v="9.32"/>
    <n v="9.32"/>
    <x v="2"/>
    <x v="2"/>
  </r>
  <r>
    <n v="247"/>
    <s v="Johnson, Patterson and Montoya"/>
    <x v="971"/>
    <n v="19800"/>
    <n v="184658"/>
    <x v="3"/>
    <n v="1884"/>
    <x v="1"/>
    <s v="USD"/>
    <x v="859"/>
    <x v="857"/>
    <b v="0"/>
    <b v="1"/>
    <s v="publishing/fiction"/>
    <n v="9.3261616161616168"/>
    <n v="9.3261616161616168"/>
    <x v="2"/>
    <x v="2"/>
  </r>
  <r>
    <n v="586"/>
    <s v="Rowe-Wong"/>
    <x v="972"/>
    <n v="700"/>
    <n v="6654"/>
    <x v="3"/>
    <n v="130"/>
    <x v="1"/>
    <s v="USD"/>
    <x v="860"/>
    <x v="858"/>
    <b v="0"/>
    <b v="0"/>
    <s v="music/rock"/>
    <n v="9.5057142857142853"/>
    <n v="9.5057142857142853"/>
    <x v="7"/>
    <x v="17"/>
  </r>
  <r>
    <n v="449"/>
    <s v="Cuevas-Morales"/>
    <x v="973"/>
    <n v="900"/>
    <n v="8703"/>
    <x v="3"/>
    <n v="86"/>
    <x v="6"/>
    <s v="DKK"/>
    <x v="730"/>
    <x v="859"/>
    <b v="0"/>
    <b v="0"/>
    <s v="games/video games"/>
    <n v="9.67"/>
    <n v="9.67"/>
    <x v="5"/>
    <x v="5"/>
  </r>
  <r>
    <n v="547"/>
    <s v="Hardin-Dixon"/>
    <x v="974"/>
    <n v="1300"/>
    <n v="12597"/>
    <x v="3"/>
    <n v="156"/>
    <x v="1"/>
    <s v="USD"/>
    <x v="728"/>
    <x v="860"/>
    <b v="0"/>
    <b v="0"/>
    <s v="film &amp; video/drama"/>
    <n v="9.69"/>
    <n v="9.69"/>
    <x v="8"/>
    <x v="18"/>
  </r>
  <r>
    <n v="101"/>
    <s v="Douglas LLC"/>
    <x v="975"/>
    <n v="900"/>
    <n v="9193"/>
    <x v="3"/>
    <n v="164"/>
    <x v="1"/>
    <s v="USD"/>
    <x v="861"/>
    <x v="24"/>
    <b v="0"/>
    <b v="1"/>
    <s v="music/electric music"/>
    <n v="10.214444444444444"/>
    <n v="10.214444444444444"/>
    <x v="4"/>
    <x v="13"/>
  </r>
  <r>
    <n v="214"/>
    <s v="Sullivan Group"/>
    <x v="976"/>
    <n v="1400"/>
    <n v="14324"/>
    <x v="3"/>
    <n v="165"/>
    <x v="1"/>
    <s v="USD"/>
    <x v="862"/>
    <x v="861"/>
    <b v="0"/>
    <b v="0"/>
    <s v="music/rock"/>
    <n v="10.231428571428571"/>
    <n v="10.231428571428571"/>
    <x v="5"/>
    <x v="6"/>
  </r>
  <r>
    <n v="679"/>
    <s v="Davis Ltd"/>
    <x v="977"/>
    <n v="1400"/>
    <n v="14511"/>
    <x v="3"/>
    <n v="363"/>
    <x v="1"/>
    <s v="USD"/>
    <x v="863"/>
    <x v="862"/>
    <b v="0"/>
    <b v="1"/>
    <s v="food/food trucks"/>
    <n v="10.365"/>
    <n v="10.365"/>
    <x v="5"/>
    <x v="5"/>
  </r>
  <r>
    <n v="591"/>
    <s v="Jensen LLC"/>
    <x v="978"/>
    <n v="600"/>
    <n v="6226"/>
    <x v="3"/>
    <n v="102"/>
    <x v="1"/>
    <s v="USD"/>
    <x v="690"/>
    <x v="863"/>
    <b v="0"/>
    <b v="0"/>
    <s v="games/video games"/>
    <n v="10.376666666666667"/>
    <n v="10.376666666666667"/>
    <x v="1"/>
    <x v="1"/>
  </r>
  <r>
    <n v="1"/>
    <s v="Odom Inc"/>
    <x v="979"/>
    <n v="1400"/>
    <n v="14560"/>
    <x v="3"/>
    <n v="158"/>
    <x v="1"/>
    <s v="USD"/>
    <x v="811"/>
    <x v="864"/>
    <b v="0"/>
    <b v="1"/>
    <s v="music/rock"/>
    <n v="10.4"/>
    <n v="10.4"/>
    <x v="8"/>
    <x v="18"/>
  </r>
  <r>
    <n v="436"/>
    <s v="King-Nguyen"/>
    <x v="980"/>
    <n v="1300"/>
    <n v="13678"/>
    <x v="3"/>
    <n v="249"/>
    <x v="1"/>
    <s v="USD"/>
    <x v="864"/>
    <x v="35"/>
    <b v="0"/>
    <b v="0"/>
    <s v="music/jazz"/>
    <n v="10.521538461538462"/>
    <n v="10.521538461538462"/>
    <x v="5"/>
    <x v="5"/>
  </r>
  <r>
    <n v="277"/>
    <s v="Ramos-Mitchell"/>
    <x v="981"/>
    <n v="700"/>
    <n v="7465"/>
    <x v="3"/>
    <n v="83"/>
    <x v="1"/>
    <s v="USD"/>
    <x v="865"/>
    <x v="485"/>
    <b v="0"/>
    <b v="0"/>
    <s v="theater/plays"/>
    <n v="10.664285714285715"/>
    <n v="10.664285714285715"/>
    <x v="5"/>
    <x v="10"/>
  </r>
  <r>
    <n v="818"/>
    <s v="Martinez LLC"/>
    <x v="982"/>
    <n v="700"/>
    <n v="7664"/>
    <x v="3"/>
    <n v="69"/>
    <x v="1"/>
    <s v="USD"/>
    <x v="866"/>
    <x v="865"/>
    <b v="0"/>
    <b v="1"/>
    <s v="theater/plays"/>
    <n v="10.948571428571428"/>
    <n v="10.948571428571428"/>
    <x v="2"/>
    <x v="2"/>
  </r>
  <r>
    <n v="951"/>
    <s v="Peterson Ltd"/>
    <x v="983"/>
    <n v="14500"/>
    <n v="159056"/>
    <x v="3"/>
    <n v="1559"/>
    <x v="1"/>
    <s v="USD"/>
    <x v="867"/>
    <x v="115"/>
    <b v="0"/>
    <b v="1"/>
    <s v="music/rock"/>
    <n v="10.969379310344827"/>
    <n v="10.969379310344827"/>
    <x v="2"/>
    <x v="2"/>
  </r>
  <r>
    <n v="955"/>
    <s v="Moss-Obrien"/>
    <x v="984"/>
    <n v="700"/>
    <n v="7763"/>
    <x v="3"/>
    <n v="80"/>
    <x v="1"/>
    <s v="USD"/>
    <x v="868"/>
    <x v="866"/>
    <b v="0"/>
    <b v="0"/>
    <s v="theater/plays"/>
    <n v="11.09"/>
    <n v="11.09"/>
    <x v="5"/>
    <x v="5"/>
  </r>
  <r>
    <n v="742"/>
    <s v="West-Stevens"/>
    <x v="985"/>
    <n v="1200"/>
    <n v="13513"/>
    <x v="3"/>
    <n v="122"/>
    <x v="1"/>
    <s v="USD"/>
    <x v="869"/>
    <x v="867"/>
    <b v="0"/>
    <b v="0"/>
    <s v="music/electric music"/>
    <n v="11.260833333333334"/>
    <n v="11.260833333333334"/>
    <x v="2"/>
    <x v="2"/>
  </r>
  <r>
    <n v="741"/>
    <s v="Garcia Ltd"/>
    <x v="986"/>
    <n v="1200"/>
    <n v="14150"/>
    <x v="3"/>
    <n v="130"/>
    <x v="1"/>
    <s v="USD"/>
    <x v="705"/>
    <x v="868"/>
    <b v="0"/>
    <b v="0"/>
    <s v="theater/plays"/>
    <n v="11.791666666666666"/>
    <n v="11.791666666666666"/>
    <x v="5"/>
    <x v="6"/>
  </r>
  <r>
    <n v="806"/>
    <s v="Harmon-Madden"/>
    <x v="987"/>
    <n v="700"/>
    <n v="8262"/>
    <x v="3"/>
    <n v="76"/>
    <x v="1"/>
    <s v="USD"/>
    <x v="870"/>
    <x v="869"/>
    <b v="0"/>
    <b v="1"/>
    <s v="film &amp; video/drama"/>
    <n v="11.802857142857142"/>
    <n v="11.802857142857142"/>
    <x v="2"/>
    <x v="2"/>
  </r>
  <r>
    <n v="793"/>
    <s v="Rodriguez, Cox and Rodriguez"/>
    <x v="988"/>
    <n v="1100"/>
    <n v="13045"/>
    <x v="3"/>
    <n v="181"/>
    <x v="3"/>
    <s v="CHF"/>
    <x v="448"/>
    <x v="454"/>
    <b v="0"/>
    <b v="0"/>
    <s v="publishing/nonfiction"/>
    <n v="11.859090909090909"/>
    <n v="11.859090909090909"/>
    <x v="4"/>
    <x v="13"/>
  </r>
  <r>
    <n v="294"/>
    <s v="Turner-Davis"/>
    <x v="989"/>
    <n v="600"/>
    <n v="8038"/>
    <x v="3"/>
    <n v="183"/>
    <x v="1"/>
    <s v="USD"/>
    <x v="871"/>
    <x v="870"/>
    <b v="0"/>
    <b v="0"/>
    <s v="theater/plays"/>
    <n v="13.396666666666667"/>
    <n v="13.396666666666667"/>
    <x v="7"/>
    <x v="8"/>
  </r>
  <r>
    <n v="301"/>
    <s v="Wong-Walker"/>
    <x v="990"/>
    <n v="900"/>
    <n v="12102"/>
    <x v="3"/>
    <n v="295"/>
    <x v="1"/>
    <s v="USD"/>
    <x v="872"/>
    <x v="871"/>
    <b v="0"/>
    <b v="0"/>
    <s v="film &amp; video/documentary"/>
    <n v="13.446666666666667"/>
    <n v="13.446666666666667"/>
    <x v="2"/>
    <x v="2"/>
  </r>
  <r>
    <n v="347"/>
    <s v="Petersen and Sons"/>
    <x v="991"/>
    <n v="900"/>
    <n v="12607"/>
    <x v="3"/>
    <n v="191"/>
    <x v="1"/>
    <s v="USD"/>
    <x v="873"/>
    <x v="872"/>
    <b v="0"/>
    <b v="0"/>
    <s v="technology/web"/>
    <n v="14.007777777777777"/>
    <n v="14.007777777777777"/>
    <x v="4"/>
    <x v="14"/>
  </r>
  <r>
    <n v="82"/>
    <s v="Porter-George"/>
    <x v="992"/>
    <n v="1000"/>
    <n v="14973"/>
    <x v="3"/>
    <n v="180"/>
    <x v="2"/>
    <s v="GBP"/>
    <x v="874"/>
    <x v="305"/>
    <b v="0"/>
    <b v="1"/>
    <s v="games/video games"/>
    <n v="14.973000000000001"/>
    <n v="14.973000000000001"/>
    <x v="3"/>
    <x v="3"/>
  </r>
  <r>
    <n v="401"/>
    <s v="Smith-Schmidt"/>
    <x v="993"/>
    <n v="900"/>
    <n v="13772"/>
    <x v="3"/>
    <n v="299"/>
    <x v="1"/>
    <s v="USD"/>
    <x v="875"/>
    <x v="873"/>
    <b v="0"/>
    <b v="0"/>
    <s v="theater/plays"/>
    <n v="15.302222222222222"/>
    <n v="15.302222222222222"/>
    <x v="8"/>
    <x v="18"/>
  </r>
  <r>
    <n v="372"/>
    <s v="Green-Carr"/>
    <x v="994"/>
    <n v="900"/>
    <n v="14324"/>
    <x v="3"/>
    <n v="169"/>
    <x v="1"/>
    <s v="USD"/>
    <x v="419"/>
    <x v="874"/>
    <b v="0"/>
    <b v="1"/>
    <s v="film &amp; video/documentary"/>
    <n v="15.915555555555555"/>
    <n v="15.915555555555555"/>
    <x v="2"/>
    <x v="2"/>
  </r>
  <r>
    <n v="364"/>
    <s v="Ramirez-Myers"/>
    <x v="995"/>
    <n v="900"/>
    <n v="14547"/>
    <x v="3"/>
    <n v="186"/>
    <x v="1"/>
    <s v="USD"/>
    <x v="876"/>
    <x v="875"/>
    <b v="0"/>
    <b v="0"/>
    <s v="music/indie rock"/>
    <n v="16.163333333333334"/>
    <n v="16.163333333333334"/>
    <x v="4"/>
    <x v="14"/>
  </r>
  <r>
    <n v="289"/>
    <s v="Smith, Love and Smith"/>
    <x v="996"/>
    <n v="800"/>
    <n v="13474"/>
    <x v="3"/>
    <n v="337"/>
    <x v="0"/>
    <s v="CAD"/>
    <x v="877"/>
    <x v="830"/>
    <b v="0"/>
    <b v="0"/>
    <s v="theater/plays"/>
    <n v="16.842500000000001"/>
    <n v="16.842500000000001"/>
    <x v="5"/>
    <x v="11"/>
  </r>
  <r>
    <n v="712"/>
    <s v="Garza-Bryant"/>
    <x v="997"/>
    <n v="800"/>
    <n v="14725"/>
    <x v="3"/>
    <n v="202"/>
    <x v="1"/>
    <s v="USD"/>
    <x v="716"/>
    <x v="876"/>
    <b v="0"/>
    <b v="0"/>
    <s v="theater/plays"/>
    <n v="18.40625"/>
    <n v="18.40625"/>
    <x v="2"/>
    <x v="2"/>
  </r>
  <r>
    <n v="653"/>
    <s v="Williams-Jones"/>
    <x v="998"/>
    <n v="600"/>
    <n v="14033"/>
    <x v="3"/>
    <n v="234"/>
    <x v="1"/>
    <s v="USD"/>
    <x v="878"/>
    <x v="877"/>
    <b v="0"/>
    <b v="0"/>
    <s v="technology/web"/>
    <n v="23.388333333333332"/>
    <n v="23.388333333333332"/>
    <x v="2"/>
    <x v="2"/>
  </r>
  <r>
    <m/>
    <m/>
    <x v="999"/>
    <m/>
    <m/>
    <x v="4"/>
    <m/>
    <x v="7"/>
    <m/>
    <x v="879"/>
    <x v="878"/>
    <m/>
    <m/>
    <m/>
    <m/>
    <m/>
    <x v="3"/>
    <x v="3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  <r>
    <m/>
    <m/>
    <x v="999"/>
    <m/>
    <m/>
    <x v="4"/>
    <m/>
    <x v="7"/>
    <m/>
    <x v="879"/>
    <x v="878"/>
    <m/>
    <m/>
    <m/>
    <m/>
    <m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8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s v="Percent Funded"/>
    <n v="0"/>
    <x v="0"/>
    <m/>
    <x v="0"/>
    <d v="2015-12-15T06:00:00"/>
    <m/>
  </r>
  <r>
    <n v="500"/>
    <s v="Valdez Ltd"/>
    <s v="Team-oriented clear-thinking matrix"/>
    <n v="100"/>
    <n v="0"/>
    <x v="0"/>
    <n v="0"/>
    <s v="US"/>
    <s v="USD"/>
    <n v="1448690400"/>
    <n v="1369803600"/>
    <b v="0"/>
    <b v="1"/>
    <s v="theater/plays"/>
    <s v="Percent Funded"/>
    <n v="0"/>
    <x v="1"/>
    <s v="food trucks"/>
    <x v="0"/>
    <d v="2013-05-29T05:00:00"/>
    <m/>
  </r>
  <r>
    <n v="921"/>
    <s v="Stevenson PLC"/>
    <s v="Profound directional knowledge user"/>
    <n v="160400"/>
    <n v="1210"/>
    <x v="0"/>
    <n v="38"/>
    <s v="US"/>
    <s v="USD"/>
    <n v="1448690400"/>
    <n v="1330236000"/>
    <b v="0"/>
    <b v="0"/>
    <s v="technology/web"/>
    <s v="Percent Funded"/>
    <n v="7.5436408977556111E-3"/>
    <x v="2"/>
    <s v="plays"/>
    <x v="0"/>
    <d v="2012-02-26T06:00:00"/>
    <m/>
  </r>
  <r>
    <n v="496"/>
    <s v="Morales Group"/>
    <s v="Optimized bi-directional extranet"/>
    <n v="183800"/>
    <n v="1667"/>
    <x v="0"/>
    <n v="54"/>
    <s v="US"/>
    <s v="USD"/>
    <n v="1448690400"/>
    <n v="1496811600"/>
    <b v="0"/>
    <b v="0"/>
    <s v="film &amp; video/animation"/>
    <s v="Percent Funded"/>
    <n v="9.0696409140369975E-3"/>
    <x v="3"/>
    <s v="web"/>
    <x v="0"/>
    <d v="2017-06-07T05:00:00"/>
    <m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s v="Percent Funded"/>
    <n v="0.01"/>
    <x v="4"/>
    <s v="animation"/>
    <x v="1"/>
    <d v="2011-11-06T05:00:00"/>
    <m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s v="Percent Funded"/>
    <n v="0.01"/>
    <x v="2"/>
    <s v="plays"/>
    <x v="2"/>
    <d v="2018-12-17T06:00:00"/>
    <m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s v="Percent Funded"/>
    <n v="0.01"/>
    <x v="5"/>
    <s v="rock"/>
    <x v="3"/>
    <d v="2010-07-26T05:00:00"/>
    <m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s v="Percent Funded"/>
    <n v="0.01"/>
    <x v="5"/>
    <s v="electric music"/>
    <x v="4"/>
    <d v="2015-06-16T05:00:00"/>
    <m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s v="Percent Funded"/>
    <n v="0.01"/>
    <x v="5"/>
    <s v="rock"/>
    <x v="5"/>
    <d v="2011-12-04T06:00:00"/>
    <m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s v="Percent Funded"/>
    <n v="1.1710526315789473E-2"/>
    <x v="5"/>
    <s v="rock"/>
    <x v="6"/>
    <d v="2018-03-03T06:00:00"/>
    <m/>
  </r>
  <r>
    <n v="271"/>
    <s v="Foley-Cox"/>
    <s v="Progressive zero administration leverage"/>
    <n v="153700"/>
    <n v="1953"/>
    <x v="1"/>
    <n v="61"/>
    <s v="US"/>
    <s v="USD"/>
    <n v="1449468000"/>
    <n v="1452146400"/>
    <b v="0"/>
    <b v="0"/>
    <s v="photography/photography books"/>
    <s v="Percent Funded"/>
    <n v="1.2706571242680547E-2"/>
    <x v="2"/>
    <s v="plays"/>
    <x v="7"/>
    <d v="2016-01-07T06:00:00"/>
    <m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s v="Percent Funded"/>
    <n v="1.6375968992248063E-2"/>
    <x v="6"/>
    <s v="photography books"/>
    <x v="8"/>
    <d v="2019-07-25T05:00:00"/>
    <m/>
  </r>
  <r>
    <n v="903"/>
    <s v="Parker-Morris"/>
    <s v="Assimilated next generation instruction set"/>
    <n v="41000"/>
    <n v="709"/>
    <x v="1"/>
    <n v="14"/>
    <s v="US"/>
    <s v="USD"/>
    <n v="1336194000"/>
    <n v="1337490000"/>
    <b v="0"/>
    <b v="1"/>
    <s v="publishing/nonfiction"/>
    <s v="Percent Funded"/>
    <n v="1.729268292682927E-2"/>
    <x v="2"/>
    <s v="plays"/>
    <x v="9"/>
    <d v="2012-05-20T05:00:00"/>
    <m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s v="Percent Funded"/>
    <n v="0.02"/>
    <x v="7"/>
    <s v="nonfiction"/>
    <x v="10"/>
    <d v="2013-08-29T05:00:00"/>
    <m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s v="Percent Funded"/>
    <n v="0.02"/>
    <x v="5"/>
    <s v="metal"/>
    <x v="11"/>
    <d v="2010-04-05T05:00:00"/>
    <m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s v="Percent Funded"/>
    <n v="0.02"/>
    <x v="2"/>
    <s v="plays"/>
    <x v="12"/>
    <d v="2013-09-07T05:00:00"/>
    <m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s v="Percent Funded"/>
    <n v="0.02"/>
    <x v="6"/>
    <s v="photography books"/>
    <x v="13"/>
    <d v="2014-08-04T05:00:00"/>
    <m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s v="Percent Funded"/>
    <n v="0.02"/>
    <x v="5"/>
    <s v="jazz"/>
    <x v="14"/>
    <d v="2014-09-20T05:00:00"/>
    <m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s v="Percent Funded"/>
    <n v="2.0843373493975904E-2"/>
    <x v="3"/>
    <s v="web"/>
    <x v="15"/>
    <d v="2014-12-08T06:00:00"/>
    <m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s v="Percent Funded"/>
    <n v="2.5064935064935064E-2"/>
    <x v="2"/>
    <s v="plays"/>
    <x v="16"/>
    <d v="2016-02-21T06:00:00"/>
    <m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s v="Percent Funded"/>
    <n v="2.9388623072833599E-2"/>
    <x v="5"/>
    <s v="indie rock"/>
    <x v="17"/>
    <d v="2017-08-10T05:00:00"/>
    <m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s v="Percent Funded"/>
    <n v="0.03"/>
    <x v="5"/>
    <s v="indie rock"/>
    <x v="18"/>
    <d v="2010-03-01T06:00:00"/>
    <m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s v="Percent Funded"/>
    <n v="0.03"/>
    <x v="5"/>
    <s v="rock"/>
    <x v="18"/>
    <d v="2010-02-09T06:00:00"/>
    <m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s v="Percent Funded"/>
    <n v="3.1301587301587303E-2"/>
    <x v="3"/>
    <s v="wearables"/>
    <x v="19"/>
    <d v="2018-05-11T05:00:00"/>
    <m/>
  </r>
  <r>
    <n v="129"/>
    <s v="Morgan-Martinez"/>
    <s v="Mandatory tertiary implementation"/>
    <n v="148500"/>
    <n v="4756"/>
    <x v="2"/>
    <n v="55"/>
    <s v="AU"/>
    <s v="AUD"/>
    <n v="1422943200"/>
    <n v="1425103200"/>
    <b v="0"/>
    <b v="0"/>
    <s v="food/food trucks"/>
    <s v="Percent Funded"/>
    <n v="3.2026936026936029E-2"/>
    <x v="5"/>
    <s v="indie rock"/>
    <x v="20"/>
    <d v="2015-02-28T06:00:00"/>
    <m/>
  </r>
  <r>
    <n v="136"/>
    <s v="Briggs PLC"/>
    <s v="Distributed context-sensitive flexibility"/>
    <n v="82800"/>
    <n v="2721"/>
    <x v="2"/>
    <n v="58"/>
    <s v="US"/>
    <s v="USD"/>
    <n v="1402117200"/>
    <n v="1403154000"/>
    <b v="0"/>
    <b v="1"/>
    <s v="film &amp; video/drama"/>
    <s v="Percent Funded"/>
    <n v="3.2862318840579711E-2"/>
    <x v="1"/>
    <s v="food trucks"/>
    <x v="21"/>
    <d v="2014-06-19T05:00:00"/>
    <m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s v="Percent Funded"/>
    <n v="3.372E-2"/>
    <x v="4"/>
    <s v="drama"/>
    <x v="22"/>
    <d v="2011-04-13T05:00:00"/>
    <m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s v="Percent Funded"/>
    <n v="3.6436208125445471E-2"/>
    <x v="5"/>
    <s v="jazz"/>
    <x v="23"/>
    <d v="2015-02-20T06:00:00"/>
    <m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s v="Percent Funded"/>
    <n v="3.8418367346938778E-2"/>
    <x v="4"/>
    <s v="documentary"/>
    <x v="24"/>
    <d v="2019-02-15T06:00:00"/>
    <m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s v="Percent Funded"/>
    <n v="0.04"/>
    <x v="2"/>
    <s v="plays"/>
    <x v="25"/>
    <d v="2018-11-13T06:00:00"/>
    <m/>
  </r>
  <r>
    <n v="550"/>
    <s v="Morrison-Henderson"/>
    <s v="De-engineered disintermediate encoding"/>
    <n v="100"/>
    <n v="4"/>
    <x v="2"/>
    <n v="1"/>
    <s v="CH"/>
    <s v="CHF"/>
    <n v="1330495200"/>
    <n v="1332306000"/>
    <b v="0"/>
    <b v="0"/>
    <s v="music/indie rock"/>
    <s v="Percent Funded"/>
    <n v="0.04"/>
    <x v="4"/>
    <s v="animation"/>
    <x v="26"/>
    <d v="2012-03-21T05:00:00"/>
    <m/>
  </r>
  <r>
    <n v="721"/>
    <s v="Dominguez-Owens"/>
    <s v="Open-architected systematic intranet"/>
    <n v="123600"/>
    <n v="5429"/>
    <x v="2"/>
    <n v="60"/>
    <s v="US"/>
    <s v="USD"/>
    <n v="1522818000"/>
    <n v="1523336400"/>
    <b v="0"/>
    <b v="0"/>
    <s v="music/rock"/>
    <s v="Percent Funded"/>
    <n v="4.3923948220064728E-2"/>
    <x v="5"/>
    <s v="indie rock"/>
    <x v="27"/>
    <d v="2018-04-10T05:00:00"/>
    <m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s v="Percent Funded"/>
    <n v="4.5731034482758622E-2"/>
    <x v="5"/>
    <s v="rock"/>
    <x v="28"/>
    <d v="2010-07-26T05:00:00"/>
    <m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s v="Percent Funded"/>
    <n v="0.05"/>
    <x v="7"/>
    <s v="translations"/>
    <x v="29"/>
    <d v="2017-08-31T05:00:00"/>
    <m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s v="Percent Funded"/>
    <n v="0.05"/>
    <x v="7"/>
    <s v="nonfiction"/>
    <x v="30"/>
    <d v="2015-06-07T05:00:00"/>
    <m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s v="Percent Funded"/>
    <n v="0.05"/>
    <x v="5"/>
    <s v="jazz"/>
    <x v="31"/>
    <d v="2013-08-11T05:00:00"/>
    <m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s v="Percent Funded"/>
    <n v="0.05"/>
    <x v="1"/>
    <s v="food trucks"/>
    <x v="32"/>
    <d v="2019-04-21T05:00:00"/>
    <m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s v="Percent Funded"/>
    <n v="6.9511889862327911E-2"/>
    <x v="2"/>
    <s v="plays"/>
    <x v="33"/>
    <d v="2018-02-12T06:00:00"/>
    <m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s v="Percent Funded"/>
    <n v="7.0681818181818179E-2"/>
    <x v="2"/>
    <s v="plays"/>
    <x v="34"/>
    <d v="2018-02-25T06:00:00"/>
    <m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s v="Percent Funded"/>
    <n v="7.0991735537190084E-2"/>
    <x v="4"/>
    <s v="animation"/>
    <x v="35"/>
    <d v="2016-06-30T05:00:00"/>
    <m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s v="Percent Funded"/>
    <n v="7.27317880794702E-2"/>
    <x v="2"/>
    <s v="plays"/>
    <x v="36"/>
    <d v="2014-01-16T06:00:00"/>
    <m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s v="Percent Funded"/>
    <n v="7.9076923076923072E-2"/>
    <x v="7"/>
    <s v="nonfiction"/>
    <x v="37"/>
    <d v="2017-07-17T05:00:00"/>
    <m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s v="Percent Funded"/>
    <n v="8.2400000000000001E-2"/>
    <x v="2"/>
    <s v="plays"/>
    <x v="38"/>
    <d v="2018-01-12T06:00:00"/>
    <m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s v="Percent Funded"/>
    <n v="8.4430379746835441E-2"/>
    <x v="4"/>
    <s v="science fiction"/>
    <x v="39"/>
    <d v="2011-07-19T05:00:00"/>
    <m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s v="Percent Funded"/>
    <n v="9.5585443037974685E-2"/>
    <x v="2"/>
    <s v="plays"/>
    <x v="40"/>
    <d v="2010-09-04T05:00:00"/>
    <m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s v="Percent Funded"/>
    <n v="9.5876777251184833E-2"/>
    <x v="5"/>
    <s v="electric music"/>
    <x v="41"/>
    <d v="2011-05-19T05:00:00"/>
    <m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s v="Percent Funded"/>
    <n v="9.8219178082191785E-2"/>
    <x v="7"/>
    <s v="fiction"/>
    <x v="42"/>
    <d v="2012-04-03T05:00:00"/>
    <m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s v="Percent Funded"/>
    <n v="9.9141184124918666E-2"/>
    <x v="1"/>
    <s v="food trucks"/>
    <x v="43"/>
    <d v="2011-06-18T05:00:00"/>
    <m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s v="Percent Funded"/>
    <n v="0.10257545271629778"/>
    <x v="2"/>
    <s v="plays"/>
    <x v="44"/>
    <d v="2019-11-05T06:00:00"/>
    <m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s v="Percent Funded"/>
    <n v="0.10297872340425532"/>
    <x v="2"/>
    <s v="plays"/>
    <x v="45"/>
    <d v="2014-11-16T06:00:00"/>
    <m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s v="Percent Funded"/>
    <n v="0.1063265306122449"/>
    <x v="5"/>
    <s v="rock"/>
    <x v="46"/>
    <d v="2014-04-11T05:00:00"/>
    <m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s v="Percent Funded"/>
    <n v="0.10638024357239513"/>
    <x v="7"/>
    <s v="translations"/>
    <x v="47"/>
    <d v="2011-09-24T05:00:00"/>
    <m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s v="Percent Funded"/>
    <n v="0.10944303797468355"/>
    <x v="1"/>
    <s v="food trucks"/>
    <x v="48"/>
    <d v="2019-07-02T05:00:00"/>
    <m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s v="Percent Funded"/>
    <n v="0.11059030837004405"/>
    <x v="5"/>
    <s v="rock"/>
    <x v="49"/>
    <d v="2012-01-30T06:00:00"/>
    <m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s v="Percent Funded"/>
    <n v="0.11254901960784314"/>
    <x v="2"/>
    <s v="plays"/>
    <x v="50"/>
    <d v="2014-06-07T05:00:00"/>
    <m/>
  </r>
  <r>
    <n v="388"/>
    <s v="Cruz Ltd"/>
    <s v="Exclusive dynamic adapter"/>
    <n v="114800"/>
    <n v="12938"/>
    <x v="2"/>
    <n v="145"/>
    <s v="CH"/>
    <s v="CHF"/>
    <n v="1325656800"/>
    <n v="1325829600"/>
    <b v="0"/>
    <b v="0"/>
    <s v="music/indie rock"/>
    <s v="Percent Funded"/>
    <n v="0.11270034843205574"/>
    <x v="8"/>
    <s v="video games"/>
    <x v="51"/>
    <d v="2012-01-06T06:00:00"/>
    <m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s v="Percent Funded"/>
    <n v="0.11419117647058824"/>
    <x v="5"/>
    <s v="indie rock"/>
    <x v="52"/>
    <d v="2010-08-08T05:00:00"/>
    <m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s v="Percent Funded"/>
    <n v="0.11814432989690722"/>
    <x v="2"/>
    <s v="plays"/>
    <x v="53"/>
    <d v="2018-08-13T05:00:00"/>
    <m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s v="Percent Funded"/>
    <n v="0.11851063829787234"/>
    <x v="6"/>
    <s v="photography books"/>
    <x v="54"/>
    <d v="2017-05-04T05:00:00"/>
    <m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s v="Percent Funded"/>
    <n v="0.12230769230769231"/>
    <x v="2"/>
    <s v="plays"/>
    <x v="55"/>
    <d v="2012-10-08T05:00:00"/>
    <m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s v="Percent Funded"/>
    <n v="0.12818181818181817"/>
    <x v="7"/>
    <s v="radio &amp; podcasts"/>
    <x v="56"/>
    <d v="2019-03-14T05:00:00"/>
    <m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s v="Percent Funded"/>
    <n v="0.12910076530612244"/>
    <x v="5"/>
    <s v="rock"/>
    <x v="57"/>
    <d v="2014-06-08T05:00:00"/>
    <m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s v="Percent Funded"/>
    <n v="0.12923076923076923"/>
    <x v="2"/>
    <s v="plays"/>
    <x v="58"/>
    <d v="2015-10-27T05:00:00"/>
    <m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s v="Percent Funded"/>
    <n v="0.1305813953488372"/>
    <x v="2"/>
    <s v="plays"/>
    <x v="59"/>
    <d v="2011-02-13T06:00:00"/>
    <m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s v="Percent Funded"/>
    <n v="0.13185782556750297"/>
    <x v="2"/>
    <s v="plays"/>
    <x v="60"/>
    <d v="2019-01-16T06:00:00"/>
    <m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s v="Percent Funded"/>
    <n v="0.13500000000000001"/>
    <x v="4"/>
    <s v="documentary"/>
    <x v="61"/>
    <d v="2018-03-24T05:00:00"/>
    <m/>
  </r>
  <r>
    <n v="611"/>
    <s v="Brady, Cortez and Rodriguez"/>
    <s v="Multi-lateral maximized core"/>
    <n v="8200"/>
    <n v="1136"/>
    <x v="2"/>
    <n v="15"/>
    <s v="US"/>
    <s v="USD"/>
    <n v="1374728400"/>
    <n v="1375765200"/>
    <b v="0"/>
    <b v="0"/>
    <s v="theater/plays"/>
    <s v="Percent Funded"/>
    <n v="0.13853658536585367"/>
    <x v="7"/>
    <s v="translations"/>
    <x v="62"/>
    <d v="2013-08-06T05:00:00"/>
    <m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s v="Percent Funded"/>
    <n v="0.13901001112347053"/>
    <x v="2"/>
    <s v="plays"/>
    <x v="63"/>
    <d v="2013-04-19T05:00:00"/>
    <m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s v="Percent Funded"/>
    <n v="0.13962962962962963"/>
    <x v="7"/>
    <s v="radio &amp; podcasts"/>
    <x v="64"/>
    <d v="2018-06-28T05:00:00"/>
    <m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s v="Percent Funded"/>
    <n v="0.14394366197183098"/>
    <x v="4"/>
    <s v="documentary"/>
    <x v="65"/>
    <d v="2016-11-04T05:00:00"/>
    <m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s v="Percent Funded"/>
    <n v="0.14694796954314721"/>
    <x v="4"/>
    <s v="drama"/>
    <x v="66"/>
    <d v="2015-07-10T05:00:00"/>
    <m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s v="Percent Funded"/>
    <n v="0.14962780898876404"/>
    <x v="4"/>
    <s v="drama"/>
    <x v="67"/>
    <d v="2018-09-30T05:00:00"/>
    <m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s v="Percent Funded"/>
    <n v="0.15022446689113356"/>
    <x v="1"/>
    <s v="food trucks"/>
    <x v="68"/>
    <d v="2018-08-18T05:00:00"/>
    <m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s v="Percent Funded"/>
    <n v="0.15842105263157893"/>
    <x v="4"/>
    <s v="drama"/>
    <x v="69"/>
    <d v="2014-02-16T06:00:00"/>
    <m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s v="Percent Funded"/>
    <n v="0.1632979976442874"/>
    <x v="5"/>
    <s v="rock"/>
    <x v="70"/>
    <d v="2013-09-26T05:00:00"/>
    <m/>
  </r>
  <r>
    <n v="293"/>
    <s v="Ross Group"/>
    <s v="Organized executive solution"/>
    <n v="6500"/>
    <n v="1065"/>
    <x v="2"/>
    <n v="32"/>
    <s v="IT"/>
    <s v="EUR"/>
    <n v="1286254800"/>
    <n v="1287032400"/>
    <b v="0"/>
    <b v="0"/>
    <s v="theater/plays"/>
    <s v="Percent Funded"/>
    <n v="0.16384615384615384"/>
    <x v="8"/>
    <s v="video games"/>
    <x v="71"/>
    <d v="2010-10-14T05:00:00"/>
    <m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s v="Percent Funded"/>
    <n v="0.16404761904761905"/>
    <x v="2"/>
    <s v="plays"/>
    <x v="72"/>
    <d v="2012-03-06T06:00:00"/>
    <m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s v="Percent Funded"/>
    <n v="0.16501669449081802"/>
    <x v="7"/>
    <s v="fiction"/>
    <x v="73"/>
    <d v="2016-01-21T06:00:00"/>
    <m/>
  </r>
  <r>
    <n v="434"/>
    <s v="Floyd-Sims"/>
    <s v="Cloned transitional hierarchy"/>
    <n v="5400"/>
    <n v="903"/>
    <x v="2"/>
    <n v="10"/>
    <s v="CA"/>
    <s v="CAD"/>
    <n v="1480572000"/>
    <n v="1481781600"/>
    <b v="1"/>
    <b v="0"/>
    <s v="theater/plays"/>
    <s v="Percent Funded"/>
    <n v="0.16722222222222222"/>
    <x v="2"/>
    <s v="plays"/>
    <x v="74"/>
    <d v="2016-12-15T06:00:00"/>
    <m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s v="Percent Funded"/>
    <n v="0.1675440414507772"/>
    <x v="2"/>
    <s v="plays"/>
    <x v="75"/>
    <d v="2011-12-04T06:00:00"/>
    <m/>
  </r>
  <r>
    <n v="146"/>
    <s v="Harris-Golden"/>
    <s v="Optional bandwidth-monitored middleware"/>
    <n v="8800"/>
    <n v="1518"/>
    <x v="2"/>
    <n v="51"/>
    <s v="US"/>
    <s v="USD"/>
    <n v="1320732000"/>
    <n v="1322460000"/>
    <b v="0"/>
    <b v="0"/>
    <s v="theater/plays"/>
    <s v="Percent Funded"/>
    <n v="0.17249999999999999"/>
    <x v="4"/>
    <s v="science fiction"/>
    <x v="76"/>
    <d v="2011-11-28T06:00:00"/>
    <m/>
  </r>
  <r>
    <n v="286"/>
    <s v="Obrien-Aguirre"/>
    <s v="Devolved uniform complexity"/>
    <n v="112100"/>
    <n v="19557"/>
    <x v="2"/>
    <n v="184"/>
    <s v="US"/>
    <s v="USD"/>
    <n v="1479880800"/>
    <n v="1480485600"/>
    <b v="0"/>
    <b v="0"/>
    <s v="theater/plays"/>
    <s v="Percent Funded"/>
    <n v="0.17446030330062445"/>
    <x v="2"/>
    <s v="plays"/>
    <x v="77"/>
    <d v="2016-11-30T06:00:00"/>
    <m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s v="Percent Funded"/>
    <n v="0.17499999999999999"/>
    <x v="2"/>
    <s v="plays"/>
    <x v="78"/>
    <d v="2016-06-05T05:00:00"/>
    <m/>
  </r>
  <r>
    <n v="678"/>
    <s v="Rodriguez-Patterson"/>
    <s v="Inverse static standardization"/>
    <n v="99500"/>
    <n v="17879"/>
    <x v="2"/>
    <n v="215"/>
    <s v="US"/>
    <s v="USD"/>
    <n v="1547877600"/>
    <n v="1548050400"/>
    <b v="0"/>
    <b v="0"/>
    <s v="film &amp; video/drama"/>
    <s v="Percent Funded"/>
    <n v="0.17968844221105529"/>
    <x v="2"/>
    <s v="plays"/>
    <x v="79"/>
    <d v="2019-01-21T06:00:00"/>
    <m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s v="Percent Funded"/>
    <n v="0.18126436781609195"/>
    <x v="4"/>
    <s v="drama"/>
    <x v="80"/>
    <d v="2016-05-16T05:00:00"/>
    <m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s v="Percent Funded"/>
    <n v="0.18622397298818233"/>
    <x v="1"/>
    <s v="food trucks"/>
    <x v="81"/>
    <d v="2015-11-27T06:00:00"/>
    <m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s v="Percent Funded"/>
    <n v="0.18728395061728395"/>
    <x v="2"/>
    <s v="plays"/>
    <x v="82"/>
    <d v="2016-06-04T05:00:00"/>
    <m/>
  </r>
  <r>
    <n v="577"/>
    <s v="Stevens Inc"/>
    <s v="Adaptive 24hour projection"/>
    <n v="8200"/>
    <n v="1546"/>
    <x v="2"/>
    <n v="37"/>
    <s v="US"/>
    <s v="USD"/>
    <n v="1299823200"/>
    <n v="1302066000"/>
    <b v="0"/>
    <b v="0"/>
    <s v="music/jazz"/>
    <s v="Percent Funded"/>
    <n v="0.18853658536585366"/>
    <x v="5"/>
    <s v="rock"/>
    <x v="83"/>
    <d v="2011-04-06T05:00:00"/>
    <m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s v="Percent Funded"/>
    <n v="0.18888888888888888"/>
    <x v="5"/>
    <s v="jazz"/>
    <x v="84"/>
    <d v="2014-11-11T06:00:00"/>
    <m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s v="Percent Funded"/>
    <n v="0.19028784648187633"/>
    <x v="2"/>
    <s v="plays"/>
    <x v="85"/>
    <d v="2015-12-26T06:00:00"/>
    <m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s v="Percent Funded"/>
    <n v="0.19227272727272726"/>
    <x v="4"/>
    <s v="science fiction"/>
    <x v="86"/>
    <d v="2017-05-27T05:00:00"/>
    <m/>
  </r>
  <r>
    <n v="910"/>
    <s v="King-Morris"/>
    <s v="Proactive incremental architecture"/>
    <n v="154500"/>
    <n v="30215"/>
    <x v="2"/>
    <n v="296"/>
    <s v="US"/>
    <s v="USD"/>
    <n v="1421906400"/>
    <n v="1421992800"/>
    <b v="0"/>
    <b v="0"/>
    <s v="theater/plays"/>
    <s v="Percent Funded"/>
    <n v="0.19556634304207121"/>
    <x v="2"/>
    <s v="plays"/>
    <x v="87"/>
    <d v="2015-01-23T06:00:00"/>
    <m/>
  </r>
  <r>
    <n v="8"/>
    <s v="Nunez-Richards"/>
    <s v="Exclusive attitude-oriented intranet"/>
    <n v="110100"/>
    <n v="21946"/>
    <x v="1"/>
    <n v="708"/>
    <s v="DK"/>
    <s v="DKK"/>
    <n v="1281330000"/>
    <n v="1281502800"/>
    <b v="0"/>
    <b v="0"/>
    <s v="theater/plays"/>
    <s v="Percent Funded"/>
    <n v="0.19932788374205268"/>
    <x v="2"/>
    <s v="plays"/>
    <x v="88"/>
    <d v="2010-08-11T05:00:00"/>
    <m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s v="Percent Funded"/>
    <n v="0.19992957746478873"/>
    <x v="2"/>
    <s v="plays"/>
    <x v="89"/>
    <d v="2014-07-01T05:00:00"/>
    <m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s v="Percent Funded"/>
    <n v="0.20252747252747252"/>
    <x v="5"/>
    <s v="rock"/>
    <x v="90"/>
    <d v="2011-05-04T05:00:00"/>
    <m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s v="Percent Funded"/>
    <n v="0.20322580645161289"/>
    <x v="2"/>
    <s v="plays"/>
    <x v="91"/>
    <d v="2016-01-26T06:00:00"/>
    <m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s v="Percent Funded"/>
    <n v="0.20333333333333334"/>
    <x v="2"/>
    <s v="plays"/>
    <x v="92"/>
    <d v="2010-04-25T05:00:00"/>
    <m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s v="Percent Funded"/>
    <n v="0.20338181818181819"/>
    <x v="8"/>
    <s v="video games"/>
    <x v="93"/>
    <d v="2012-08-13T05:00:00"/>
    <m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s v="Percent Funded"/>
    <n v="0.20896851248642778"/>
    <x v="2"/>
    <s v="plays"/>
    <x v="94"/>
    <d v="2015-05-07T05:00:00"/>
    <m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s v="Percent Funded"/>
    <n v="0.20961538461538462"/>
    <x v="3"/>
    <s v="wearables"/>
    <x v="95"/>
    <d v="2017-09-14T05:00:00"/>
    <m/>
  </r>
  <r>
    <n v="209"/>
    <s v="Warren Ltd"/>
    <s v="Distributed system-worthy application"/>
    <n v="194500"/>
    <n v="41212"/>
    <x v="1"/>
    <n v="808"/>
    <s v="AU"/>
    <s v="AUD"/>
    <n v="1462510800"/>
    <n v="1463115600"/>
    <b v="0"/>
    <b v="0"/>
    <s v="film &amp; video/documentary"/>
    <s v="Percent Funded"/>
    <n v="0.21188688946015424"/>
    <x v="4"/>
    <s v="documentary"/>
    <x v="96"/>
    <d v="2016-05-13T05:00:00"/>
    <m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s v="Percent Funded"/>
    <n v="0.21615194054500414"/>
    <x v="4"/>
    <s v="documentary"/>
    <x v="97"/>
    <d v="2010-12-12T06:00:00"/>
    <m/>
  </r>
  <r>
    <n v="514"/>
    <s v="Sanchez, Bradley and Flores"/>
    <s v="Centralized motivating capacity"/>
    <n v="138700"/>
    <n v="31123"/>
    <x v="2"/>
    <n v="528"/>
    <s v="CH"/>
    <s v="CHF"/>
    <n v="1386309600"/>
    <n v="1386741600"/>
    <b v="0"/>
    <b v="1"/>
    <s v="music/rock"/>
    <s v="Percent Funded"/>
    <n v="0.22439077144917088"/>
    <x v="2"/>
    <s v="plays"/>
    <x v="98"/>
    <d v="2013-12-11T06:00:00"/>
    <m/>
  </r>
  <r>
    <n v="329"/>
    <s v="Willis and Sons"/>
    <s v="Fundamental incremental database"/>
    <n v="93800"/>
    <n v="21477"/>
    <x v="1"/>
    <n v="211"/>
    <s v="US"/>
    <s v="USD"/>
    <n v="1481522400"/>
    <n v="1482472800"/>
    <b v="0"/>
    <b v="0"/>
    <s v="games/video games"/>
    <s v="Percent Funded"/>
    <n v="0.22896588486140726"/>
    <x v="5"/>
    <s v="rock"/>
    <x v="99"/>
    <d v="2016-12-23T06:00:00"/>
    <m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s v="Percent Funded"/>
    <n v="0.23390243902439026"/>
    <x v="8"/>
    <s v="video games"/>
    <x v="91"/>
    <d v="2016-03-01T06:00:00"/>
    <m/>
  </r>
  <r>
    <n v="189"/>
    <s v="Anthony-Shaw"/>
    <s v="Switchable contextually-based access"/>
    <n v="191300"/>
    <n v="45004"/>
    <x v="2"/>
    <n v="441"/>
    <s v="US"/>
    <s v="USD"/>
    <n v="1457071200"/>
    <n v="1457071200"/>
    <b v="0"/>
    <b v="0"/>
    <s v="theater/plays"/>
    <s v="Percent Funded"/>
    <n v="0.23525352848928385"/>
    <x v="5"/>
    <s v="rock"/>
    <x v="100"/>
    <d v="2016-03-04T06:00:00"/>
    <m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s v="Percent Funded"/>
    <n v="0.23703520691785052"/>
    <x v="2"/>
    <s v="plays"/>
    <x v="101"/>
    <d v="2010-07-05T05:00:00"/>
    <m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s v="Percent Funded"/>
    <n v="0.239488107549121"/>
    <x v="4"/>
    <s v="drama"/>
    <x v="102"/>
    <d v="2015-01-03T06:00:00"/>
    <m/>
  </r>
  <r>
    <n v="492"/>
    <s v="Garcia Group"/>
    <s v="Persevering interactive matrix"/>
    <n v="191000"/>
    <n v="45831"/>
    <x v="2"/>
    <n v="595"/>
    <s v="US"/>
    <s v="USD"/>
    <n v="1275886800"/>
    <n v="1278910800"/>
    <b v="1"/>
    <b v="1"/>
    <s v="film &amp; video/shorts"/>
    <s v="Percent Funded"/>
    <n v="0.23995287958115183"/>
    <x v="3"/>
    <s v="web"/>
    <x v="103"/>
    <d v="2010-07-12T05:00:00"/>
    <m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s v="Percent Funded"/>
    <n v="0.24017591339648173"/>
    <x v="4"/>
    <s v="shorts"/>
    <x v="104"/>
    <d v="2019-08-04T05:00:00"/>
    <m/>
  </r>
  <r>
    <n v="69"/>
    <s v="Jones-Watson"/>
    <s v="Switchable disintermediate moderator"/>
    <n v="7900"/>
    <n v="1901"/>
    <x v="2"/>
    <n v="17"/>
    <s v="US"/>
    <s v="USD"/>
    <n v="1292738400"/>
    <n v="1295676000"/>
    <b v="0"/>
    <b v="0"/>
    <s v="theater/plays"/>
    <s v="Percent Funded"/>
    <n v="0.24063291139240506"/>
    <x v="2"/>
    <s v="plays"/>
    <x v="105"/>
    <d v="2011-01-22T06:00:00"/>
    <m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s v="Percent Funded"/>
    <n v="0.24134831460674158"/>
    <x v="2"/>
    <s v="plays"/>
    <x v="106"/>
    <d v="2014-03-29T05:00:00"/>
    <m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s v="Percent Funded"/>
    <n v="0.24205617977528091"/>
    <x v="4"/>
    <s v="documentary"/>
    <x v="107"/>
    <d v="2015-07-06T05:00:00"/>
    <m/>
  </r>
  <r>
    <n v="447"/>
    <s v="Harrington-Harper"/>
    <s v="Self-enabling next generation algorithm"/>
    <n v="155200"/>
    <n v="37754"/>
    <x v="2"/>
    <n v="439"/>
    <s v="GB"/>
    <s v="GBP"/>
    <n v="1513663200"/>
    <n v="1515045600"/>
    <b v="0"/>
    <b v="0"/>
    <s v="film &amp; video/television"/>
    <s v="Percent Funded"/>
    <n v="0.24326030927835052"/>
    <x v="8"/>
    <s v="mobile games"/>
    <x v="108"/>
    <d v="2018-01-04T06:00:00"/>
    <m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s v="Percent Funded"/>
    <n v="0.24466101694915254"/>
    <x v="4"/>
    <s v="television"/>
    <x v="109"/>
    <d v="2010-08-12T05:00:00"/>
    <m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s v="Percent Funded"/>
    <n v="0.24610000000000001"/>
    <x v="8"/>
    <s v="mobile games"/>
    <x v="110"/>
    <d v="2010-11-02T05:00:00"/>
    <m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s v="Percent Funded"/>
    <n v="0.24914285714285714"/>
    <x v="5"/>
    <s v="electric music"/>
    <x v="111"/>
    <d v="2012-05-24T05:00:00"/>
    <m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s v="Percent Funded"/>
    <n v="0.25433734939759034"/>
    <x v="3"/>
    <s v="wearables"/>
    <x v="112"/>
    <d v="2019-07-02T05:00:00"/>
    <m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s v="Percent Funded"/>
    <n v="0.25714285714285712"/>
    <x v="6"/>
    <s v="photography books"/>
    <x v="113"/>
    <d v="2016-12-27T06:00:00"/>
    <m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s v="Percent Funded"/>
    <n v="0.26191501103752757"/>
    <x v="1"/>
    <s v="food trucks"/>
    <x v="114"/>
    <d v="2016-09-19T05:00:00"/>
    <m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s v="Percent Funded"/>
    <n v="0.26640000000000003"/>
    <x v="2"/>
    <s v="plays"/>
    <x v="115"/>
    <d v="2016-10-16T05:00:00"/>
    <m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s v="Percent Funded"/>
    <n v="0.26694444444444443"/>
    <x v="2"/>
    <s v="plays"/>
    <x v="116"/>
    <d v="2014-10-03T05:00:00"/>
    <m/>
  </r>
  <r>
    <n v="270"/>
    <s v="Sawyer, Horton and Williams"/>
    <s v="Triple-buffered 4thgeneration toolset"/>
    <n v="173900"/>
    <n v="47260"/>
    <x v="2"/>
    <n v="1890"/>
    <s v="US"/>
    <s v="USD"/>
    <n v="1291269600"/>
    <n v="1291442400"/>
    <b v="0"/>
    <b v="0"/>
    <s v="games/video games"/>
    <s v="Percent Funded"/>
    <n v="0.27176538240368026"/>
    <x v="2"/>
    <s v="plays"/>
    <x v="117"/>
    <d v="2010-12-04T06:00:00"/>
    <m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s v="Percent Funded"/>
    <n v="0.27693181818181817"/>
    <x v="8"/>
    <s v="video games"/>
    <x v="118"/>
    <d v="2019-04-30T05:00:00"/>
    <m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s v="Percent Funded"/>
    <n v="0.27725490196078434"/>
    <x v="2"/>
    <s v="plays"/>
    <x v="119"/>
    <d v="2013-10-14T05:00:00"/>
    <m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s v="Percent Funded"/>
    <n v="0.28461970393057684"/>
    <x v="4"/>
    <s v="television"/>
    <x v="120"/>
    <d v="2011-05-07T05:00:00"/>
    <m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s v="Percent Funded"/>
    <n v="0.29346153846153844"/>
    <x v="2"/>
    <s v="plays"/>
    <x v="121"/>
    <d v="2015-09-02T05:00:00"/>
    <m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s v="Percent Funded"/>
    <n v="0.29828720626631855"/>
    <x v="2"/>
    <s v="plays"/>
    <x v="53"/>
    <d v="2018-08-16T05:00:00"/>
    <m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s v="Percent Funded"/>
    <n v="0.30037735849056602"/>
    <x v="7"/>
    <s v="fiction"/>
    <x v="122"/>
    <d v="2017-02-06T06:00:00"/>
    <m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s v="Percent Funded"/>
    <n v="0.30304347826086958"/>
    <x v="2"/>
    <s v="plays"/>
    <x v="123"/>
    <d v="2010-06-26T05:00:00"/>
    <m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s v="Percent Funded"/>
    <n v="0.30442307692307691"/>
    <x v="3"/>
    <s v="wearables"/>
    <x v="124"/>
    <d v="2016-06-03T05:00:00"/>
    <m/>
  </r>
  <r>
    <n v="790"/>
    <s v="White-Obrien"/>
    <s v="Operative local pricing structure"/>
    <n v="185900"/>
    <n v="56774"/>
    <x v="2"/>
    <n v="1113"/>
    <s v="US"/>
    <s v="USD"/>
    <n v="1266127200"/>
    <n v="1266645600"/>
    <b v="0"/>
    <b v="0"/>
    <s v="theater/plays"/>
    <s v="Percent Funded"/>
    <n v="0.30540075309306081"/>
    <x v="1"/>
    <s v="food trucks"/>
    <x v="125"/>
    <d v="2010-02-20T06:00:00"/>
    <m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s v="Percent Funded"/>
    <n v="0.30579449152542371"/>
    <x v="2"/>
    <s v="plays"/>
    <x v="126"/>
    <d v="2013-03-09T06:00:00"/>
    <m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s v="Percent Funded"/>
    <n v="0.30715909090909088"/>
    <x v="8"/>
    <s v="mobile games"/>
    <x v="127"/>
    <d v="2018-09-01T05:00:00"/>
    <m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s v="Percent Funded"/>
    <n v="0.30732891832229581"/>
    <x v="6"/>
    <s v="photography books"/>
    <x v="128"/>
    <d v="2019-07-21T05:00:00"/>
    <m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s v="Percent Funded"/>
    <n v="0.31171232876712329"/>
    <x v="2"/>
    <s v="plays"/>
    <x v="129"/>
    <d v="2018-09-20T05:00:00"/>
    <m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s v="Percent Funded"/>
    <n v="0.31201660735468567"/>
    <x v="4"/>
    <s v="science fiction"/>
    <x v="130"/>
    <d v="2010-08-29T05:00:00"/>
    <m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s v="Percent Funded"/>
    <n v="0.3130913348946136"/>
    <x v="5"/>
    <s v="rock"/>
    <x v="131"/>
    <d v="2019-03-17T05:00:00"/>
    <m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s v="Percent Funded"/>
    <n v="0.31844940867279897"/>
    <x v="5"/>
    <s v="indie rock"/>
    <x v="132"/>
    <d v="2018-09-16T05:00:00"/>
    <m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s v="Percent Funded"/>
    <n v="0.31934684684684683"/>
    <x v="2"/>
    <s v="plays"/>
    <x v="133"/>
    <d v="2014-06-07T05:00:00"/>
    <m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s v="Percent Funded"/>
    <n v="0.3201219512195122"/>
    <x v="2"/>
    <s v="plays"/>
    <x v="134"/>
    <d v="2014-12-03T06:00:00"/>
    <m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s v="Percent Funded"/>
    <n v="0.32208333333333333"/>
    <x v="2"/>
    <s v="plays"/>
    <x v="135"/>
    <d v="2017-11-11T06:00:00"/>
    <m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s v="Percent Funded"/>
    <n v="0.32444767441860467"/>
    <x v="2"/>
    <s v="plays"/>
    <x v="136"/>
    <d v="2012-04-20T05:00:00"/>
    <m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s v="Percent Funded"/>
    <n v="0.32453465346534655"/>
    <x v="6"/>
    <s v="photography books"/>
    <x v="137"/>
    <d v="2012-07-15T05:00:00"/>
    <m/>
  </r>
  <r>
    <n v="736"/>
    <s v="Silva-Hawkins"/>
    <s v="Proactive heuristic orchestration"/>
    <n v="7700"/>
    <n v="2533"/>
    <x v="2"/>
    <n v="29"/>
    <s v="US"/>
    <s v="USD"/>
    <n v="1424412000"/>
    <n v="1424757600"/>
    <b v="0"/>
    <b v="0"/>
    <s v="publishing/nonfiction"/>
    <s v="Percent Funded"/>
    <n v="0.32896103896103895"/>
    <x v="4"/>
    <s v="shorts"/>
    <x v="138"/>
    <d v="2015-02-24T06:00:00"/>
    <m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s v="Percent Funded"/>
    <n v="0.33464735516372796"/>
    <x v="7"/>
    <s v="nonfiction"/>
    <x v="139"/>
    <d v="2012-03-01T06:00:00"/>
    <m/>
  </r>
  <r>
    <n v="674"/>
    <s v="Sanchez Ltd"/>
    <s v="Up-sized 24hour instruction set"/>
    <n v="170700"/>
    <n v="57250"/>
    <x v="2"/>
    <n v="1218"/>
    <s v="US"/>
    <s v="USD"/>
    <n v="1313730000"/>
    <n v="1317790800"/>
    <b v="0"/>
    <b v="0"/>
    <s v="photography/photography books"/>
    <s v="Percent Funded"/>
    <n v="0.33538371411833628"/>
    <x v="5"/>
    <s v="jazz"/>
    <x v="140"/>
    <d v="2011-10-05T05:00:00"/>
    <m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s v="Percent Funded"/>
    <n v="0.33692229038854804"/>
    <x v="6"/>
    <s v="photography books"/>
    <x v="141"/>
    <d v="2015-07-31T05:00:00"/>
    <m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s v="Percent Funded"/>
    <n v="0.33894736842105261"/>
    <x v="8"/>
    <s v="video games"/>
    <x v="142"/>
    <d v="2014-06-22T05:00:00"/>
    <m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s v="Percent Funded"/>
    <n v="0.34"/>
    <x v="2"/>
    <s v="plays"/>
    <x v="143"/>
    <d v="2013-07-24T05:00:00"/>
    <m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s v="Percent Funded"/>
    <n v="0.34152777777777776"/>
    <x v="2"/>
    <s v="plays"/>
    <x v="144"/>
    <d v="2010-09-19T05:00:00"/>
    <m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s v="Percent Funded"/>
    <n v="0.34173469387755101"/>
    <x v="2"/>
    <s v="plays"/>
    <x v="145"/>
    <d v="2016-12-20T06:00:00"/>
    <m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s v="Percent Funded"/>
    <n v="0.34351966873706002"/>
    <x v="3"/>
    <s v="wearables"/>
    <x v="146"/>
    <d v="2019-08-30T05:00:00"/>
    <m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s v="Percent Funded"/>
    <n v="0.34475"/>
    <x v="8"/>
    <s v="video games"/>
    <x v="147"/>
    <d v="2017-10-18T05:00:00"/>
    <m/>
  </r>
  <r>
    <n v="443"/>
    <s v="Clark-Bowman"/>
    <s v="Stand-alone user-facing service-desk"/>
    <n v="9300"/>
    <n v="3232"/>
    <x v="2"/>
    <n v="90"/>
    <s v="US"/>
    <s v="USD"/>
    <n v="1285822800"/>
    <n v="1287464400"/>
    <b v="0"/>
    <b v="0"/>
    <s v="theater/plays"/>
    <s v="Percent Funded"/>
    <n v="0.34752688172043011"/>
    <x v="5"/>
    <s v="indie rock"/>
    <x v="148"/>
    <d v="2010-10-19T05:00:00"/>
    <m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s v="Percent Funded"/>
    <n v="0.34892857142857142"/>
    <x v="2"/>
    <s v="plays"/>
    <x v="149"/>
    <d v="2015-11-15T06:00:00"/>
    <m/>
  </r>
  <r>
    <n v="748"/>
    <s v="Martinez PLC"/>
    <s v="Cloned actuating architecture"/>
    <n v="194900"/>
    <n v="68137"/>
    <x v="2"/>
    <n v="614"/>
    <s v="US"/>
    <s v="USD"/>
    <n v="1267423200"/>
    <n v="1269579600"/>
    <b v="0"/>
    <b v="1"/>
    <s v="film &amp; video/animation"/>
    <s v="Percent Funded"/>
    <n v="0.34959979476654696"/>
    <x v="2"/>
    <s v="plays"/>
    <x v="150"/>
    <d v="2010-03-26T05:00:00"/>
    <m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s v="Percent Funded"/>
    <n v="0.35534246575342465"/>
    <x v="4"/>
    <s v="animation"/>
    <x v="151"/>
    <d v="2013-03-19T05:00:00"/>
    <m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s v="Percent Funded"/>
    <n v="0.35650077760497667"/>
    <x v="2"/>
    <s v="plays"/>
    <x v="152"/>
    <d v="2013-11-09T06:00:00"/>
    <m/>
  </r>
  <r>
    <n v="410"/>
    <s v="Mcmillan Group"/>
    <s v="Advanced cohesive Graphic Interface"/>
    <n v="153700"/>
    <n v="55536"/>
    <x v="1"/>
    <n v="1111"/>
    <s v="US"/>
    <s v="USD"/>
    <n v="1430197200"/>
    <n v="1430197200"/>
    <b v="0"/>
    <b v="0"/>
    <s v="games/mobile games"/>
    <s v="Percent Funded"/>
    <n v="0.36132726089785294"/>
    <x v="2"/>
    <s v="plays"/>
    <x v="153"/>
    <d v="2015-04-28T05:00:00"/>
    <m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s v="Percent Funded"/>
    <n v="0.36297297297297298"/>
    <x v="8"/>
    <s v="mobile games"/>
    <x v="154"/>
    <d v="2014-12-27T06:00:00"/>
    <m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s v="Percent Funded"/>
    <n v="0.36892473118279567"/>
    <x v="6"/>
    <s v="photography books"/>
    <x v="155"/>
    <d v="2012-01-23T06:00:00"/>
    <m/>
  </r>
  <r>
    <n v="720"/>
    <s v="Valenzuela, Davidson and Castro"/>
    <s v="Multi-layered upward-trending conglomeration"/>
    <n v="8700"/>
    <n v="3227"/>
    <x v="2"/>
    <n v="38"/>
    <s v="DK"/>
    <s v="DKK"/>
    <n v="1519192800"/>
    <n v="1520402400"/>
    <b v="0"/>
    <b v="1"/>
    <s v="theater/plays"/>
    <s v="Percent Funded"/>
    <n v="0.37091954022988505"/>
    <x v="2"/>
    <s v="plays"/>
    <x v="156"/>
    <d v="2018-03-07T06:00:00"/>
    <m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s v="Percent Funded"/>
    <n v="0.37233333333333335"/>
    <x v="2"/>
    <s v="plays"/>
    <x v="157"/>
    <d v="2014-07-03T05:00:00"/>
    <m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s v="Percent Funded"/>
    <n v="0.37481481481481482"/>
    <x v="2"/>
    <s v="plays"/>
    <x v="158"/>
    <d v="2020-02-08T06:00:00"/>
    <m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s v="Percent Funded"/>
    <n v="0.37590225563909774"/>
    <x v="5"/>
    <s v="metal"/>
    <x v="159"/>
    <d v="2016-08-19T05:00:00"/>
    <m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s v="Percent Funded"/>
    <n v="0.37695968274950431"/>
    <x v="5"/>
    <s v="electric music"/>
    <x v="160"/>
    <d v="2013-10-08T05:00:00"/>
    <m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s v="Percent Funded"/>
    <n v="0.37952380952380954"/>
    <x v="8"/>
    <s v="mobile games"/>
    <x v="56"/>
    <d v="2019-03-15T05:00:00"/>
    <m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s v="Percent Funded"/>
    <n v="0.38538461538461538"/>
    <x v="2"/>
    <s v="plays"/>
    <x v="161"/>
    <d v="2019-09-01T05:00:00"/>
    <m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s v="Percent Funded"/>
    <n v="0.38633185349611543"/>
    <x v="2"/>
    <s v="plays"/>
    <x v="162"/>
    <d v="2016-09-11T05:00:00"/>
    <m/>
  </r>
  <r>
    <n v="319"/>
    <s v="Mills Group"/>
    <s v="Advanced empowering matrix"/>
    <n v="8400"/>
    <n v="3251"/>
    <x v="2"/>
    <n v="64"/>
    <s v="US"/>
    <s v="USD"/>
    <n v="1281589200"/>
    <n v="1283662800"/>
    <b v="0"/>
    <b v="0"/>
    <s v="technology/web"/>
    <s v="Percent Funded"/>
    <n v="0.38702380952380955"/>
    <x v="2"/>
    <s v="plays"/>
    <x v="163"/>
    <d v="2010-09-05T05:00:00"/>
    <m/>
  </r>
  <r>
    <n v="206"/>
    <s v="Austin, Baker and Kelley"/>
    <s v="Fundamental grid-enabled strategy"/>
    <n v="9000"/>
    <n v="3496"/>
    <x v="2"/>
    <n v="57"/>
    <s v="US"/>
    <s v="USD"/>
    <n v="1267250400"/>
    <n v="1268028000"/>
    <b v="0"/>
    <b v="0"/>
    <s v="publishing/fiction"/>
    <s v="Percent Funded"/>
    <n v="0.38844444444444443"/>
    <x v="3"/>
    <s v="web"/>
    <x v="164"/>
    <d v="2010-03-08T06:00:00"/>
    <m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s v="Percent Funded"/>
    <n v="0.38948339483394834"/>
    <x v="7"/>
    <s v="fiction"/>
    <x v="66"/>
    <d v="2015-08-07T05:00:00"/>
    <m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s v="Percent Funded"/>
    <n v="0.39234070221066319"/>
    <x v="2"/>
    <s v="plays"/>
    <x v="165"/>
    <d v="2019-05-04T05:00:00"/>
    <m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s v="Percent Funded"/>
    <n v="0.39261467889908258"/>
    <x v="5"/>
    <s v="rock"/>
    <x v="166"/>
    <d v="2012-06-17T05:00:00"/>
    <m/>
  </r>
  <r>
    <n v="513"/>
    <s v="Harrison, Blackwell and Mendez"/>
    <s v="Synchronized 6thgeneration adapter"/>
    <n v="8300"/>
    <n v="3260"/>
    <x v="2"/>
    <n v="35"/>
    <s v="US"/>
    <s v="USD"/>
    <n v="1284008400"/>
    <n v="1284181200"/>
    <b v="0"/>
    <b v="0"/>
    <s v="film &amp; video/television"/>
    <s v="Percent Funded"/>
    <n v="0.39277108433734942"/>
    <x v="3"/>
    <s v="wearables"/>
    <x v="167"/>
    <d v="2010-09-11T05:00:00"/>
    <m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s v="Percent Funded"/>
    <n v="0.39857142857142858"/>
    <x v="4"/>
    <s v="television"/>
    <x v="168"/>
    <d v="2013-05-28T05:00:00"/>
    <m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s v="Percent Funded"/>
    <n v="0.40281762295081969"/>
    <x v="3"/>
    <s v="web"/>
    <x v="169"/>
    <d v="2015-11-04T06:00:00"/>
    <m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s v="Percent Funded"/>
    <n v="0.40307692307692305"/>
    <x v="7"/>
    <s v="nonfiction"/>
    <x v="170"/>
    <d v="2011-04-19T05:00:00"/>
    <m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s v="Percent Funded"/>
    <n v="0.40356164383561643"/>
    <x v="5"/>
    <s v="rock"/>
    <x v="171"/>
    <d v="2012-02-22T06:00:00"/>
    <m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s v="Percent Funded"/>
    <n v="0.40444444444444444"/>
    <x v="4"/>
    <s v="shorts"/>
    <x v="172"/>
    <d v="2011-11-10T06:00:00"/>
    <m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s v="Percent Funded"/>
    <n v="0.40470588235294119"/>
    <x v="2"/>
    <s v="plays"/>
    <x v="173"/>
    <d v="2018-04-24T05:00:00"/>
    <m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s v="Percent Funded"/>
    <n v="0.40500000000000003"/>
    <x v="5"/>
    <s v="indie rock"/>
    <x v="174"/>
    <d v="2019-04-30T05:00:00"/>
    <m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s v="Percent Funded"/>
    <n v="0.40992553191489361"/>
    <x v="2"/>
    <s v="plays"/>
    <x v="175"/>
    <d v="2011-09-18T05:00:00"/>
    <m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s v="Percent Funded"/>
    <n v="0.41399999999999998"/>
    <x v="2"/>
    <s v="plays"/>
    <x v="176"/>
    <d v="2018-05-03T05:00:00"/>
    <m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s v="Percent Funded"/>
    <n v="0.41732558139534881"/>
    <x v="7"/>
    <s v="translations"/>
    <x v="177"/>
    <d v="2017-02-18T06:00:00"/>
    <m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s v="Percent Funded"/>
    <n v="0.41983299595141699"/>
    <x v="4"/>
    <s v="animation"/>
    <x v="178"/>
    <d v="2018-03-03T06:00:00"/>
    <m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s v="Percent Funded"/>
    <n v="0.42127533783783783"/>
    <x v="8"/>
    <s v="video games"/>
    <x v="179"/>
    <d v="2018-01-02T06:00:00"/>
    <m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s v="Percent Funded"/>
    <n v="0.42523125996810207"/>
    <x v="1"/>
    <s v="food trucks"/>
    <x v="40"/>
    <d v="2010-09-13T05:00:00"/>
    <m/>
  </r>
  <r>
    <n v="632"/>
    <s v="Parker PLC"/>
    <s v="Reduced interactive matrix"/>
    <n v="72100"/>
    <n v="30902"/>
    <x v="1"/>
    <n v="278"/>
    <s v="US"/>
    <s v="USD"/>
    <n v="1414904400"/>
    <n v="1416463200"/>
    <b v="0"/>
    <b v="0"/>
    <s v="theater/plays"/>
    <s v="Percent Funded"/>
    <n v="0.42859916782246882"/>
    <x v="7"/>
    <s v="nonfiction"/>
    <x v="180"/>
    <d v="2014-11-20T06:00:00"/>
    <m/>
  </r>
  <r>
    <n v="866"/>
    <s v="Jackson-Brown"/>
    <s v="Versatile 5thgeneration matrices"/>
    <n v="182800"/>
    <n v="79045"/>
    <x v="2"/>
    <n v="898"/>
    <s v="US"/>
    <s v="USD"/>
    <n v="1304830800"/>
    <n v="1304917200"/>
    <b v="0"/>
    <b v="0"/>
    <s v="photography/photography books"/>
    <s v="Percent Funded"/>
    <n v="0.43241247264770238"/>
    <x v="2"/>
    <s v="plays"/>
    <x v="181"/>
    <d v="2011-05-09T05:00:00"/>
    <m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s v="Percent Funded"/>
    <n v="0.43660714285714286"/>
    <x v="6"/>
    <s v="photography books"/>
    <x v="182"/>
    <d v="2016-05-06T05:00:00"/>
    <m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s v="Percent Funded"/>
    <n v="0.43838781575037145"/>
    <x v="5"/>
    <s v="indie rock"/>
    <x v="183"/>
    <d v="2011-01-26T06:00:00"/>
    <m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s v="Percent Funded"/>
    <n v="0.43975381008206332"/>
    <x v="4"/>
    <s v="documentary"/>
    <x v="184"/>
    <d v="2011-01-03T06:00:00"/>
    <m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s v="Percent Funded"/>
    <n v="0.44074999999999998"/>
    <x v="5"/>
    <s v="rock"/>
    <x v="185"/>
    <d v="2013-11-26T06:00:00"/>
    <m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s v="Percent Funded"/>
    <n v="0.44344086021505374"/>
    <x v="4"/>
    <s v="drama"/>
    <x v="186"/>
    <d v="2016-03-18T05:00:00"/>
    <m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s v="Percent Funded"/>
    <n v="0.44753477588871715"/>
    <x v="5"/>
    <s v="electric music"/>
    <x v="118"/>
    <d v="2019-05-07T05:00:00"/>
    <m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s v="Percent Funded"/>
    <n v="0.45068965517241377"/>
    <x v="4"/>
    <s v="science fiction"/>
    <x v="187"/>
    <d v="2015-04-13T05:00:00"/>
    <m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s v="Percent Funded"/>
    <n v="0.45636363636363636"/>
    <x v="2"/>
    <s v="plays"/>
    <x v="188"/>
    <d v="2018-04-12T05:00:00"/>
    <m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s v="Percent Funded"/>
    <n v="0.45847222222222223"/>
    <x v="5"/>
    <s v="indie rock"/>
    <x v="189"/>
    <d v="2012-08-10T05:00:00"/>
    <m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s v="Percent Funded"/>
    <n v="0.46194444444444444"/>
    <x v="2"/>
    <s v="plays"/>
    <x v="190"/>
    <d v="2016-01-01T06:00:00"/>
    <m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s v="Percent Funded"/>
    <n v="0.46315634218289087"/>
    <x v="4"/>
    <s v="animation"/>
    <x v="191"/>
    <d v="2017-04-22T05:00:00"/>
    <m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s v="Percent Funded"/>
    <n v="0.46387573964497042"/>
    <x v="5"/>
    <s v="rock"/>
    <x v="192"/>
    <d v="2011-02-18T06:00:00"/>
    <m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s v="Percent Funded"/>
    <n v="0.46947368421052632"/>
    <x v="4"/>
    <s v="animation"/>
    <x v="193"/>
    <d v="2010-10-11T05:00:00"/>
    <m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s v="Percent Funded"/>
    <n v="0.47232808616404309"/>
    <x v="4"/>
    <s v="animation"/>
    <x v="194"/>
    <d v="2011-01-28T06:00:00"/>
    <m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s v="Percent Funded"/>
    <n v="0.47307881773399013"/>
    <x v="4"/>
    <s v="documentary"/>
    <x v="195"/>
    <d v="2019-12-14T06:00:00"/>
    <m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s v="Percent Funded"/>
    <n v="0.4768421052631579"/>
    <x v="3"/>
    <s v="wearables"/>
    <x v="196"/>
    <d v="2016-11-17T06:00:00"/>
    <m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s v="Percent Funded"/>
    <n v="0.48072649572649573"/>
    <x v="2"/>
    <s v="plays"/>
    <x v="197"/>
    <d v="2016-03-20T05:00:00"/>
    <m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s v="Percent Funded"/>
    <n v="0.48095238095238096"/>
    <x v="4"/>
    <s v="documentary"/>
    <x v="198"/>
    <d v="2010-09-27T05:00:00"/>
    <m/>
  </r>
  <r>
    <n v="26"/>
    <s v="Spencer-Bates"/>
    <s v="Optional responsive customer loyalty"/>
    <n v="107500"/>
    <n v="51814"/>
    <x v="2"/>
    <n v="1480"/>
    <s v="US"/>
    <s v="USD"/>
    <n v="1533013200"/>
    <n v="1535346000"/>
    <b v="0"/>
    <b v="0"/>
    <s v="theater/plays"/>
    <s v="Percent Funded"/>
    <n v="0.4819906976744186"/>
    <x v="2"/>
    <s v="plays"/>
    <x v="199"/>
    <d v="2018-08-27T05:00:00"/>
    <m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s v="Percent Funded"/>
    <n v="0.48396694214876035"/>
    <x v="2"/>
    <s v="plays"/>
    <x v="200"/>
    <d v="2019-01-03T06:00:00"/>
    <m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s v="Percent Funded"/>
    <n v="0.48404406999351912"/>
    <x v="2"/>
    <s v="plays"/>
    <x v="201"/>
    <d v="2016-09-03T05:00:00"/>
    <m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s v="Percent Funded"/>
    <n v="0.48482333607230893"/>
    <x v="7"/>
    <s v="translations"/>
    <x v="202"/>
    <d v="2010-10-31T05:00:00"/>
    <m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s v="Percent Funded"/>
    <n v="0.48529600000000001"/>
    <x v="2"/>
    <s v="plays"/>
    <x v="203"/>
    <d v="2019-03-25T05:00:00"/>
    <m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s v="Percent Funded"/>
    <n v="0.48860523665659616"/>
    <x v="2"/>
    <s v="plays"/>
    <x v="204"/>
    <d v="2013-05-23T05:00:00"/>
    <m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s v="Percent Funded"/>
    <n v="0.49026652452025588"/>
    <x v="7"/>
    <s v="nonfiction"/>
    <x v="205"/>
    <d v="2011-10-22T05:00:00"/>
    <m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s v="Percent Funded"/>
    <n v="0.49217948717948717"/>
    <x v="2"/>
    <s v="plays"/>
    <x v="206"/>
    <d v="2011-05-24T05:00:00"/>
    <m/>
  </r>
  <r>
    <n v="771"/>
    <s v="Smith, Mack and Williams"/>
    <s v="Self-enabling 5thgeneration paradigm"/>
    <n v="5600"/>
    <n v="2769"/>
    <x v="2"/>
    <n v="26"/>
    <s v="US"/>
    <s v="USD"/>
    <n v="1548482400"/>
    <n v="1550815200"/>
    <b v="0"/>
    <b v="0"/>
    <s v="theater/plays"/>
    <s v="Percent Funded"/>
    <n v="0.49446428571428569"/>
    <x v="8"/>
    <s v="video games"/>
    <x v="207"/>
    <d v="2019-02-22T06:00:00"/>
    <m/>
  </r>
  <r>
    <n v="937"/>
    <s v="Tapia, Sandoval and Hurley"/>
    <s v="Cloned fresh-thinking model"/>
    <n v="171000"/>
    <n v="84891"/>
    <x v="2"/>
    <n v="976"/>
    <s v="US"/>
    <s v="USD"/>
    <n v="1448517600"/>
    <n v="1449295200"/>
    <b v="0"/>
    <b v="0"/>
    <s v="film &amp; video/documentary"/>
    <s v="Percent Funded"/>
    <n v="0.49643859649122807"/>
    <x v="2"/>
    <s v="plays"/>
    <x v="208"/>
    <d v="2015-12-05T06:00:00"/>
    <m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s v="Percent Funded"/>
    <n v="0.50398033126293995"/>
    <x v="4"/>
    <s v="documentary"/>
    <x v="209"/>
    <d v="2014-11-17T06:00:00"/>
    <m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s v="Percent Funded"/>
    <n v="0.50482758620689661"/>
    <x v="8"/>
    <s v="mobile games"/>
    <x v="210"/>
    <d v="2013-04-16T05:00:00"/>
    <m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s v="Percent Funded"/>
    <n v="0.50621082621082625"/>
    <x v="8"/>
    <s v="video games"/>
    <x v="211"/>
    <d v="2019-05-25T05:00:00"/>
    <m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s v="Percent Funded"/>
    <n v="0.50662921348314605"/>
    <x v="4"/>
    <s v="drama"/>
    <x v="212"/>
    <d v="2012-12-09T06:00:00"/>
    <m/>
  </r>
  <r>
    <n v="781"/>
    <s v="Thomas Ltd"/>
    <s v="Cross-group interactive architecture"/>
    <n v="8700"/>
    <n v="4414"/>
    <x v="2"/>
    <n v="56"/>
    <s v="CH"/>
    <s v="CHF"/>
    <n v="1288501200"/>
    <n v="1292911200"/>
    <b v="0"/>
    <b v="0"/>
    <s v="theater/plays"/>
    <s v="Percent Funded"/>
    <n v="0.50735632183908042"/>
    <x v="8"/>
    <s v="video games"/>
    <x v="213"/>
    <d v="2010-12-21T06:00:00"/>
    <m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s v="Percent Funded"/>
    <n v="0.50777777777777777"/>
    <x v="2"/>
    <s v="plays"/>
    <x v="214"/>
    <d v="2013-03-11T05:00:00"/>
    <m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s v="Percent Funded"/>
    <n v="0.50845360824742269"/>
    <x v="2"/>
    <s v="plays"/>
    <x v="209"/>
    <d v="2015-01-05T06:00:00"/>
    <m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s v="Percent Funded"/>
    <n v="0.51122448979591839"/>
    <x v="4"/>
    <s v="documentary"/>
    <x v="215"/>
    <d v="2011-07-26T05:00:00"/>
    <m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s v="Percent Funded"/>
    <n v="0.51343749999999999"/>
    <x v="8"/>
    <s v="video games"/>
    <x v="216"/>
    <d v="2015-06-24T05:00:00"/>
    <m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s v="Percent Funded"/>
    <n v="0.51421052631578945"/>
    <x v="2"/>
    <s v="plays"/>
    <x v="217"/>
    <d v="2016-04-28T05:00:00"/>
    <m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s v="Percent Funded"/>
    <n v="0.51421511627906979"/>
    <x v="1"/>
    <s v="food trucks"/>
    <x v="218"/>
    <d v="2010-05-15T05:00:00"/>
    <m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s v="Percent Funded"/>
    <n v="0.51741935483870971"/>
    <x v="2"/>
    <s v="plays"/>
    <x v="219"/>
    <d v="2013-11-07T06:00:00"/>
    <m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s v="Percent Funded"/>
    <n v="0.5208045977011494"/>
    <x v="5"/>
    <s v="electric music"/>
    <x v="107"/>
    <d v="2015-06-15T05:00:00"/>
    <m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s v="Percent Funded"/>
    <n v="0.52117021276595743"/>
    <x v="8"/>
    <s v="video games"/>
    <x v="220"/>
    <d v="2016-12-03T06:00:00"/>
    <m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s v="Percent Funded"/>
    <n v="0.52479620323841425"/>
    <x v="7"/>
    <s v="radio &amp; podcasts"/>
    <x v="221"/>
    <d v="2019-12-22T06:00:00"/>
    <m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s v="Percent Funded"/>
    <n v="0.52496810772501767"/>
    <x v="4"/>
    <s v="documentary"/>
    <x v="222"/>
    <d v="2014-10-23T05:00:00"/>
    <m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s v="Percent Funded"/>
    <n v="0.52666666666666662"/>
    <x v="7"/>
    <s v="translations"/>
    <x v="223"/>
    <d v="2014-01-11T06:00:00"/>
    <m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s v="Percent Funded"/>
    <n v="0.52774617067833696"/>
    <x v="6"/>
    <s v="photography books"/>
    <x v="224"/>
    <d v="2019-12-19T06:00:00"/>
    <m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s v="Percent Funded"/>
    <n v="0.53074115044247783"/>
    <x v="2"/>
    <s v="plays"/>
    <x v="37"/>
    <d v="2017-08-13T05:00:00"/>
    <m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s v="Percent Funded"/>
    <n v="0.5377777777777778"/>
    <x v="2"/>
    <s v="plays"/>
    <x v="225"/>
    <d v="2015-07-11T05:00:00"/>
    <m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s v="Percent Funded"/>
    <n v="0.53922222222222227"/>
    <x v="5"/>
    <s v="rock"/>
    <x v="226"/>
    <d v="2014-01-11T06:00:00"/>
    <m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s v="Percent Funded"/>
    <n v="0.54084507042253516"/>
    <x v="2"/>
    <s v="plays"/>
    <x v="227"/>
    <d v="2012-12-11T06:00:00"/>
    <m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s v="Percent Funded"/>
    <n v="0.54137931034482756"/>
    <x v="2"/>
    <s v="plays"/>
    <x v="228"/>
    <d v="2013-07-27T05:00:00"/>
    <m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s v="Percent Funded"/>
    <n v="0.54163920922570019"/>
    <x v="3"/>
    <s v="wearables"/>
    <x v="229"/>
    <d v="2013-12-11T06:00:00"/>
    <m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s v="Percent Funded"/>
    <n v="0.54187265917603"/>
    <x v="4"/>
    <s v="documentary"/>
    <x v="230"/>
    <d v="2012-04-27T05:00:00"/>
    <m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s v="Percent Funded"/>
    <n v="0.54270588235294115"/>
    <x v="5"/>
    <s v="jazz"/>
    <x v="231"/>
    <d v="2011-07-23T05:00:00"/>
    <m/>
  </r>
  <r>
    <n v="572"/>
    <s v="Clements Group"/>
    <s v="Assimilated actuating policy"/>
    <n v="9000"/>
    <n v="4896"/>
    <x v="2"/>
    <n v="94"/>
    <s v="US"/>
    <s v="USD"/>
    <n v="1443416400"/>
    <n v="1444798800"/>
    <b v="0"/>
    <b v="1"/>
    <s v="music/rock"/>
    <s v="Percent Funded"/>
    <n v="0.54400000000000004"/>
    <x v="4"/>
    <s v="science fiction"/>
    <x v="232"/>
    <d v="2015-10-14T05:00:00"/>
    <m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s v="Percent Funded"/>
    <n v="0.54402135231316728"/>
    <x v="5"/>
    <s v="rock"/>
    <x v="233"/>
    <d v="2013-06-11T05:00:00"/>
    <m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s v="Percent Funded"/>
    <n v="0.54777777777777781"/>
    <x v="4"/>
    <s v="documentary"/>
    <x v="234"/>
    <d v="2015-12-12T06:00:00"/>
    <m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s v="Percent Funded"/>
    <n v="0.54807692307692313"/>
    <x v="5"/>
    <s v="indie rock"/>
    <x v="235"/>
    <d v="2014-08-15T05:00:00"/>
    <m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s v="Percent Funded"/>
    <n v="0.54950819672131146"/>
    <x v="8"/>
    <s v="mobile games"/>
    <x v="236"/>
    <d v="2019-02-19T06:00:00"/>
    <m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s v="Percent Funded"/>
    <n v="0.55470588235294116"/>
    <x v="2"/>
    <s v="plays"/>
    <x v="237"/>
    <d v="2018-11-27T06:00:00"/>
    <m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s v="Percent Funded"/>
    <n v="0.55779069767441858"/>
    <x v="2"/>
    <s v="plays"/>
    <x v="238"/>
    <d v="2011-12-25T06:00:00"/>
    <m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s v="Percent Funded"/>
    <n v="0.55931783729156137"/>
    <x v="2"/>
    <s v="plays"/>
    <x v="239"/>
    <d v="2018-03-31T05:00:00"/>
    <m/>
  </r>
  <r>
    <n v="639"/>
    <s v="Barnes-Williams"/>
    <s v="Upgradable explicit forecast"/>
    <n v="8600"/>
    <n v="4832"/>
    <x v="1"/>
    <n v="45"/>
    <s v="US"/>
    <s v="USD"/>
    <n v="1532754000"/>
    <n v="1532754000"/>
    <b v="0"/>
    <b v="1"/>
    <s v="film &amp; video/drama"/>
    <s v="Percent Funded"/>
    <n v="0.56186046511627907"/>
    <x v="2"/>
    <s v="plays"/>
    <x v="240"/>
    <d v="2018-07-28T05:00:00"/>
    <m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s v="Percent Funded"/>
    <n v="0.56331688596491225"/>
    <x v="4"/>
    <s v="drama"/>
    <x v="74"/>
    <d v="2017-01-11T06:00:00"/>
    <m/>
  </r>
  <r>
    <n v="999"/>
    <s v="Hernandez, Norton and Kelley"/>
    <s v="Expanded eco-centric policy"/>
    <n v="111100"/>
    <n v="62819"/>
    <x v="2"/>
    <n v="1122"/>
    <s v="US"/>
    <s v="USD"/>
    <n v="1467176400"/>
    <n v="1467781200"/>
    <b v="0"/>
    <b v="0"/>
    <s v="food/food trucks"/>
    <s v="Percent Funded"/>
    <n v="0.56542754275427543"/>
    <x v="4"/>
    <s v="science fiction"/>
    <x v="241"/>
    <d v="2016-07-06T05:00:00"/>
    <m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s v="Percent Funded"/>
    <n v="0.5679129129129129"/>
    <x v="1"/>
    <s v="food trucks"/>
    <x v="242"/>
    <d v="2010-02-25T06:00:00"/>
    <m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s v="Percent Funded"/>
    <n v="0.56967078189300413"/>
    <x v="5"/>
    <s v="indie rock"/>
    <x v="243"/>
    <d v="2015-11-20T06:00:00"/>
    <m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s v="Percent Funded"/>
    <n v="0.57399511301160655"/>
    <x v="7"/>
    <s v="translations"/>
    <x v="244"/>
    <d v="2012-05-07T05:00:00"/>
    <m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s v="Percent Funded"/>
    <n v="0.57437499999999997"/>
    <x v="4"/>
    <s v="documentary"/>
    <x v="245"/>
    <d v="2013-08-16T05:00:00"/>
    <m/>
  </r>
  <r>
    <n v="917"/>
    <s v="Cooper Inc"/>
    <s v="Polarized discrete product"/>
    <n v="3600"/>
    <n v="2097"/>
    <x v="1"/>
    <n v="27"/>
    <s v="GB"/>
    <s v="GBP"/>
    <n v="1309237200"/>
    <n v="1311310800"/>
    <b v="0"/>
    <b v="1"/>
    <s v="film &amp; video/shorts"/>
    <s v="Percent Funded"/>
    <n v="0.58250000000000002"/>
    <x v="2"/>
    <s v="plays"/>
    <x v="246"/>
    <d v="2011-07-22T05:00:00"/>
    <m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s v="Percent Funded"/>
    <n v="0.58632981676846196"/>
    <x v="4"/>
    <s v="shorts"/>
    <x v="247"/>
    <d v="2015-01-29T06:00:00"/>
    <m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s v="Percent Funded"/>
    <n v="0.58750000000000002"/>
    <x v="3"/>
    <s v="web"/>
    <x v="248"/>
    <d v="2017-11-15T06:00:00"/>
    <m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s v="Percent Funded"/>
    <n v="0.58756567425569173"/>
    <x v="2"/>
    <s v="plays"/>
    <x v="80"/>
    <d v="2016-06-04T05:00:00"/>
    <m/>
  </r>
  <r>
    <n v="355"/>
    <s v="Burns-Burnett"/>
    <s v="Front-line scalable definition"/>
    <n v="3800"/>
    <n v="2241"/>
    <x v="1"/>
    <n v="86"/>
    <s v="US"/>
    <s v="USD"/>
    <n v="1485064800"/>
    <n v="1488520800"/>
    <b v="0"/>
    <b v="0"/>
    <s v="technology/wearables"/>
    <s v="Percent Funded"/>
    <n v="0.58973684210526311"/>
    <x v="5"/>
    <s v="indie rock"/>
    <x v="249"/>
    <d v="2017-03-03T06:00:00"/>
    <m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s v="Percent Funded"/>
    <n v="0.58976190476190471"/>
    <x v="3"/>
    <s v="wearables"/>
    <x v="250"/>
    <d v="2019-09-20T05:00:00"/>
    <m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s v="Percent Funded"/>
    <n v="0.59042047531992692"/>
    <x v="5"/>
    <s v="rock"/>
    <x v="251"/>
    <d v="2015-04-21T05:00:00"/>
    <m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s v="Percent Funded"/>
    <n v="0.5921153846153846"/>
    <x v="2"/>
    <s v="plays"/>
    <x v="252"/>
    <d v="2014-01-14T06:00:00"/>
    <m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s v="Percent Funded"/>
    <n v="0.6"/>
    <x v="4"/>
    <s v="television"/>
    <x v="253"/>
    <d v="2016-01-25T06:00:00"/>
    <m/>
  </r>
  <r>
    <n v="658"/>
    <s v="Howell, Myers and Olson"/>
    <s v="Self-enabling mission-critical success"/>
    <n v="52600"/>
    <n v="31594"/>
    <x v="2"/>
    <n v="390"/>
    <s v="US"/>
    <s v="USD"/>
    <n v="1440910800"/>
    <n v="1442898000"/>
    <b v="0"/>
    <b v="0"/>
    <s v="music/rock"/>
    <s v="Percent Funded"/>
    <n v="0.60064638783269964"/>
    <x v="4"/>
    <s v="science fiction"/>
    <x v="254"/>
    <d v="2015-09-22T05:00:00"/>
    <m/>
  </r>
  <r>
    <n v="128"/>
    <s v="Allen-Curtis"/>
    <s v="Phased human-resource core"/>
    <n v="70600"/>
    <n v="42596"/>
    <x v="2"/>
    <n v="532"/>
    <s v="US"/>
    <s v="USD"/>
    <n v="1282885200"/>
    <n v="1284008400"/>
    <b v="0"/>
    <b v="0"/>
    <s v="music/rock"/>
    <s v="Percent Funded"/>
    <n v="0.60334277620396604"/>
    <x v="5"/>
    <s v="rock"/>
    <x v="255"/>
    <d v="2010-09-09T05:00:00"/>
    <m/>
  </r>
  <r>
    <n v="93"/>
    <s v="Hall and Sons"/>
    <s v="Pre-emptive radical architecture"/>
    <n v="108800"/>
    <n v="65877"/>
    <x v="2"/>
    <n v="610"/>
    <s v="US"/>
    <s v="USD"/>
    <n v="1350709200"/>
    <n v="1351054800"/>
    <b v="0"/>
    <b v="1"/>
    <s v="theater/plays"/>
    <s v="Percent Funded"/>
    <n v="0.60548713235294116"/>
    <x v="5"/>
    <s v="rock"/>
    <x v="256"/>
    <d v="2012-10-24T05:00:00"/>
    <m/>
  </r>
  <r>
    <n v="997"/>
    <s v="Ball LLC"/>
    <s v="Right-sized full-range throughput"/>
    <n v="7600"/>
    <n v="4603"/>
    <x v="2"/>
    <n v="139"/>
    <s v="IT"/>
    <s v="EUR"/>
    <n v="1390197600"/>
    <n v="1390629600"/>
    <b v="0"/>
    <b v="0"/>
    <s v="theater/plays"/>
    <s v="Percent Funded"/>
    <n v="0.60565789473684206"/>
    <x v="2"/>
    <s v="plays"/>
    <x v="257"/>
    <d v="2014-01-25T06:00:00"/>
    <m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s v="Percent Funded"/>
    <n v="0.60757639620653314"/>
    <x v="2"/>
    <s v="plays"/>
    <x v="258"/>
    <d v="2011-05-10T05:00:00"/>
    <m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s v="Percent Funded"/>
    <n v="0.61"/>
    <x v="2"/>
    <s v="plays"/>
    <x v="259"/>
    <d v="2012-06-30T05:00:00"/>
    <m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s v="Percent Funded"/>
    <n v="0.61802325581395345"/>
    <x v="5"/>
    <s v="indie rock"/>
    <x v="260"/>
    <d v="2017-10-22T05:00:00"/>
    <m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s v="Percent Funded"/>
    <n v="0.6198488664987406"/>
    <x v="3"/>
    <s v="web"/>
    <x v="261"/>
    <d v="2011-03-19T05:00:00"/>
    <m/>
  </r>
  <r>
    <n v="413"/>
    <s v="Rush-Bowers"/>
    <s v="Persevering analyzing extranet"/>
    <n v="189500"/>
    <n v="117628"/>
    <x v="1"/>
    <n v="1089"/>
    <s v="US"/>
    <s v="USD"/>
    <n v="1543298400"/>
    <n v="1545631200"/>
    <b v="0"/>
    <b v="0"/>
    <s v="film &amp; video/animation"/>
    <s v="Percent Funded"/>
    <n v="0.62072823218997364"/>
    <x v="5"/>
    <s v="rock"/>
    <x v="262"/>
    <d v="2018-12-24T06:00:00"/>
    <m/>
  </r>
  <r>
    <n v="940"/>
    <s v="Wiggins Ltd"/>
    <s v="Upgradable analyzing core"/>
    <n v="9900"/>
    <n v="6161"/>
    <x v="1"/>
    <n v="66"/>
    <s v="CA"/>
    <s v="CAD"/>
    <n v="1354341600"/>
    <n v="1356242400"/>
    <b v="0"/>
    <b v="0"/>
    <s v="technology/web"/>
    <s v="Percent Funded"/>
    <n v="0.62232323232323228"/>
    <x v="4"/>
    <s v="animation"/>
    <x v="263"/>
    <d v="2012-12-23T06:00:00"/>
    <m/>
  </r>
  <r>
    <n v="630"/>
    <s v="Patterson-Johnson"/>
    <s v="Grass-roots directional workforce"/>
    <n v="9500"/>
    <n v="5973"/>
    <x v="2"/>
    <n v="87"/>
    <s v="US"/>
    <s v="USD"/>
    <n v="1556686800"/>
    <n v="1557637200"/>
    <b v="0"/>
    <b v="1"/>
    <s v="theater/plays"/>
    <s v="Percent Funded"/>
    <n v="0.62873684210526315"/>
    <x v="3"/>
    <s v="web"/>
    <x v="264"/>
    <d v="2019-05-12T05:00:00"/>
    <m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s v="Percent Funded"/>
    <n v="0.62880681818181816"/>
    <x v="2"/>
    <s v="plays"/>
    <x v="265"/>
    <d v="2012-08-15T05:00:00"/>
    <m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s v="Percent Funded"/>
    <n v="0.62930372148859548"/>
    <x v="4"/>
    <s v="documentary"/>
    <x v="266"/>
    <d v="2014-05-23T05:00:00"/>
    <m/>
  </r>
  <r>
    <n v="948"/>
    <s v="Smith-Hill"/>
    <s v="Integrated holistic paradigm"/>
    <n v="9400"/>
    <n v="5918"/>
    <x v="2"/>
    <n v="160"/>
    <s v="US"/>
    <s v="USD"/>
    <n v="1418364000"/>
    <n v="1419228000"/>
    <b v="1"/>
    <b v="1"/>
    <s v="film &amp; video/documentary"/>
    <s v="Percent Funded"/>
    <n v="0.62957446808510642"/>
    <x v="2"/>
    <s v="plays"/>
    <x v="267"/>
    <d v="2014-12-22T06:00:00"/>
    <m/>
  </r>
  <r>
    <n v="648"/>
    <s v="Vargas-Cox"/>
    <s v="Vision-oriented local contingency"/>
    <n v="98600"/>
    <n v="62174"/>
    <x v="2"/>
    <n v="723"/>
    <s v="US"/>
    <s v="USD"/>
    <n v="1499317200"/>
    <n v="1500872400"/>
    <b v="1"/>
    <b v="0"/>
    <s v="food/food trucks"/>
    <s v="Percent Funded"/>
    <n v="0.63056795131845844"/>
    <x v="4"/>
    <s v="documentary"/>
    <x v="268"/>
    <d v="2017-07-24T05:00:00"/>
    <m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s v="Percent Funded"/>
    <n v="0.63146341463414635"/>
    <x v="1"/>
    <s v="food trucks"/>
    <x v="269"/>
    <d v="2016-09-22T05:00:00"/>
    <m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s v="Percent Funded"/>
    <n v="0.63437500000000002"/>
    <x v="3"/>
    <s v="wearables"/>
    <x v="270"/>
    <d v="2010-07-07T05:00:00"/>
    <m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s v="Percent Funded"/>
    <n v="0.63769230769230767"/>
    <x v="4"/>
    <s v="drama"/>
    <x v="271"/>
    <d v="2017-11-04T05:00:00"/>
    <m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s v="Percent Funded"/>
    <n v="0.63850976361767731"/>
    <x v="6"/>
    <s v="photography books"/>
    <x v="272"/>
    <d v="2011-02-09T06:00:00"/>
    <m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s v="Percent Funded"/>
    <n v="0.63966740576496672"/>
    <x v="5"/>
    <s v="indie rock"/>
    <x v="273"/>
    <d v="2017-11-03T05:00:00"/>
    <m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s v="Percent Funded"/>
    <n v="0.63989361702127656"/>
    <x v="2"/>
    <s v="plays"/>
    <x v="274"/>
    <d v="2017-07-29T05:00:00"/>
    <m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s v="Percent Funded"/>
    <n v="0.64016666666666666"/>
    <x v="3"/>
    <s v="wearables"/>
    <x v="275"/>
    <d v="2011-05-14T05:00:00"/>
    <m/>
  </r>
  <r>
    <n v="666"/>
    <s v="York, Barr and Grant"/>
    <s v="Cloned bottom-line success"/>
    <n v="3100"/>
    <n v="1985"/>
    <x v="2"/>
    <n v="25"/>
    <s v="US"/>
    <s v="USD"/>
    <n v="1377838800"/>
    <n v="1378357200"/>
    <b v="0"/>
    <b v="1"/>
    <s v="theater/plays"/>
    <s v="Percent Funded"/>
    <n v="0.64032258064516134"/>
    <x v="3"/>
    <s v="web"/>
    <x v="276"/>
    <d v="2013-09-05T05:00:00"/>
    <m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s v="Percent Funded"/>
    <n v="0.64036299765807958"/>
    <x v="2"/>
    <s v="plays"/>
    <x v="277"/>
    <d v="2014-05-06T05:00:00"/>
    <m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s v="Percent Funded"/>
    <n v="0.64166909620991253"/>
    <x v="2"/>
    <s v="plays"/>
    <x v="278"/>
    <d v="2014-07-30T05:00:00"/>
    <m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s v="Percent Funded"/>
    <n v="0.64367690058479532"/>
    <x v="5"/>
    <s v="electric music"/>
    <x v="279"/>
    <d v="2014-12-24T06:00:00"/>
    <m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s v="Percent Funded"/>
    <n v="0.64537683358624176"/>
    <x v="7"/>
    <s v="fiction"/>
    <x v="280"/>
    <d v="2012-03-03T06:00:00"/>
    <m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s v="Percent Funded"/>
    <n v="0.64582072176949945"/>
    <x v="4"/>
    <s v="animation"/>
    <x v="281"/>
    <d v="2016-07-08T05:00:00"/>
    <m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s v="Percent Funded"/>
    <n v="0.64635416666666667"/>
    <x v="2"/>
    <s v="plays"/>
    <x v="282"/>
    <d v="2011-01-28T06:00:00"/>
    <m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s v="Percent Funded"/>
    <n v="0.64721518987341775"/>
    <x v="2"/>
    <s v="plays"/>
    <x v="283"/>
    <d v="2015-07-12T05:00:00"/>
    <m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s v="Percent Funded"/>
    <n v="0.6492783505154639"/>
    <x v="4"/>
    <s v="documentary"/>
    <x v="284"/>
    <d v="2017-11-18T06:00:00"/>
    <m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s v="Percent Funded"/>
    <n v="0.65022222222222226"/>
    <x v="2"/>
    <s v="plays"/>
    <x v="11"/>
    <d v="2010-04-09T05:00:00"/>
    <m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s v="Percent Funded"/>
    <n v="0.65544223826714798"/>
    <x v="2"/>
    <s v="plays"/>
    <x v="285"/>
    <d v="2019-07-22T05:00:00"/>
    <m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s v="Percent Funded"/>
    <n v="0.65642371234207963"/>
    <x v="2"/>
    <s v="plays"/>
    <x v="286"/>
    <d v="2011-01-08T06:00:00"/>
    <m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s v="Percent Funded"/>
    <n v="0.66521920668058454"/>
    <x v="3"/>
    <s v="wearables"/>
    <x v="287"/>
    <d v="2013-08-01T05:00:00"/>
    <m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s v="Percent Funded"/>
    <n v="0.66677083333333331"/>
    <x v="2"/>
    <s v="plays"/>
    <x v="288"/>
    <d v="2019-11-20T06:00:00"/>
    <m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s v="Percent Funded"/>
    <n v="0.66769503546099296"/>
    <x v="1"/>
    <s v="food trucks"/>
    <x v="289"/>
    <d v="2012-04-02T05:00:00"/>
    <m/>
  </r>
  <r>
    <n v="18"/>
    <s v="Johnson-Gould"/>
    <s v="Exclusive needs-based adapter"/>
    <n v="9100"/>
    <n v="6089"/>
    <x v="2"/>
    <n v="135"/>
    <s v="US"/>
    <s v="USD"/>
    <n v="1536382800"/>
    <n v="1537074000"/>
    <b v="0"/>
    <b v="0"/>
    <s v="theater/plays"/>
    <s v="Percent Funded"/>
    <n v="0.66912087912087914"/>
    <x v="5"/>
    <s v="indie rock"/>
    <x v="290"/>
    <d v="2018-09-16T05:00:00"/>
    <m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s v="Percent Funded"/>
    <n v="0.67129542790152408"/>
    <x v="2"/>
    <s v="plays"/>
    <x v="98"/>
    <d v="2014-01-01T06:00:00"/>
    <m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s v="Percent Funded"/>
    <n v="0.67425531914893622"/>
    <x v="5"/>
    <s v="rock"/>
    <x v="291"/>
    <d v="2017-03-30T05:00:00"/>
    <m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s v="Percent Funded"/>
    <n v="0.67500714285714281"/>
    <x v="4"/>
    <s v="science fiction"/>
    <x v="292"/>
    <d v="2015-09-16T05:00:00"/>
    <m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s v="Percent Funded"/>
    <n v="0.67740740740740746"/>
    <x v="2"/>
    <s v="plays"/>
    <x v="293"/>
    <d v="2019-11-02T05:00:00"/>
    <m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s v="Percent Funded"/>
    <n v="0.67869978858350954"/>
    <x v="2"/>
    <s v="plays"/>
    <x v="294"/>
    <d v="2015-03-31T05:00:00"/>
    <m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s v="Percent Funded"/>
    <n v="0.6842686567164179"/>
    <x v="2"/>
    <s v="plays"/>
    <x v="295"/>
    <d v="2018-03-07T06:00:00"/>
    <m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s v="Percent Funded"/>
    <n v="0.68594594594594593"/>
    <x v="5"/>
    <s v="electric music"/>
    <x v="296"/>
    <d v="2013-06-05T05:00:00"/>
    <m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s v="Percent Funded"/>
    <n v="0.69"/>
    <x v="2"/>
    <s v="plays"/>
    <x v="297"/>
    <d v="2018-09-22T05:00:00"/>
    <m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s v="Percent Funded"/>
    <n v="0.69117647058823528"/>
    <x v="2"/>
    <s v="plays"/>
    <x v="167"/>
    <d v="2010-09-22T05:00:00"/>
    <m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s v="Percent Funded"/>
    <n v="0.6917721518987342"/>
    <x v="5"/>
    <s v="rock"/>
    <x v="298"/>
    <d v="2011-01-14T06:00:00"/>
    <m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s v="Percent Funded"/>
    <n v="0.69276315789473686"/>
    <x v="5"/>
    <s v="rock"/>
    <x v="299"/>
    <d v="2019-01-24T06:00:00"/>
    <m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s v="Percent Funded"/>
    <n v="0.69450000000000001"/>
    <x v="2"/>
    <s v="plays"/>
    <x v="300"/>
    <d v="2018-04-28T05:00:00"/>
    <m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s v="Percent Funded"/>
    <n v="0.6959861591695502"/>
    <x v="1"/>
    <s v="food trucks"/>
    <x v="301"/>
    <d v="2018-06-21T05:00:00"/>
    <m/>
  </r>
  <r>
    <n v="952"/>
    <s v="Cummings-Hayes"/>
    <s v="Virtual multi-tasking core"/>
    <n v="145500"/>
    <n v="101987"/>
    <x v="2"/>
    <n v="2266"/>
    <s v="US"/>
    <s v="USD"/>
    <n v="1470718800"/>
    <n v="1471928400"/>
    <b v="0"/>
    <b v="0"/>
    <s v="film &amp; video/documentary"/>
    <s v="Percent Funded"/>
    <n v="0.70094158075601376"/>
    <x v="2"/>
    <s v="plays"/>
    <x v="302"/>
    <d v="2016-08-23T05:00:00"/>
    <m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s v="Percent Funded"/>
    <n v="0.70145182291666663"/>
    <x v="4"/>
    <s v="documentary"/>
    <x v="303"/>
    <d v="2013-03-14T05:00:00"/>
    <m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s v="Percent Funded"/>
    <n v="0.70925816023738875"/>
    <x v="4"/>
    <s v="documentary"/>
    <x v="9"/>
    <d v="2012-05-15T05:00:00"/>
    <m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s v="Percent Funded"/>
    <n v="0.71272727272727276"/>
    <x v="2"/>
    <s v="plays"/>
    <x v="304"/>
    <d v="2013-03-12T05:00:00"/>
    <m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s v="Percent Funded"/>
    <n v="0.71770351758793971"/>
    <x v="2"/>
    <s v="plays"/>
    <x v="305"/>
    <d v="2017-03-01T06:00:00"/>
    <m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s v="Percent Funded"/>
    <n v="0.71799999999999997"/>
    <x v="1"/>
    <s v="food trucks"/>
    <x v="306"/>
    <d v="2018-05-24T05:00:00"/>
    <m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s v="Percent Funded"/>
    <n v="0.72518987341772156"/>
    <x v="4"/>
    <s v="television"/>
    <x v="307"/>
    <d v="2014-06-30T05:00:00"/>
    <m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s v="Percent Funded"/>
    <n v="0.72653061224489801"/>
    <x v="2"/>
    <s v="plays"/>
    <x v="308"/>
    <d v="2019-07-07T05:00:00"/>
    <m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s v="Percent Funded"/>
    <n v="0.72893617021276591"/>
    <x v="1"/>
    <s v="food trucks"/>
    <x v="79"/>
    <d v="2019-03-12T05:00:00"/>
    <m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s v="Percent Funded"/>
    <n v="0.72939393939393937"/>
    <x v="1"/>
    <s v="food trucks"/>
    <x v="309"/>
    <d v="2013-02-01T06:00:00"/>
    <m/>
  </r>
  <r>
    <n v="156"/>
    <s v="Meza-Rogers"/>
    <s v="Streamlined encompassing encryption"/>
    <n v="36400"/>
    <n v="26914"/>
    <x v="2"/>
    <n v="379"/>
    <s v="AU"/>
    <s v="AUD"/>
    <n v="1570251600"/>
    <n v="1572325200"/>
    <b v="0"/>
    <b v="0"/>
    <s v="music/rock"/>
    <s v="Percent Funded"/>
    <n v="0.73939560439560437"/>
    <x v="2"/>
    <s v="plays"/>
    <x v="310"/>
    <d v="2019-10-29T05:00:00"/>
    <m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s v="Percent Funded"/>
    <n v="0.73957142857142855"/>
    <x v="5"/>
    <s v="rock"/>
    <x v="311"/>
    <d v="2018-03-11T06:00:00"/>
    <m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s v="Percent Funded"/>
    <n v="0.74077834179357027"/>
    <x v="1"/>
    <s v="food trucks"/>
    <x v="312"/>
    <d v="2011-04-19T05:00:00"/>
    <m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s v="Percent Funded"/>
    <n v="0.74834782608695649"/>
    <x v="2"/>
    <s v="plays"/>
    <x v="269"/>
    <d v="2016-09-12T05:00:00"/>
    <m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s v="Percent Funded"/>
    <n v="0.75135802469135804"/>
    <x v="2"/>
    <s v="plays"/>
    <x v="313"/>
    <d v="2010-02-16T06:00:00"/>
    <m/>
  </r>
  <r>
    <n v="309"/>
    <s v="Harris-Perry"/>
    <s v="User-centric 6thgeneration attitude"/>
    <n v="4100"/>
    <n v="3087"/>
    <x v="2"/>
    <n v="75"/>
    <s v="US"/>
    <s v="USD"/>
    <n v="1316581200"/>
    <n v="1318309200"/>
    <b v="0"/>
    <b v="1"/>
    <s v="music/indie rock"/>
    <s v="Percent Funded"/>
    <n v="0.75292682926829269"/>
    <x v="5"/>
    <s v="indie rock"/>
    <x v="314"/>
    <d v="2011-10-11T05:00:00"/>
    <m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s v="Percent Funded"/>
    <n v="0.76423616236162362"/>
    <x v="5"/>
    <s v="indie rock"/>
    <x v="315"/>
    <d v="2010-07-08T05:00:00"/>
    <m/>
  </r>
  <r>
    <n v="231"/>
    <s v="Williams, Carter and Gonzalez"/>
    <s v="Cross-platform uniform hardware"/>
    <n v="7200"/>
    <n v="5523"/>
    <x v="2"/>
    <n v="67"/>
    <s v="US"/>
    <s v="USD"/>
    <n v="1369112400"/>
    <n v="1374123600"/>
    <b v="0"/>
    <b v="0"/>
    <s v="theater/plays"/>
    <s v="Percent Funded"/>
    <n v="0.76708333333333334"/>
    <x v="2"/>
    <s v="plays"/>
    <x v="316"/>
    <d v="2013-07-18T05:00:00"/>
    <m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s v="Percent Funded"/>
    <n v="0.76766756032171579"/>
    <x v="2"/>
    <s v="plays"/>
    <x v="317"/>
    <d v="2014-12-10T06:00:00"/>
    <m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s v="Percent Funded"/>
    <n v="0.77102702702702708"/>
    <x v="5"/>
    <s v="jazz"/>
    <x v="318"/>
    <d v="2016-01-11T06:00:00"/>
    <m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s v="Percent Funded"/>
    <n v="0.77239999999999998"/>
    <x v="8"/>
    <s v="video games"/>
    <x v="319"/>
    <d v="2010-10-30T05:00:00"/>
    <m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s v="Percent Funded"/>
    <n v="0.77373333333333338"/>
    <x v="2"/>
    <s v="plays"/>
    <x v="320"/>
    <d v="2020-02-10T06:00:00"/>
    <m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s v="Percent Funded"/>
    <n v="0.77400977995110021"/>
    <x v="2"/>
    <s v="plays"/>
    <x v="321"/>
    <d v="2016-07-27T05:00:00"/>
    <m/>
  </r>
  <r>
    <n v="993"/>
    <s v="Erickson-Rogers"/>
    <s v="De-engineered even-keeled definition"/>
    <n v="9800"/>
    <n v="7608"/>
    <x v="2"/>
    <n v="75"/>
    <s v="IT"/>
    <s v="EUR"/>
    <n v="1450936800"/>
    <n v="1452405600"/>
    <b v="0"/>
    <b v="1"/>
    <s v="photography/photography books"/>
    <s v="Percent Funded"/>
    <n v="0.77632653061224488"/>
    <x v="1"/>
    <s v="food trucks"/>
    <x v="322"/>
    <d v="2016-01-10T06:00:00"/>
    <m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s v="Percent Funded"/>
    <n v="0.78106590724165992"/>
    <x v="6"/>
    <s v="photography books"/>
    <x v="323"/>
    <d v="2015-03-13T05:00:00"/>
    <m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s v="Percent Funded"/>
    <n v="0.78181818181818186"/>
    <x v="2"/>
    <s v="plays"/>
    <x v="324"/>
    <d v="2015-09-29T05:00:00"/>
    <m/>
  </r>
  <r>
    <n v="634"/>
    <s v="Taylor, Johnson and Hernandez"/>
    <s v="Polarized incremental portal"/>
    <n v="118200"/>
    <n v="92824"/>
    <x v="2"/>
    <n v="1658"/>
    <s v="US"/>
    <s v="USD"/>
    <n v="1490418000"/>
    <n v="1491627600"/>
    <b v="0"/>
    <b v="0"/>
    <s v="film &amp; video/television"/>
    <s v="Percent Funded"/>
    <n v="0.78531302876480547"/>
    <x v="3"/>
    <s v="web"/>
    <x v="325"/>
    <d v="2017-04-08T05:00:00"/>
    <m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s v="Percent Funded"/>
    <n v="0.7861538461538462"/>
    <x v="4"/>
    <s v="television"/>
    <x v="326"/>
    <d v="2016-02-25T06:00:00"/>
    <m/>
  </r>
  <r>
    <n v="202"/>
    <s v="Mcknight-Freeman"/>
    <s v="Upgradable scalable methodology"/>
    <n v="8300"/>
    <n v="6543"/>
    <x v="2"/>
    <n v="82"/>
    <s v="US"/>
    <s v="USD"/>
    <n v="1317531600"/>
    <n v="1317877200"/>
    <b v="0"/>
    <b v="0"/>
    <s v="food/food trucks"/>
    <s v="Percent Funded"/>
    <n v="0.78831325301204824"/>
    <x v="2"/>
    <s v="plays"/>
    <x v="327"/>
    <d v="2011-10-06T05:00:00"/>
    <m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s v="Percent Funded"/>
    <n v="0.7900824873096447"/>
    <x v="1"/>
    <s v="food trucks"/>
    <x v="11"/>
    <d v="2010-04-25T05:00:00"/>
    <m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s v="Percent Funded"/>
    <n v="0.79411764705882348"/>
    <x v="2"/>
    <s v="plays"/>
    <x v="328"/>
    <d v="2016-11-22T06:00:00"/>
    <m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s v="Percent Funded"/>
    <n v="0.79949999999999999"/>
    <x v="2"/>
    <s v="plays"/>
    <x v="329"/>
    <d v="2015-10-11T05:00:00"/>
    <m/>
  </r>
  <r>
    <n v="339"/>
    <s v="Lewis, Taylor and Rivers"/>
    <s v="Front-line transitional algorithm"/>
    <n v="136300"/>
    <n v="108974"/>
    <x v="2"/>
    <n v="1297"/>
    <s v="CA"/>
    <s v="CAD"/>
    <n v="1501650000"/>
    <n v="1502859600"/>
    <b v="0"/>
    <b v="0"/>
    <s v="theater/plays"/>
    <s v="Percent Funded"/>
    <n v="0.79951577402787966"/>
    <x v="5"/>
    <s v="rock"/>
    <x v="330"/>
    <d v="2017-08-16T05:00:00"/>
    <m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s v="Percent Funded"/>
    <n v="0.80300000000000005"/>
    <x v="2"/>
    <s v="plays"/>
    <x v="331"/>
    <d v="2014-01-07T06:00:00"/>
    <m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s v="Percent Funded"/>
    <n v="0.80306347746090156"/>
    <x v="5"/>
    <s v="indie rock"/>
    <x v="332"/>
    <d v="2015-08-23T05:00:00"/>
    <m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s v="Percent Funded"/>
    <n v="0.81348423194303154"/>
    <x v="2"/>
    <s v="plays"/>
    <x v="333"/>
    <d v="2014-11-12T06:00:00"/>
    <m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s v="Percent Funded"/>
    <n v="0.81420000000000003"/>
    <x v="2"/>
    <s v="plays"/>
    <x v="334"/>
    <d v="2017-03-01T06:00:00"/>
    <m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s v="Percent Funded"/>
    <n v="0.81736263736263737"/>
    <x v="6"/>
    <s v="photography books"/>
    <x v="335"/>
    <d v="2015-08-30T05:00:00"/>
    <m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s v="Percent Funded"/>
    <n v="0.82028169014084507"/>
    <x v="2"/>
    <s v="plays"/>
    <x v="336"/>
    <d v="2015-01-01T06:00:00"/>
    <m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s v="Percent Funded"/>
    <n v="0.82044117647058823"/>
    <x v="7"/>
    <s v="radio &amp; podcasts"/>
    <x v="337"/>
    <d v="2012-12-20T06:00:00"/>
    <m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s v="Percent Funded"/>
    <n v="0.82617647058823529"/>
    <x v="3"/>
    <s v="wearables"/>
    <x v="338"/>
    <d v="2016-01-12T06:00:00"/>
    <m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s v="Percent Funded"/>
    <n v="0.82714285714285718"/>
    <x v="5"/>
    <s v="indie rock"/>
    <x v="339"/>
    <d v="2014-05-22T05:00:00"/>
    <m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s v="Percent Funded"/>
    <n v="0.82874999999999999"/>
    <x v="2"/>
    <s v="plays"/>
    <x v="340"/>
    <d v="2014-08-03T05:00:00"/>
    <m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s v="Percent Funded"/>
    <n v="0.83119402985074631"/>
    <x v="4"/>
    <s v="documentary"/>
    <x v="149"/>
    <d v="2015-11-11T06:00:00"/>
    <m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s v="Percent Funded"/>
    <n v="0.83193877551020412"/>
    <x v="4"/>
    <s v="animation"/>
    <x v="341"/>
    <d v="2012-05-06T05:00:00"/>
    <m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s v="Percent Funded"/>
    <n v="0.83622641509433959"/>
    <x v="3"/>
    <s v="web"/>
    <x v="342"/>
    <d v="2016-08-29T05:00:00"/>
    <m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s v="Percent Funded"/>
    <n v="0.83813278008298753"/>
    <x v="7"/>
    <s v="fiction"/>
    <x v="343"/>
    <d v="2015-03-23T05:00:00"/>
    <m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s v="Percent Funded"/>
    <n v="0.83904860392967939"/>
    <x v="2"/>
    <s v="plays"/>
    <x v="344"/>
    <d v="2010-05-09T05:00:00"/>
    <m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s v="Percent Funded"/>
    <n v="0.84131868131868137"/>
    <x v="2"/>
    <s v="plays"/>
    <x v="345"/>
    <d v="2018-01-03T06:00:00"/>
    <m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s v="Percent Funded"/>
    <n v="0.84190476190476193"/>
    <x v="2"/>
    <s v="plays"/>
    <x v="346"/>
    <d v="2010-11-27T06:00:00"/>
    <m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s v="Percent Funded"/>
    <n v="0.8439189189189189"/>
    <x v="3"/>
    <s v="wearables"/>
    <x v="48"/>
    <d v="2019-06-26T05:00:00"/>
    <m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s v="Percent Funded"/>
    <n v="0.84669291338582675"/>
    <x v="4"/>
    <s v="drama"/>
    <x v="347"/>
    <d v="2015-09-04T05:00:00"/>
    <m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s v="Percent Funded"/>
    <n v="0.84694915254237291"/>
    <x v="5"/>
    <s v="indie rock"/>
    <x v="348"/>
    <d v="2011-03-11T06:00:00"/>
    <m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s v="Percent Funded"/>
    <n v="0.84699787460148779"/>
    <x v="6"/>
    <s v="photography books"/>
    <x v="349"/>
    <d v="2010-04-28T05:00:00"/>
    <m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s v="Percent Funded"/>
    <n v="0.84824037184594958"/>
    <x v="1"/>
    <s v="food trucks"/>
    <x v="350"/>
    <d v="2010-09-13T05:00:00"/>
    <m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s v="Percent Funded"/>
    <n v="0.84930555555555554"/>
    <x v="5"/>
    <s v="indie rock"/>
    <x v="351"/>
    <d v="2011-07-21T05:00:00"/>
    <m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s v="Percent Funded"/>
    <n v="0.85054545454545449"/>
    <x v="4"/>
    <s v="documentary"/>
    <x v="352"/>
    <d v="2016-03-16T05:00:00"/>
    <m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s v="Percent Funded"/>
    <n v="0.86220633299284988"/>
    <x v="3"/>
    <s v="web"/>
    <x v="218"/>
    <d v="2010-06-17T05:00:00"/>
    <m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s v="Percent Funded"/>
    <n v="0.86386203150461705"/>
    <x v="2"/>
    <s v="plays"/>
    <x v="353"/>
    <d v="2011-12-27T06:00:00"/>
    <m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s v="Percent Funded"/>
    <n v="0.86807920792079207"/>
    <x v="2"/>
    <s v="plays"/>
    <x v="354"/>
    <d v="2018-02-06T06:00:00"/>
    <m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s v="Percent Funded"/>
    <n v="0.86867834394904464"/>
    <x v="4"/>
    <s v="documentary"/>
    <x v="355"/>
    <d v="2013-09-10T05:00:00"/>
    <m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s v="Percent Funded"/>
    <n v="0.87008284023668636"/>
    <x v="8"/>
    <s v="video games"/>
    <x v="356"/>
    <d v="2016-02-03T06:00:00"/>
    <m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s v="Percent Funded"/>
    <n v="0.87211757648470301"/>
    <x v="2"/>
    <s v="plays"/>
    <x v="357"/>
    <d v="2017-12-22T06:00:00"/>
    <m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s v="Percent Funded"/>
    <n v="0.87679487179487181"/>
    <x v="7"/>
    <s v="fiction"/>
    <x v="217"/>
    <d v="2016-03-25T05:00:00"/>
    <m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s v="Percent Funded"/>
    <n v="0.88"/>
    <x v="4"/>
    <s v="drama"/>
    <x v="358"/>
    <d v="2015-09-19T05:00:00"/>
    <m/>
  </r>
  <r>
    <n v="788"/>
    <s v="Joyce PLC"/>
    <s v="Synchronized directional capability"/>
    <n v="3600"/>
    <n v="3174"/>
    <x v="1"/>
    <n v="31"/>
    <s v="US"/>
    <s v="USD"/>
    <n v="1350709200"/>
    <n v="1352527200"/>
    <b v="0"/>
    <b v="0"/>
    <s v="film &amp; video/animation"/>
    <s v="Percent Funded"/>
    <n v="0.88166666666666671"/>
    <x v="2"/>
    <s v="plays"/>
    <x v="256"/>
    <d v="2012-11-10T06:00:00"/>
    <m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s v="Percent Funded"/>
    <n v="0.88479410269445857"/>
    <x v="4"/>
    <s v="animation"/>
    <x v="359"/>
    <d v="2014-03-09T06:00:00"/>
    <m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s v="Percent Funded"/>
    <n v="0.88599797365754818"/>
    <x v="4"/>
    <s v="shorts"/>
    <x v="360"/>
    <d v="2013-03-24T05:00:00"/>
    <m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s v="Percent Funded"/>
    <n v="0.88803571428571426"/>
    <x v="8"/>
    <s v="video games"/>
    <x v="361"/>
    <d v="2020-01-14T06:00:00"/>
    <m/>
  </r>
  <r>
    <n v="726"/>
    <s v="Johns-Thomas"/>
    <s v="Realigned web-enabled functionalities"/>
    <n v="54300"/>
    <n v="48227"/>
    <x v="2"/>
    <n v="524"/>
    <s v="US"/>
    <s v="USD"/>
    <n v="1287982800"/>
    <n v="1288501200"/>
    <b v="0"/>
    <b v="1"/>
    <s v="theater/plays"/>
    <s v="Percent Funded"/>
    <n v="0.88815837937384901"/>
    <x v="2"/>
    <s v="plays"/>
    <x v="362"/>
    <d v="2010-10-31T05:00:00"/>
    <m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s v="Percent Funded"/>
    <n v="0.8902139917695473"/>
    <x v="2"/>
    <s v="plays"/>
    <x v="363"/>
    <d v="2011-04-20T05:00:00"/>
    <m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s v="Percent Funded"/>
    <n v="0.89349206349206345"/>
    <x v="4"/>
    <s v="drama"/>
    <x v="44"/>
    <d v="2019-10-30T05:00:00"/>
    <m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s v="Percent Funded"/>
    <n v="0.89618243243243245"/>
    <x v="4"/>
    <s v="drama"/>
    <x v="364"/>
    <d v="2018-07-24T05:00:00"/>
    <m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s v="Percent Funded"/>
    <n v="0.89736683417085428"/>
    <x v="2"/>
    <s v="plays"/>
    <x v="365"/>
    <d v="2011-08-07T05:00:00"/>
    <m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s v="Percent Funded"/>
    <n v="0.89738979118329465"/>
    <x v="4"/>
    <s v="documentary"/>
    <x v="366"/>
    <d v="2015-03-06T06:00:00"/>
    <m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s v="Percent Funded"/>
    <n v="0.89866666666666661"/>
    <x v="3"/>
    <s v="web"/>
    <x v="367"/>
    <d v="2018-03-17T05:00:00"/>
    <m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s v="Percent Funded"/>
    <n v="0.89870129870129867"/>
    <x v="3"/>
    <s v="wearables"/>
    <x v="368"/>
    <d v="2015-09-18T05:00:00"/>
    <m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s v="Percent Funded"/>
    <n v="0.90063492063492068"/>
    <x v="2"/>
    <s v="plays"/>
    <x v="369"/>
    <d v="2015-01-22T06:00:00"/>
    <m/>
  </r>
  <r>
    <n v="731"/>
    <s v="Cruz, Hall and Mason"/>
    <s v="Synergized content-based hierarchy"/>
    <n v="8000"/>
    <n v="7220"/>
    <x v="2"/>
    <n v="219"/>
    <s v="US"/>
    <s v="USD"/>
    <n v="1500786000"/>
    <n v="1500872400"/>
    <b v="0"/>
    <b v="0"/>
    <s v="technology/web"/>
    <s v="Percent Funded"/>
    <n v="0.90249999999999997"/>
    <x v="4"/>
    <s v="documentary"/>
    <x v="370"/>
    <d v="2017-07-24T05:00:00"/>
    <m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s v="Percent Funded"/>
    <n v="0.90633333333333332"/>
    <x v="3"/>
    <s v="web"/>
    <x v="371"/>
    <d v="2019-07-27T05:00:00"/>
    <m/>
  </r>
  <r>
    <n v="429"/>
    <s v="Robles Ltd"/>
    <s v="Right-sized demand-driven adapter"/>
    <n v="191000"/>
    <n v="173191"/>
    <x v="2"/>
    <n v="2138"/>
    <s v="US"/>
    <s v="USD"/>
    <n v="1392012000"/>
    <n v="1394427600"/>
    <b v="0"/>
    <b v="1"/>
    <s v="photography/photography books"/>
    <s v="Percent Funded"/>
    <n v="0.90675916230366493"/>
    <x v="5"/>
    <s v="rock"/>
    <x v="372"/>
    <d v="2014-03-10T05:00:00"/>
    <m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s v="Percent Funded"/>
    <n v="0.90723076923076929"/>
    <x v="6"/>
    <s v="photography books"/>
    <x v="301"/>
    <d v="2018-07-09T05:00:00"/>
    <m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s v="Percent Funded"/>
    <n v="0.91520972644376897"/>
    <x v="2"/>
    <s v="plays"/>
    <x v="373"/>
    <d v="2012-04-01T05:00:00"/>
    <m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s v="Percent Funded"/>
    <n v="0.91740952380952379"/>
    <x v="2"/>
    <s v="plays"/>
    <x v="374"/>
    <d v="2010-09-14T05:00:00"/>
    <m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s v="Percent Funded"/>
    <n v="0.91867805186590767"/>
    <x v="7"/>
    <s v="fiction"/>
    <x v="375"/>
    <d v="2012-04-12T05:00:00"/>
    <m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s v="Percent Funded"/>
    <n v="0.91984615384615387"/>
    <x v="3"/>
    <s v="wearables"/>
    <x v="376"/>
    <d v="2017-04-14T05:00:00"/>
    <m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s v="Percent Funded"/>
    <n v="0.921875"/>
    <x v="5"/>
    <s v="rock"/>
    <x v="377"/>
    <d v="2016-05-29T05:00:00"/>
    <m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s v="Percent Funded"/>
    <n v="0.92320000000000002"/>
    <x v="5"/>
    <s v="rock"/>
    <x v="378"/>
    <d v="2015-05-19T05:00:00"/>
    <m/>
  </r>
  <r>
    <n v="752"/>
    <s v="Lowery Group"/>
    <s v="Sharable motivating emulation"/>
    <n v="5800"/>
    <n v="5362"/>
    <x v="2"/>
    <n v="114"/>
    <s v="US"/>
    <s v="USD"/>
    <n v="1280984400"/>
    <n v="1282539600"/>
    <b v="0"/>
    <b v="1"/>
    <s v="theater/plays"/>
    <s v="Percent Funded"/>
    <n v="0.92448275862068963"/>
    <x v="5"/>
    <s v="rock"/>
    <x v="379"/>
    <d v="2010-08-23T05:00:00"/>
    <m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s v="Percent Funded"/>
    <n v="0.92745983935742971"/>
    <x v="2"/>
    <s v="plays"/>
    <x v="380"/>
    <d v="2011-04-02T05:00:00"/>
    <m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s v="Percent Funded"/>
    <n v="0.92911504424778757"/>
    <x v="2"/>
    <s v="plays"/>
    <x v="381"/>
    <d v="2018-10-17T05:00:00"/>
    <m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s v="Percent Funded"/>
    <n v="0.92984160506863778"/>
    <x v="5"/>
    <s v="rock"/>
    <x v="382"/>
    <d v="2012-10-25T05:00:00"/>
    <m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s v="Percent Funded"/>
    <n v="0.93810996563573879"/>
    <x v="2"/>
    <s v="plays"/>
    <x v="383"/>
    <d v="2016-03-30T05:00:00"/>
    <m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s v="Percent Funded"/>
    <n v="0.94142857142857139"/>
    <x v="2"/>
    <s v="plays"/>
    <x v="384"/>
    <d v="2015-08-05T05:00:00"/>
    <m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s v="Percent Funded"/>
    <n v="0.94144366197183094"/>
    <x v="4"/>
    <s v="shorts"/>
    <x v="385"/>
    <d v="2011-04-09T05:00:00"/>
    <m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s v="Percent Funded"/>
    <n v="0.94236111111111109"/>
    <x v="4"/>
    <s v="shorts"/>
    <x v="36"/>
    <d v="2014-01-23T06:00:00"/>
    <m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s v="Percent Funded"/>
    <n v="0.94242587601078165"/>
    <x v="2"/>
    <s v="plays"/>
    <x v="386"/>
    <d v="2011-12-13T06:00:00"/>
    <m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s v="Percent Funded"/>
    <n v="0.9492337164750958"/>
    <x v="6"/>
    <s v="photography books"/>
    <x v="387"/>
    <d v="2013-09-20T05:00:00"/>
    <m/>
  </r>
  <r>
    <n v="531"/>
    <s v="Berry-Richardson"/>
    <s v="Automated zero tolerance implementation"/>
    <n v="186700"/>
    <n v="178338"/>
    <x v="1"/>
    <n v="3640"/>
    <s v="CH"/>
    <s v="CHF"/>
    <n v="1384149600"/>
    <n v="1388988000"/>
    <b v="0"/>
    <b v="0"/>
    <s v="games/video games"/>
    <s v="Percent Funded"/>
    <n v="0.95521156936261387"/>
    <x v="2"/>
    <s v="plays"/>
    <x v="388"/>
    <d v="2014-01-06T06:00:00"/>
    <m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s v="Percent Funded"/>
    <n v="0.96"/>
    <x v="8"/>
    <s v="video games"/>
    <x v="389"/>
    <d v="2012-10-04T05:00:00"/>
    <m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s v="Percent Funded"/>
    <n v="0.96208333333333329"/>
    <x v="8"/>
    <s v="mobile games"/>
    <x v="390"/>
    <d v="2017-09-30T05:00:00"/>
    <m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s v="Percent Funded"/>
    <n v="0.96799999999999997"/>
    <x v="1"/>
    <s v="food trucks"/>
    <x v="391"/>
    <d v="2012-04-24T05:00:00"/>
    <m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s v="Percent Funded"/>
    <n v="0.97032531824611035"/>
    <x v="8"/>
    <s v="video games"/>
    <x v="392"/>
    <d v="2010-12-16T06:00:00"/>
    <m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s v="Percent Funded"/>
    <n v="0.97405219780219776"/>
    <x v="5"/>
    <s v="rock"/>
    <x v="393"/>
    <d v="2019-12-16T06:00:00"/>
    <m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s v="Percent Funded"/>
    <n v="0.97642857142857142"/>
    <x v="8"/>
    <s v="mobile games"/>
    <x v="394"/>
    <d v="2018-07-17T05:00:00"/>
    <m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s v="Percent Funded"/>
    <n v="0.97718749999999999"/>
    <x v="3"/>
    <s v="web"/>
    <x v="395"/>
    <d v="2015-09-02T05:00:00"/>
    <m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s v="Percent Funded"/>
    <n v="0.97785714285714287"/>
    <x v="3"/>
    <s v="wearables"/>
    <x v="396"/>
    <d v="2012-03-15T05:00:00"/>
    <m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s v="Percent Funded"/>
    <n v="0.97868131868131869"/>
    <x v="5"/>
    <s v="metal"/>
    <x v="397"/>
    <d v="2018-12-13T06:00:00"/>
    <m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s v="Percent Funded"/>
    <n v="0.98511111111111116"/>
    <x v="2"/>
    <s v="plays"/>
    <x v="398"/>
    <d v="2016-11-28T06:00:00"/>
    <m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s v="Percent Funded"/>
    <n v="0.9862551440329218"/>
    <x v="2"/>
    <s v="plays"/>
    <x v="399"/>
    <d v="2012-06-23T05:00:00"/>
    <m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s v="Percent Funded"/>
    <n v="0.99026517383618151"/>
    <x v="1"/>
    <s v="food trucks"/>
    <x v="400"/>
    <d v="2013-12-15T06:00:00"/>
    <m/>
  </r>
  <r>
    <n v="844"/>
    <s v="Rodriguez-Hansen"/>
    <s v="Intuitive cohesive groupware"/>
    <n v="8800"/>
    <n v="8747"/>
    <x v="2"/>
    <n v="94"/>
    <s v="US"/>
    <s v="USD"/>
    <n v="1327212000"/>
    <n v="1327471200"/>
    <b v="0"/>
    <b v="0"/>
    <s v="film &amp; video/documentary"/>
    <s v="Percent Funded"/>
    <n v="0.99397727272727276"/>
    <x v="7"/>
    <s v="nonfiction"/>
    <x v="401"/>
    <d v="2012-01-25T06:00:00"/>
    <m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s v="Percent Funded"/>
    <n v="0.99619450317124736"/>
    <x v="4"/>
    <s v="documentary"/>
    <x v="402"/>
    <d v="2016-03-12T06:00:00"/>
    <m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s v="Percent Funded"/>
    <n v="0.99663398692810456"/>
    <x v="4"/>
    <s v="animation"/>
    <x v="403"/>
    <d v="2011-05-30T05:00:00"/>
    <m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s v="Percent Funded"/>
    <n v="0.99683544303797467"/>
    <x v="5"/>
    <s v="rock"/>
    <x v="404"/>
    <d v="2016-03-12T06:00:00"/>
    <m/>
  </r>
  <r>
    <n v="159"/>
    <s v="Clarke, Anderson and Lee"/>
    <s v="Robust explicit hardware"/>
    <n v="191200"/>
    <n v="191222"/>
    <x v="3"/>
    <n v="1821"/>
    <s v="US"/>
    <s v="USD"/>
    <n v="1553662800"/>
    <n v="1555218000"/>
    <b v="0"/>
    <b v="1"/>
    <s v="theater/plays"/>
    <s v="Percent Funded"/>
    <n v="1.0001150627615063"/>
    <x v="4"/>
    <s v="drama"/>
    <x v="405"/>
    <d v="2019-04-14T05:00:00"/>
    <m/>
  </r>
  <r>
    <n v="164"/>
    <s v="Lopez and Sons"/>
    <s v="Polarized human-resource protocol"/>
    <n v="150500"/>
    <n v="150755"/>
    <x v="3"/>
    <n v="1396"/>
    <s v="US"/>
    <s v="USD"/>
    <n v="1507438800"/>
    <n v="1507525200"/>
    <b v="0"/>
    <b v="0"/>
    <s v="theater/plays"/>
    <s v="Percent Funded"/>
    <n v="1.0016943521594683"/>
    <x v="2"/>
    <s v="plays"/>
    <x v="406"/>
    <d v="2017-10-09T05:00:00"/>
    <m/>
  </r>
  <r>
    <n v="718"/>
    <s v="Reyes PLC"/>
    <s v="Expanded optimal pricing structure"/>
    <n v="8300"/>
    <n v="8317"/>
    <x v="3"/>
    <n v="297"/>
    <s v="US"/>
    <s v="USD"/>
    <n v="1371445200"/>
    <n v="1373691600"/>
    <b v="0"/>
    <b v="0"/>
    <s v="technology/wearables"/>
    <s v="Percent Funded"/>
    <n v="1.0020481927710843"/>
    <x v="2"/>
    <s v="plays"/>
    <x v="407"/>
    <d v="2013-07-13T05:00:00"/>
    <m/>
  </r>
  <r>
    <n v="840"/>
    <s v="Howell and Sons"/>
    <s v="Enhanced regional moderator"/>
    <n v="116300"/>
    <n v="116583"/>
    <x v="3"/>
    <n v="3533"/>
    <s v="US"/>
    <s v="USD"/>
    <n v="1405486800"/>
    <n v="1405659600"/>
    <b v="0"/>
    <b v="1"/>
    <s v="theater/plays"/>
    <s v="Percent Funded"/>
    <n v="1.0024333619948409"/>
    <x v="3"/>
    <s v="wearables"/>
    <x v="408"/>
    <d v="2014-07-18T05:00:00"/>
    <m/>
  </r>
  <r>
    <n v="480"/>
    <s v="Robles-Hudson"/>
    <s v="Balanced bifurcated leverage"/>
    <n v="8600"/>
    <n v="8656"/>
    <x v="3"/>
    <n v="87"/>
    <s v="US"/>
    <s v="USD"/>
    <n v="1268287200"/>
    <n v="1269061200"/>
    <b v="0"/>
    <b v="1"/>
    <s v="photography/photography books"/>
    <s v="Percent Funded"/>
    <n v="1.0065116279069768"/>
    <x v="2"/>
    <s v="plays"/>
    <x v="409"/>
    <d v="2010-03-20T05:00:00"/>
    <m/>
  </r>
  <r>
    <n v="689"/>
    <s v="Nguyen Inc"/>
    <s v="Seamless directional capacity"/>
    <n v="7300"/>
    <n v="7348"/>
    <x v="3"/>
    <n v="69"/>
    <s v="US"/>
    <s v="USD"/>
    <n v="1383022800"/>
    <n v="1384063200"/>
    <b v="0"/>
    <b v="0"/>
    <s v="technology/web"/>
    <s v="Percent Funded"/>
    <n v="1.0065753424657535"/>
    <x v="6"/>
    <s v="photography books"/>
    <x v="410"/>
    <d v="2013-11-10T06:00:00"/>
    <m/>
  </r>
  <r>
    <n v="131"/>
    <s v="Fleming, Zhang and Henderson"/>
    <s v="Distributed 5thgeneration implementation"/>
    <n v="164700"/>
    <n v="166116"/>
    <x v="3"/>
    <n v="2443"/>
    <s v="GB"/>
    <s v="GBP"/>
    <n v="1385704800"/>
    <n v="1386828000"/>
    <b v="0"/>
    <b v="0"/>
    <s v="technology/web"/>
    <s v="Percent Funded"/>
    <n v="1.0085974499089254"/>
    <x v="3"/>
    <s v="web"/>
    <x v="411"/>
    <d v="2013-12-12T06:00:00"/>
    <m/>
  </r>
  <r>
    <n v="559"/>
    <s v="Brown, Estrada and Jensen"/>
    <s v="Exclusive systematic productivity"/>
    <n v="105300"/>
    <n v="106321"/>
    <x v="3"/>
    <n v="1022"/>
    <s v="US"/>
    <s v="USD"/>
    <n v="1470114000"/>
    <n v="1470718800"/>
    <b v="0"/>
    <b v="0"/>
    <s v="theater/plays"/>
    <s v="Percent Funded"/>
    <n v="1.009696106362773"/>
    <x v="3"/>
    <s v="web"/>
    <x v="412"/>
    <d v="2016-08-09T05:00:00"/>
    <m/>
  </r>
  <r>
    <n v="579"/>
    <s v="Franklin Inc"/>
    <s v="Focused multimedia knowledgebase"/>
    <n v="6200"/>
    <n v="6269"/>
    <x v="3"/>
    <n v="87"/>
    <s v="US"/>
    <s v="USD"/>
    <n v="1312693200"/>
    <n v="1313730000"/>
    <b v="0"/>
    <b v="0"/>
    <s v="music/jazz"/>
    <s v="Percent Funded"/>
    <n v="1.0111290322580646"/>
    <x v="2"/>
    <s v="plays"/>
    <x v="413"/>
    <d v="2011-08-19T05:00:00"/>
    <m/>
  </r>
  <r>
    <n v="208"/>
    <s v="Jackson Inc"/>
    <s v="Mandatory multi-tasking encryption"/>
    <n v="196900"/>
    <n v="199110"/>
    <x v="3"/>
    <n v="2053"/>
    <s v="US"/>
    <s v="USD"/>
    <n v="1510207200"/>
    <n v="1512280800"/>
    <b v="0"/>
    <b v="0"/>
    <s v="film &amp; video/documentary"/>
    <s v="Percent Funded"/>
    <n v="1.0112239715591671"/>
    <x v="5"/>
    <s v="jazz"/>
    <x v="414"/>
    <d v="2017-12-03T06:00:00"/>
    <m/>
  </r>
  <r>
    <n v="489"/>
    <s v="Clark Inc"/>
    <s v="Down-sized mobile time-frame"/>
    <n v="9200"/>
    <n v="9339"/>
    <x v="3"/>
    <n v="85"/>
    <s v="IT"/>
    <s v="EUR"/>
    <n v="1281934800"/>
    <n v="1282366800"/>
    <b v="0"/>
    <b v="0"/>
    <s v="technology/wearables"/>
    <s v="Percent Funded"/>
    <n v="1.015108695652174"/>
    <x v="4"/>
    <s v="documentary"/>
    <x v="415"/>
    <d v="2010-08-21T05:00:00"/>
    <m/>
  </r>
  <r>
    <n v="141"/>
    <s v="Jackson LLC"/>
    <s v="Distributed motivating algorithm"/>
    <n v="64300"/>
    <n v="65323"/>
    <x v="3"/>
    <n v="1071"/>
    <s v="US"/>
    <s v="USD"/>
    <n v="1434085200"/>
    <n v="1434603600"/>
    <b v="0"/>
    <b v="0"/>
    <s v="technology/web"/>
    <s v="Percent Funded"/>
    <n v="1.0159097978227061"/>
    <x v="3"/>
    <s v="wearables"/>
    <x v="4"/>
    <d v="2015-06-18T05:00:00"/>
    <m/>
  </r>
  <r>
    <n v="519"/>
    <s v="Marsh-Coleman"/>
    <s v="Exclusive asymmetric analyzer"/>
    <n v="177700"/>
    <n v="180802"/>
    <x v="3"/>
    <n v="1773"/>
    <s v="US"/>
    <s v="USD"/>
    <n v="1420696800"/>
    <n v="1421906400"/>
    <b v="0"/>
    <b v="1"/>
    <s v="music/rock"/>
    <s v="Percent Funded"/>
    <n v="1.0174563871693867"/>
    <x v="3"/>
    <s v="web"/>
    <x v="416"/>
    <d v="2015-01-22T06:00:00"/>
    <m/>
  </r>
  <r>
    <n v="241"/>
    <s v="Gonzalez-Martinez"/>
    <s v="Vision-oriented actuating open system"/>
    <n v="168500"/>
    <n v="171729"/>
    <x v="3"/>
    <n v="1684"/>
    <s v="AU"/>
    <s v="AUD"/>
    <n v="1397365200"/>
    <n v="1398229200"/>
    <b v="0"/>
    <b v="1"/>
    <s v="publishing/nonfiction"/>
    <s v="Percent Funded"/>
    <n v="1.0191632047477746"/>
    <x v="5"/>
    <s v="rock"/>
    <x v="417"/>
    <d v="2014-04-23T05:00:00"/>
    <m/>
  </r>
  <r>
    <n v="855"/>
    <s v="Moses-Terry"/>
    <s v="Horizontal clear-thinking framework"/>
    <n v="23400"/>
    <n v="23956"/>
    <x v="3"/>
    <n v="452"/>
    <s v="AU"/>
    <s v="AUD"/>
    <n v="1308373200"/>
    <n v="1311051600"/>
    <b v="0"/>
    <b v="0"/>
    <s v="theater/plays"/>
    <s v="Percent Funded"/>
    <n v="1.0237606837606839"/>
    <x v="7"/>
    <s v="nonfiction"/>
    <x v="418"/>
    <d v="2011-07-19T05:00:00"/>
    <m/>
  </r>
  <r>
    <n v="456"/>
    <s v="Wilson, Brooks and Clark"/>
    <s v="Operative well-modulated data-warehouse"/>
    <n v="146400"/>
    <n v="152438"/>
    <x v="3"/>
    <n v="1605"/>
    <s v="US"/>
    <s v="USD"/>
    <n v="1518242400"/>
    <n v="1518242400"/>
    <b v="0"/>
    <b v="1"/>
    <s v="music/indie rock"/>
    <s v="Percent Funded"/>
    <n v="1.041243169398907"/>
    <x v="2"/>
    <s v="plays"/>
    <x v="419"/>
    <d v="2018-02-10T06:00:00"/>
    <m/>
  </r>
  <r>
    <n v="411"/>
    <s v="Beck, Thompson and Martinez"/>
    <s v="Down-sized maximized function"/>
    <n v="7800"/>
    <n v="8161"/>
    <x v="3"/>
    <n v="82"/>
    <s v="US"/>
    <s v="USD"/>
    <n v="1496034000"/>
    <n v="1496206800"/>
    <b v="0"/>
    <b v="0"/>
    <s v="theater/plays"/>
    <s v="Percent Funded"/>
    <n v="1.0462820512820512"/>
    <x v="5"/>
    <s v="indie rock"/>
    <x v="420"/>
    <d v="2017-05-31T05:00:00"/>
    <m/>
  </r>
  <r>
    <n v="28"/>
    <s v="Campbell, Brown and Powell"/>
    <s v="Synchronized global task-force"/>
    <n v="130800"/>
    <n v="137635"/>
    <x v="3"/>
    <n v="2220"/>
    <s v="US"/>
    <s v="USD"/>
    <n v="1265695200"/>
    <n v="1267682400"/>
    <b v="0"/>
    <b v="1"/>
    <s v="theater/plays"/>
    <s v="Percent Funded"/>
    <n v="1.0522553516819573"/>
    <x v="2"/>
    <s v="plays"/>
    <x v="421"/>
    <d v="2010-03-04T06:00:00"/>
    <m/>
  </r>
  <r>
    <n v="861"/>
    <s v="Young, Ramsey and Powell"/>
    <s v="Devolved disintermediate analyzer"/>
    <n v="8800"/>
    <n v="9317"/>
    <x v="3"/>
    <n v="163"/>
    <s v="US"/>
    <s v="USD"/>
    <n v="1269147600"/>
    <n v="1269838800"/>
    <b v="0"/>
    <b v="0"/>
    <s v="theater/plays"/>
    <s v="Percent Funded"/>
    <n v="1.0587500000000001"/>
    <x v="2"/>
    <s v="plays"/>
    <x v="422"/>
    <d v="2010-03-29T05:00:00"/>
    <m/>
  </r>
  <r>
    <n v="780"/>
    <s v="Brooks-Rodriguez"/>
    <s v="Implemented intangible instruction set"/>
    <n v="5100"/>
    <n v="5421"/>
    <x v="3"/>
    <n v="164"/>
    <s v="US"/>
    <s v="USD"/>
    <n v="1469163600"/>
    <n v="1470805200"/>
    <b v="0"/>
    <b v="1"/>
    <s v="film &amp; video/drama"/>
    <s v="Percent Funded"/>
    <n v="1.0629411764705883"/>
    <x v="2"/>
    <s v="plays"/>
    <x v="423"/>
    <d v="2016-08-10T05:00:00"/>
    <m/>
  </r>
  <r>
    <n v="803"/>
    <s v="Perez, Brown and Meyers"/>
    <s v="Stand-alone background customer loyalty"/>
    <n v="6100"/>
    <n v="6527"/>
    <x v="3"/>
    <n v="233"/>
    <s v="US"/>
    <s v="USD"/>
    <n v="1548568800"/>
    <n v="1551506400"/>
    <b v="0"/>
    <b v="0"/>
    <s v="theater/plays"/>
    <s v="Percent Funded"/>
    <n v="1.07"/>
    <x v="4"/>
    <s v="drama"/>
    <x v="424"/>
    <d v="2019-03-02T06:00:00"/>
    <m/>
  </r>
  <r>
    <n v="282"/>
    <s v="Ross, Kelly and Brown"/>
    <s v="Virtual contextually-based circuit"/>
    <n v="8400"/>
    <n v="9076"/>
    <x v="3"/>
    <n v="133"/>
    <s v="US"/>
    <s v="USD"/>
    <n v="1480226400"/>
    <n v="1480744800"/>
    <b v="0"/>
    <b v="1"/>
    <s v="film &amp; video/television"/>
    <s v="Percent Funded"/>
    <n v="1.0804761904761904"/>
    <x v="2"/>
    <s v="plays"/>
    <x v="425"/>
    <d v="2016-12-03T06:00:00"/>
    <m/>
  </r>
  <r>
    <n v="71"/>
    <s v="Tate, Bass and House"/>
    <s v="Organic object-oriented budgetary management"/>
    <n v="6000"/>
    <n v="6484"/>
    <x v="3"/>
    <n v="76"/>
    <s v="US"/>
    <s v="USD"/>
    <n v="1575093600"/>
    <n v="1575439200"/>
    <b v="0"/>
    <b v="0"/>
    <s v="theater/plays"/>
    <s v="Percent Funded"/>
    <n v="1.0806666666666667"/>
    <x v="4"/>
    <s v="television"/>
    <x v="426"/>
    <d v="2019-12-04T06:00:00"/>
    <m/>
  </r>
  <r>
    <n v="463"/>
    <s v="Mckee-Hill"/>
    <s v="Cross-platform upward-trending parallelism"/>
    <n v="134300"/>
    <n v="145265"/>
    <x v="3"/>
    <n v="2105"/>
    <s v="US"/>
    <s v="USD"/>
    <n v="1388469600"/>
    <n v="1388815200"/>
    <b v="0"/>
    <b v="0"/>
    <s v="film &amp; video/animation"/>
    <s v="Percent Funded"/>
    <n v="1.0816455696202532"/>
    <x v="2"/>
    <s v="plays"/>
    <x v="427"/>
    <d v="2014-01-04T06:00:00"/>
    <m/>
  </r>
  <r>
    <n v="969"/>
    <s v="Lopez-King"/>
    <s v="Multi-lateral radical solution"/>
    <n v="7900"/>
    <n v="8550"/>
    <x v="3"/>
    <n v="93"/>
    <s v="US"/>
    <s v="USD"/>
    <n v="1576994400"/>
    <n v="1577599200"/>
    <b v="0"/>
    <b v="0"/>
    <s v="theater/plays"/>
    <s v="Percent Funded"/>
    <n v="1.0822784810126582"/>
    <x v="4"/>
    <s v="animation"/>
    <x v="428"/>
    <d v="2019-12-29T06:00:00"/>
    <m/>
  </r>
  <r>
    <n v="831"/>
    <s v="Ward PLC"/>
    <s v="Front-line bottom-line Graphic Interface"/>
    <n v="97100"/>
    <n v="105817"/>
    <x v="3"/>
    <n v="4233"/>
    <s v="US"/>
    <s v="USD"/>
    <n v="1332738000"/>
    <n v="1335675600"/>
    <b v="0"/>
    <b v="0"/>
    <s v="photography/photography books"/>
    <s v="Percent Funded"/>
    <n v="1.089773429454171"/>
    <x v="2"/>
    <s v="plays"/>
    <x v="429"/>
    <d v="2012-04-29T05:00:00"/>
    <m/>
  </r>
  <r>
    <n v="234"/>
    <s v="Mendoza-Parker"/>
    <s v="Enterprise-wide motivating matrices"/>
    <n v="7500"/>
    <n v="8181"/>
    <x v="3"/>
    <n v="149"/>
    <s v="IT"/>
    <s v="EUR"/>
    <n v="1503378000"/>
    <n v="1503982800"/>
    <b v="0"/>
    <b v="1"/>
    <s v="games/video games"/>
    <s v="Percent Funded"/>
    <n v="1.0908"/>
    <x v="6"/>
    <s v="photography books"/>
    <x v="430"/>
    <d v="2017-08-29T05:00:00"/>
    <m/>
  </r>
  <r>
    <n v="797"/>
    <s v="Houston, Moore and Rogers"/>
    <s v="Optional tangible utilization"/>
    <n v="7600"/>
    <n v="8332"/>
    <x v="3"/>
    <n v="185"/>
    <s v="US"/>
    <s v="USD"/>
    <n v="1546149600"/>
    <n v="1548136800"/>
    <b v="0"/>
    <b v="0"/>
    <s v="technology/web"/>
    <s v="Percent Funded"/>
    <n v="1.0963157894736841"/>
    <x v="8"/>
    <s v="video games"/>
    <x v="431"/>
    <d v="2019-01-22T06:00:00"/>
    <m/>
  </r>
  <r>
    <n v="938"/>
    <s v="Allen Inc"/>
    <s v="Total dedicated benchmark"/>
    <n v="9200"/>
    <n v="10093"/>
    <x v="3"/>
    <n v="96"/>
    <s v="US"/>
    <s v="USD"/>
    <n v="1528779600"/>
    <n v="1531890000"/>
    <b v="0"/>
    <b v="1"/>
    <s v="publishing/fiction"/>
    <s v="Percent Funded"/>
    <n v="1.0970652173913042"/>
    <x v="3"/>
    <s v="web"/>
    <x v="432"/>
    <d v="2018-07-18T05:00:00"/>
    <m/>
  </r>
  <r>
    <n v="573"/>
    <s v="Valenzuela-Cook"/>
    <s v="Total incremental productivity"/>
    <n v="6700"/>
    <n v="7496"/>
    <x v="3"/>
    <n v="300"/>
    <s v="US"/>
    <s v="USD"/>
    <n v="1399006800"/>
    <n v="1399179600"/>
    <b v="0"/>
    <b v="0"/>
    <s v="journalism/audio"/>
    <s v="Percent Funded"/>
    <n v="1.1188059701492536"/>
    <x v="7"/>
    <s v="fiction"/>
    <x v="339"/>
    <d v="2014-05-04T05:00:00"/>
    <m/>
  </r>
  <r>
    <n v="517"/>
    <s v="Ramirez LLC"/>
    <s v="Multi-tiered maximized orchestration"/>
    <n v="5900"/>
    <n v="6608"/>
    <x v="3"/>
    <n v="78"/>
    <s v="US"/>
    <s v="USD"/>
    <n v="1493960400"/>
    <n v="1494392400"/>
    <b v="0"/>
    <b v="0"/>
    <s v="food/food trucks"/>
    <s v="Percent Funded"/>
    <n v="1.1200000000000001"/>
    <x v="9"/>
    <s v="audio"/>
    <x v="433"/>
    <d v="2017-05-10T05:00:00"/>
    <m/>
  </r>
  <r>
    <n v="508"/>
    <s v="Roberts Group"/>
    <s v="Up-sized radical pricing structure"/>
    <n v="172700"/>
    <n v="193820"/>
    <x v="3"/>
    <n v="3657"/>
    <s v="US"/>
    <s v="USD"/>
    <n v="1532840400"/>
    <n v="1534654800"/>
    <b v="0"/>
    <b v="0"/>
    <s v="theater/plays"/>
    <s v="Percent Funded"/>
    <n v="1.1222929936305732"/>
    <x v="1"/>
    <s v="food trucks"/>
    <x v="434"/>
    <d v="2018-08-19T05:00:00"/>
    <m/>
  </r>
  <r>
    <n v="20"/>
    <s v="Reeves, Thompson and Richardson"/>
    <s v="Proactive composite alliance"/>
    <n v="131800"/>
    <n v="147936"/>
    <x v="3"/>
    <n v="1396"/>
    <s v="US"/>
    <s v="USD"/>
    <n v="1406523600"/>
    <n v="1406523600"/>
    <b v="0"/>
    <b v="0"/>
    <s v="film &amp; video/drama"/>
    <s v="Percent Funded"/>
    <n v="1.1224279210925645"/>
    <x v="2"/>
    <s v="plays"/>
    <x v="435"/>
    <d v="2014-07-28T05:00:00"/>
    <m/>
  </r>
  <r>
    <n v="930"/>
    <s v="Hall, Buchanan and Benton"/>
    <s v="Configurable fault-tolerant structure"/>
    <n v="3500"/>
    <n v="3930"/>
    <x v="3"/>
    <n v="85"/>
    <s v="US"/>
    <s v="USD"/>
    <n v="1424844000"/>
    <n v="1425448800"/>
    <b v="0"/>
    <b v="1"/>
    <s v="theater/plays"/>
    <s v="Percent Funded"/>
    <n v="1.1228571428571428"/>
    <x v="4"/>
    <s v="drama"/>
    <x v="436"/>
    <d v="2015-03-04T06:00:00"/>
    <m/>
  </r>
  <r>
    <n v="147"/>
    <s v="Moss, Norman and Dunlap"/>
    <s v="Upgradable upward-trending workforce"/>
    <n v="8300"/>
    <n v="9337"/>
    <x v="3"/>
    <n v="199"/>
    <s v="US"/>
    <s v="USD"/>
    <n v="1465794000"/>
    <n v="1466312400"/>
    <b v="0"/>
    <b v="1"/>
    <s v="theater/plays"/>
    <s v="Percent Funded"/>
    <n v="1.1249397590361445"/>
    <x v="2"/>
    <s v="plays"/>
    <x v="437"/>
    <d v="2016-06-19T05:00:00"/>
    <m/>
  </r>
  <r>
    <n v="24"/>
    <s v="Scott, Wilson and Martin"/>
    <s v="Cross-platform intermediate frame"/>
    <n v="92400"/>
    <n v="104257"/>
    <x v="3"/>
    <n v="2673"/>
    <s v="US"/>
    <s v="USD"/>
    <n v="1403326800"/>
    <n v="1403499600"/>
    <b v="0"/>
    <b v="0"/>
    <s v="technology/wearables"/>
    <s v="Percent Funded"/>
    <n v="1.1283225108225108"/>
    <x v="2"/>
    <s v="plays"/>
    <x v="438"/>
    <d v="2014-06-23T05:00:00"/>
    <m/>
  </r>
  <r>
    <n v="427"/>
    <s v="Hicks, Wall and Webb"/>
    <s v="Managed discrete framework"/>
    <n v="174500"/>
    <n v="197018"/>
    <x v="3"/>
    <n v="2526"/>
    <s v="US"/>
    <s v="USD"/>
    <n v="1410584400"/>
    <n v="1413349200"/>
    <b v="0"/>
    <b v="1"/>
    <s v="theater/plays"/>
    <s v="Percent Funded"/>
    <n v="1.1290429799426933"/>
    <x v="3"/>
    <s v="wearables"/>
    <x v="439"/>
    <d v="2014-10-15T05:00:00"/>
    <m/>
  </r>
  <r>
    <n v="95"/>
    <s v="Sanchez LLC"/>
    <s v="Stand-alone system-worthy standardization"/>
    <n v="900"/>
    <n v="1017"/>
    <x v="3"/>
    <n v="27"/>
    <s v="US"/>
    <s v="USD"/>
    <n v="1571029200"/>
    <n v="1571634000"/>
    <b v="0"/>
    <b v="0"/>
    <s v="film &amp; video/documentary"/>
    <s v="Percent Funded"/>
    <n v="1.1299999999999999"/>
    <x v="2"/>
    <s v="plays"/>
    <x v="440"/>
    <d v="2019-10-21T05:00:00"/>
    <m/>
  </r>
  <r>
    <n v="991"/>
    <s v="Ramirez LLC"/>
    <s v="Reduced reciprocal focus group"/>
    <n v="9800"/>
    <n v="11091"/>
    <x v="3"/>
    <n v="241"/>
    <s v="US"/>
    <s v="USD"/>
    <n v="1411621200"/>
    <n v="1411966800"/>
    <b v="0"/>
    <b v="1"/>
    <s v="music/rock"/>
    <s v="Percent Funded"/>
    <n v="1.131734693877551"/>
    <x v="4"/>
    <s v="documentary"/>
    <x v="441"/>
    <d v="2014-09-29T05:00:00"/>
    <m/>
  </r>
  <r>
    <n v="763"/>
    <s v="Rowland PLC"/>
    <s v="Inverse client-driven product"/>
    <n v="5600"/>
    <n v="6338"/>
    <x v="3"/>
    <n v="235"/>
    <s v="US"/>
    <s v="USD"/>
    <n v="1336453200"/>
    <n v="1339477200"/>
    <b v="0"/>
    <b v="1"/>
    <s v="theater/plays"/>
    <s v="Percent Funded"/>
    <n v="1.1317857142857144"/>
    <x v="5"/>
    <s v="rock"/>
    <x v="442"/>
    <d v="2012-06-12T05:00:00"/>
    <m/>
  </r>
  <r>
    <n v="772"/>
    <s v="Johnson-Pace"/>
    <s v="Persistent 3rdgeneration moratorium"/>
    <n v="149600"/>
    <n v="169586"/>
    <x v="3"/>
    <n v="5139"/>
    <s v="US"/>
    <s v="USD"/>
    <n v="1549692000"/>
    <n v="1550037600"/>
    <b v="0"/>
    <b v="0"/>
    <s v="music/indie rock"/>
    <s v="Percent Funded"/>
    <n v="1.1335962566844919"/>
    <x v="2"/>
    <s v="plays"/>
    <x v="443"/>
    <d v="2019-02-13T06:00:00"/>
    <m/>
  </r>
  <r>
    <n v="854"/>
    <s v="Campbell, Thomas and Obrien"/>
    <s v="Multi-channeled secondary middleware"/>
    <n v="171000"/>
    <n v="194309"/>
    <x v="3"/>
    <n v="2662"/>
    <s v="CA"/>
    <s v="CAD"/>
    <n v="1574056800"/>
    <n v="1576389600"/>
    <b v="0"/>
    <b v="0"/>
    <s v="publishing/fiction"/>
    <s v="Percent Funded"/>
    <n v="1.1363099415204678"/>
    <x v="5"/>
    <s v="indie rock"/>
    <x v="444"/>
    <d v="2019-12-15T06:00:00"/>
    <m/>
  </r>
  <r>
    <n v="475"/>
    <s v="Nichols Ltd"/>
    <s v="Function-based attitude-oriented groupware"/>
    <n v="7400"/>
    <n v="8432"/>
    <x v="3"/>
    <n v="211"/>
    <s v="US"/>
    <s v="USD"/>
    <n v="1372136400"/>
    <n v="1372482000"/>
    <b v="0"/>
    <b v="1"/>
    <s v="publishing/translations"/>
    <s v="Percent Funded"/>
    <n v="1.1394594594594594"/>
    <x v="7"/>
    <s v="fiction"/>
    <x v="445"/>
    <d v="2013-06-29T05:00:00"/>
    <m/>
  </r>
  <r>
    <n v="635"/>
    <s v="Mack Ltd"/>
    <s v="Reactive regional access"/>
    <n v="139000"/>
    <n v="158590"/>
    <x v="3"/>
    <n v="2266"/>
    <s v="US"/>
    <s v="USD"/>
    <n v="1360389600"/>
    <n v="1363150800"/>
    <b v="0"/>
    <b v="0"/>
    <s v="film &amp; video/television"/>
    <s v="Percent Funded"/>
    <n v="1.1409352517985611"/>
    <x v="7"/>
    <s v="translations"/>
    <x v="446"/>
    <d v="2013-03-13T05:00:00"/>
    <m/>
  </r>
  <r>
    <n v="335"/>
    <s v="Jordan-Acosta"/>
    <s v="Operative uniform hub"/>
    <n v="173800"/>
    <n v="198628"/>
    <x v="3"/>
    <n v="2283"/>
    <s v="US"/>
    <s v="USD"/>
    <n v="1573797600"/>
    <n v="1574920800"/>
    <b v="0"/>
    <b v="0"/>
    <s v="music/rock"/>
    <s v="Percent Funded"/>
    <n v="1.1428538550057536"/>
    <x v="4"/>
    <s v="television"/>
    <x v="447"/>
    <d v="2019-11-28T06:00:00"/>
    <m/>
  </r>
  <r>
    <n v="46"/>
    <s v="Vaughn, Hunt and Caldwell"/>
    <s v="Virtual grid-enabled task-force"/>
    <n v="3700"/>
    <n v="4247"/>
    <x v="3"/>
    <n v="92"/>
    <s v="US"/>
    <s v="USD"/>
    <n v="1278565200"/>
    <n v="1280552400"/>
    <b v="0"/>
    <b v="0"/>
    <s v="music/rock"/>
    <s v="Percent Funded"/>
    <n v="1.1478378378378378"/>
    <x v="5"/>
    <s v="rock"/>
    <x v="448"/>
    <d v="2010-07-31T05:00:00"/>
    <m/>
  </r>
  <r>
    <n v="784"/>
    <s v="Byrd Group"/>
    <s v="Profound fault-tolerant model"/>
    <n v="88900"/>
    <n v="102535"/>
    <x v="3"/>
    <n v="3308"/>
    <s v="US"/>
    <s v="USD"/>
    <n v="1457244000"/>
    <n v="1458190800"/>
    <b v="0"/>
    <b v="0"/>
    <s v="technology/web"/>
    <s v="Percent Funded"/>
    <n v="1.1533745781777278"/>
    <x v="5"/>
    <s v="rock"/>
    <x v="449"/>
    <d v="2016-03-17T05:00:00"/>
    <m/>
  </r>
  <r>
    <n v="890"/>
    <s v="Christian, Kim and Jimenez"/>
    <s v="Devolved foreground throughput"/>
    <n v="134400"/>
    <n v="155849"/>
    <x v="3"/>
    <n v="1470"/>
    <s v="US"/>
    <s v="USD"/>
    <n v="1561352400"/>
    <n v="1561438800"/>
    <b v="0"/>
    <b v="0"/>
    <s v="music/indie rock"/>
    <s v="Percent Funded"/>
    <n v="1.1595907738095239"/>
    <x v="3"/>
    <s v="web"/>
    <x v="450"/>
    <d v="2019-06-25T05:00:00"/>
    <m/>
  </r>
  <r>
    <n v="132"/>
    <s v="Flowers and Sons"/>
    <s v="Virtual static core"/>
    <n v="3300"/>
    <n v="3834"/>
    <x v="3"/>
    <n v="89"/>
    <s v="US"/>
    <s v="USD"/>
    <n v="1515736800"/>
    <n v="1517119200"/>
    <b v="0"/>
    <b v="1"/>
    <s v="theater/plays"/>
    <s v="Percent Funded"/>
    <n v="1.1618181818181819"/>
    <x v="5"/>
    <s v="indie rock"/>
    <x v="451"/>
    <d v="2018-01-28T06:00:00"/>
    <m/>
  </r>
  <r>
    <n v="435"/>
    <s v="Spence, Jackson and Kelly"/>
    <s v="Advanced discrete leverage"/>
    <n v="152400"/>
    <n v="178120"/>
    <x v="3"/>
    <n v="1713"/>
    <s v="IT"/>
    <s v="EUR"/>
    <n v="1418623200"/>
    <n v="1419660000"/>
    <b v="0"/>
    <b v="1"/>
    <s v="theater/plays"/>
    <s v="Percent Funded"/>
    <n v="1.168766404199475"/>
    <x v="2"/>
    <s v="plays"/>
    <x v="452"/>
    <d v="2014-12-27T06:00:00"/>
    <m/>
  </r>
  <r>
    <n v="537"/>
    <s v="Murillo-Mcfarland"/>
    <s v="Synchronized client-driven projection"/>
    <n v="84400"/>
    <n v="98935"/>
    <x v="3"/>
    <n v="1052"/>
    <s v="DK"/>
    <s v="DKK"/>
    <n v="1535605200"/>
    <n v="1537592400"/>
    <b v="1"/>
    <b v="1"/>
    <s v="film &amp; video/documentary"/>
    <s v="Percent Funded"/>
    <n v="1.1722156398104266"/>
    <x v="2"/>
    <s v="plays"/>
    <x v="453"/>
    <d v="2018-09-22T05:00:00"/>
    <m/>
  </r>
  <r>
    <n v="928"/>
    <s v="Dawson Group"/>
    <s v="Triple-buffered bi-directional model"/>
    <n v="167400"/>
    <n v="196386"/>
    <x v="3"/>
    <n v="3777"/>
    <s v="IT"/>
    <s v="EUR"/>
    <n v="1388296800"/>
    <n v="1389074400"/>
    <b v="0"/>
    <b v="0"/>
    <s v="technology/web"/>
    <s v="Percent Funded"/>
    <n v="1.1731541218637993"/>
    <x v="4"/>
    <s v="documentary"/>
    <x v="454"/>
    <d v="2014-01-07T06:00:00"/>
    <m/>
  </r>
  <r>
    <n v="118"/>
    <s v="Robinson, Lopez and Christensen"/>
    <s v="Organic next generation protocol"/>
    <n v="5400"/>
    <n v="6351"/>
    <x v="3"/>
    <n v="67"/>
    <s v="US"/>
    <s v="USD"/>
    <n v="1390716000"/>
    <n v="1391234400"/>
    <b v="0"/>
    <b v="0"/>
    <s v="photography/photography books"/>
    <s v="Percent Funded"/>
    <n v="1.1761111111111111"/>
    <x v="3"/>
    <s v="web"/>
    <x v="455"/>
    <d v="2014-02-01T06:00:00"/>
    <m/>
  </r>
  <r>
    <n v="885"/>
    <s v="Lynch Ltd"/>
    <s v="Virtual analyzing collaboration"/>
    <n v="1800"/>
    <n v="2129"/>
    <x v="3"/>
    <n v="52"/>
    <s v="US"/>
    <s v="USD"/>
    <n v="1275800400"/>
    <n v="1279083600"/>
    <b v="0"/>
    <b v="0"/>
    <s v="theater/plays"/>
    <s v="Percent Funded"/>
    <n v="1.1827777777777777"/>
    <x v="6"/>
    <s v="photography books"/>
    <x v="456"/>
    <d v="2010-07-14T05:00:00"/>
    <m/>
  </r>
  <r>
    <n v="455"/>
    <s v="Villanueva, Wright and Richardson"/>
    <s v="Profit-focused global product"/>
    <n v="116500"/>
    <n v="137904"/>
    <x v="3"/>
    <n v="3727"/>
    <s v="US"/>
    <s v="USD"/>
    <n v="1316754000"/>
    <n v="1318741200"/>
    <b v="0"/>
    <b v="0"/>
    <s v="theater/plays"/>
    <s v="Percent Funded"/>
    <n v="1.1837253218884121"/>
    <x v="2"/>
    <s v="plays"/>
    <x v="205"/>
    <d v="2011-10-16T05:00:00"/>
    <m/>
  </r>
  <r>
    <n v="510"/>
    <s v="Best, Miller and Thomas"/>
    <s v="Re-engineered mobile task-force"/>
    <n v="7800"/>
    <n v="9289"/>
    <x v="3"/>
    <n v="131"/>
    <s v="AU"/>
    <s v="AUD"/>
    <n v="1527742800"/>
    <n v="1529816400"/>
    <b v="0"/>
    <b v="0"/>
    <s v="film &amp; video/drama"/>
    <s v="Percent Funded"/>
    <n v="1.1908974358974358"/>
    <x v="2"/>
    <s v="plays"/>
    <x v="457"/>
    <d v="2018-06-24T05:00:00"/>
    <m/>
  </r>
  <r>
    <n v="961"/>
    <s v="Mason, Case and May"/>
    <s v="Optimized content-based collaboration"/>
    <n v="5700"/>
    <n v="6800"/>
    <x v="3"/>
    <n v="155"/>
    <s v="US"/>
    <s v="USD"/>
    <n v="1297922400"/>
    <n v="1298268000"/>
    <b v="0"/>
    <b v="0"/>
    <s v="publishing/translations"/>
    <s v="Percent Funded"/>
    <n v="1.1929824561403508"/>
    <x v="4"/>
    <s v="drama"/>
    <x v="458"/>
    <d v="2011-02-21T06:00:00"/>
    <m/>
  </r>
  <r>
    <n v="584"/>
    <s v="Nunez-Richards"/>
    <s v="De-engineered cohesive system engine"/>
    <n v="86400"/>
    <n v="103255"/>
    <x v="3"/>
    <n v="1613"/>
    <s v="US"/>
    <s v="USD"/>
    <n v="1335330000"/>
    <n v="1336539600"/>
    <b v="0"/>
    <b v="0"/>
    <s v="technology/web"/>
    <s v="Percent Funded"/>
    <n v="1.1950810185185186"/>
    <x v="7"/>
    <s v="translations"/>
    <x v="459"/>
    <d v="2012-05-09T05:00:00"/>
    <m/>
  </r>
  <r>
    <n v="603"/>
    <s v="Christian, Yates and Greer"/>
    <s v="Vision-oriented 5thgeneration array"/>
    <n v="5300"/>
    <n v="6342"/>
    <x v="3"/>
    <n v="102"/>
    <s v="US"/>
    <s v="USD"/>
    <n v="1555563600"/>
    <n v="1557896400"/>
    <b v="0"/>
    <b v="0"/>
    <s v="theater/plays"/>
    <s v="Percent Funded"/>
    <n v="1.1966037735849056"/>
    <x v="3"/>
    <s v="web"/>
    <x v="460"/>
    <d v="2019-05-15T05:00:00"/>
    <m/>
  </r>
  <r>
    <n v="228"/>
    <s v="Pineda Group"/>
    <s v="Exclusive real-time protocol"/>
    <n v="137900"/>
    <n v="165352"/>
    <x v="3"/>
    <n v="2468"/>
    <s v="US"/>
    <s v="USD"/>
    <n v="1472619600"/>
    <n v="1474779600"/>
    <b v="0"/>
    <b v="0"/>
    <s v="film &amp; video/animation"/>
    <s v="Percent Funded"/>
    <n v="1.1990717911530093"/>
    <x v="2"/>
    <s v="plays"/>
    <x v="114"/>
    <d v="2016-09-25T05:00:00"/>
    <m/>
  </r>
  <r>
    <n v="111"/>
    <s v="Hart-Briggs"/>
    <s v="Re-engineered user-facing approach"/>
    <n v="61400"/>
    <n v="73653"/>
    <x v="3"/>
    <n v="676"/>
    <s v="US"/>
    <s v="USD"/>
    <n v="1348290000"/>
    <n v="1348808400"/>
    <b v="0"/>
    <b v="0"/>
    <s v="publishing/radio &amp; podcasts"/>
    <s v="Percent Funded"/>
    <n v="1.1995602605863191"/>
    <x v="4"/>
    <s v="animation"/>
    <x v="461"/>
    <d v="2012-09-28T05:00:00"/>
    <m/>
  </r>
  <r>
    <n v="641"/>
    <s v="Hunt, Barker and Baker"/>
    <s v="Business-focused leadingedge instruction set"/>
    <n v="9400"/>
    <n v="11277"/>
    <x v="3"/>
    <n v="194"/>
    <s v="CH"/>
    <s v="CHF"/>
    <n v="1487570400"/>
    <n v="1489986000"/>
    <b v="0"/>
    <b v="0"/>
    <s v="theater/plays"/>
    <s v="Percent Funded"/>
    <n v="1.1996808510638297"/>
    <x v="7"/>
    <s v="radio &amp; podcasts"/>
    <x v="462"/>
    <d v="2017-03-20T05:00:00"/>
    <m/>
  </r>
  <r>
    <n v="255"/>
    <s v="Rosales, Branch and Harmon"/>
    <s v="Upgradable grid-enabled superstructure"/>
    <n v="80500"/>
    <n v="96735"/>
    <x v="3"/>
    <n v="1697"/>
    <s v="US"/>
    <s v="USD"/>
    <n v="1297836000"/>
    <n v="1298268000"/>
    <b v="0"/>
    <b v="1"/>
    <s v="music/rock"/>
    <s v="Percent Funded"/>
    <n v="1.2016770186335404"/>
    <x v="2"/>
    <s v="plays"/>
    <x v="463"/>
    <d v="2011-02-21T06:00:00"/>
    <m/>
  </r>
  <r>
    <n v="609"/>
    <s v="Rose-Fuller"/>
    <s v="Upgradable holistic system engine"/>
    <n v="10000"/>
    <n v="12042"/>
    <x v="3"/>
    <n v="117"/>
    <s v="US"/>
    <s v="USD"/>
    <n v="1547618400"/>
    <n v="1549087200"/>
    <b v="0"/>
    <b v="0"/>
    <s v="film &amp; video/science fiction"/>
    <s v="Percent Funded"/>
    <n v="1.2041999999999999"/>
    <x v="5"/>
    <s v="rock"/>
    <x v="464"/>
    <d v="2019-02-02T06:00:00"/>
    <m/>
  </r>
  <r>
    <n v="148"/>
    <s v="White, Larson and Wright"/>
    <s v="Upgradable hybrid capability"/>
    <n v="9300"/>
    <n v="11255"/>
    <x v="3"/>
    <n v="107"/>
    <s v="US"/>
    <s v="USD"/>
    <n v="1500958800"/>
    <n v="1501736400"/>
    <b v="0"/>
    <b v="0"/>
    <s v="technology/wearables"/>
    <s v="Percent Funded"/>
    <n v="1.2102150537634409"/>
    <x v="4"/>
    <s v="science fiction"/>
    <x v="465"/>
    <d v="2017-08-03T05:00:00"/>
    <m/>
  </r>
  <r>
    <n v="165"/>
    <s v="Cordova Ltd"/>
    <s v="Synergized radical product"/>
    <n v="90400"/>
    <n v="110279"/>
    <x v="3"/>
    <n v="2506"/>
    <s v="US"/>
    <s v="USD"/>
    <n v="1501563600"/>
    <n v="1504328400"/>
    <b v="0"/>
    <b v="0"/>
    <s v="technology/web"/>
    <s v="Percent Funded"/>
    <n v="1.2199004424778761"/>
    <x v="3"/>
    <s v="wearables"/>
    <x v="466"/>
    <d v="2017-09-02T05:00:00"/>
    <m/>
  </r>
  <r>
    <n v="671"/>
    <s v="Robinson-Kelly"/>
    <s v="Monitored bi-directional standardization"/>
    <n v="97600"/>
    <n v="119127"/>
    <x v="3"/>
    <n v="1073"/>
    <s v="US"/>
    <s v="USD"/>
    <n v="1280552400"/>
    <n v="1280898000"/>
    <b v="0"/>
    <b v="1"/>
    <s v="theater/plays"/>
    <s v="Percent Funded"/>
    <n v="1.220563524590164"/>
    <x v="3"/>
    <s v="web"/>
    <x v="467"/>
    <d v="2010-08-04T05:00:00"/>
    <m/>
  </r>
  <r>
    <n v="389"/>
    <s v="Knox-Garner"/>
    <s v="Automated systemic hierarchy"/>
    <n v="83000"/>
    <n v="101352"/>
    <x v="3"/>
    <n v="1152"/>
    <s v="US"/>
    <s v="USD"/>
    <n v="1288242000"/>
    <n v="1290578400"/>
    <b v="0"/>
    <b v="0"/>
    <s v="theater/plays"/>
    <s v="Percent Funded"/>
    <n v="1.2211084337349398"/>
    <x v="2"/>
    <s v="plays"/>
    <x v="468"/>
    <d v="2010-11-24T06:00:00"/>
    <m/>
  </r>
  <r>
    <n v="74"/>
    <s v="Davis-Michael"/>
    <s v="Progressive tertiary framework"/>
    <n v="3900"/>
    <n v="4776"/>
    <x v="3"/>
    <n v="85"/>
    <s v="GB"/>
    <s v="GBP"/>
    <n v="1459054800"/>
    <n v="1459141200"/>
    <b v="0"/>
    <b v="0"/>
    <s v="music/metal"/>
    <s v="Percent Funded"/>
    <n v="1.2246153846153847"/>
    <x v="2"/>
    <s v="plays"/>
    <x v="469"/>
    <d v="2016-03-28T05:00:00"/>
    <m/>
  </r>
  <r>
    <n v="194"/>
    <s v="Sandoval Group"/>
    <s v="Assimilated multi-tasking archive"/>
    <n v="7100"/>
    <n v="8716"/>
    <x v="3"/>
    <n v="126"/>
    <s v="US"/>
    <s v="USD"/>
    <n v="1442206800"/>
    <n v="1443589200"/>
    <b v="0"/>
    <b v="0"/>
    <s v="music/metal"/>
    <s v="Percent Funded"/>
    <n v="1.227605633802817"/>
    <x v="5"/>
    <s v="metal"/>
    <x v="470"/>
    <d v="2015-09-30T05:00:00"/>
    <m/>
  </r>
  <r>
    <n v="704"/>
    <s v="Haynes-Williams"/>
    <s v="Seamless clear-thinking artificial intelligence"/>
    <n v="8700"/>
    <n v="10682"/>
    <x v="3"/>
    <n v="116"/>
    <s v="US"/>
    <s v="USD"/>
    <n v="1467608400"/>
    <n v="1468904400"/>
    <b v="0"/>
    <b v="0"/>
    <s v="film &amp; video/animation"/>
    <s v="Percent Funded"/>
    <n v="1.2278160919540231"/>
    <x v="5"/>
    <s v="metal"/>
    <x v="471"/>
    <d v="2016-07-19T05:00:00"/>
    <m/>
  </r>
  <r>
    <n v="337"/>
    <s v="Hayden Ltd"/>
    <s v="Innovative didactic analyzer"/>
    <n v="94500"/>
    <n v="116064"/>
    <x v="3"/>
    <n v="1095"/>
    <s v="US"/>
    <s v="USD"/>
    <n v="1573452000"/>
    <n v="1573538400"/>
    <b v="0"/>
    <b v="0"/>
    <s v="theater/plays"/>
    <s v="Percent Funded"/>
    <n v="1.2281904761904763"/>
    <x v="4"/>
    <s v="animation"/>
    <x v="472"/>
    <d v="2019-11-12T06:00:00"/>
    <m/>
  </r>
  <r>
    <n v="451"/>
    <s v="Padilla-Porter"/>
    <s v="Innovative exuding matrix"/>
    <n v="148400"/>
    <n v="182302"/>
    <x v="3"/>
    <n v="6286"/>
    <s v="US"/>
    <s v="USD"/>
    <n v="1500440400"/>
    <n v="1503118800"/>
    <b v="0"/>
    <b v="0"/>
    <s v="music/rock"/>
    <s v="Percent Funded"/>
    <n v="1.2284501347708894"/>
    <x v="2"/>
    <s v="plays"/>
    <x v="473"/>
    <d v="2017-08-19T05:00:00"/>
    <m/>
  </r>
  <r>
    <n v="675"/>
    <s v="Giles-Smith"/>
    <s v="Right-sized web-enabled intranet"/>
    <n v="9700"/>
    <n v="11929"/>
    <x v="3"/>
    <n v="331"/>
    <s v="US"/>
    <s v="USD"/>
    <n v="1568178000"/>
    <n v="1568782800"/>
    <b v="0"/>
    <b v="0"/>
    <s v="journalism/audio"/>
    <s v="Percent Funded"/>
    <n v="1.2297938144329896"/>
    <x v="5"/>
    <s v="rock"/>
    <x v="474"/>
    <d v="2019-09-18T05:00:00"/>
    <m/>
  </r>
  <r>
    <n v="437"/>
    <s v="Hansen Group"/>
    <s v="Centralized regional interface"/>
    <n v="8100"/>
    <n v="9969"/>
    <x v="3"/>
    <n v="192"/>
    <s v="US"/>
    <s v="USD"/>
    <n v="1442120400"/>
    <n v="1442379600"/>
    <b v="0"/>
    <b v="1"/>
    <s v="film &amp; video/animation"/>
    <s v="Percent Funded"/>
    <n v="1.2307407407407407"/>
    <x v="9"/>
    <s v="audio"/>
    <x v="475"/>
    <d v="2015-09-16T05:00:00"/>
    <m/>
  </r>
  <r>
    <n v="265"/>
    <s v="Lee and Sons"/>
    <s v="Persevering interactive emulation"/>
    <n v="4900"/>
    <n v="6031"/>
    <x v="3"/>
    <n v="86"/>
    <s v="US"/>
    <s v="USD"/>
    <n v="1451800800"/>
    <n v="1455602400"/>
    <b v="0"/>
    <b v="0"/>
    <s v="theater/plays"/>
    <s v="Percent Funded"/>
    <n v="1.2308163265306122"/>
    <x v="4"/>
    <s v="animation"/>
    <x v="476"/>
    <d v="2016-02-16T06:00:00"/>
    <m/>
  </r>
  <r>
    <n v="419"/>
    <s v="Ware-Arias"/>
    <s v="Upgradable maximized protocol"/>
    <n v="113800"/>
    <n v="140469"/>
    <x v="3"/>
    <n v="5203"/>
    <s v="US"/>
    <s v="USD"/>
    <n v="1324533600"/>
    <n v="1325052000"/>
    <b v="0"/>
    <b v="0"/>
    <s v="technology/web"/>
    <s v="Percent Funded"/>
    <n v="1.2343497363796134"/>
    <x v="2"/>
    <s v="plays"/>
    <x v="477"/>
    <d v="2011-12-28T06:00:00"/>
    <m/>
  </r>
  <r>
    <n v="354"/>
    <s v="Brown Group"/>
    <s v="Profit-focused transitional capability"/>
    <n v="6100"/>
    <n v="7548"/>
    <x v="3"/>
    <n v="80"/>
    <s v="DK"/>
    <s v="DKK"/>
    <n v="1378184400"/>
    <n v="1378789200"/>
    <b v="0"/>
    <b v="0"/>
    <s v="film &amp; video/documentary"/>
    <s v="Percent Funded"/>
    <n v="1.2373770491803278"/>
    <x v="3"/>
    <s v="web"/>
    <x v="478"/>
    <d v="2013-09-10T05:00:00"/>
    <m/>
  </r>
  <r>
    <n v="70"/>
    <s v="Barker Inc"/>
    <s v="Re-engineered 24/7 task-force"/>
    <n v="128000"/>
    <n v="158389"/>
    <x v="3"/>
    <n v="2475"/>
    <s v="IT"/>
    <s v="EUR"/>
    <n v="1288674000"/>
    <n v="1292911200"/>
    <b v="0"/>
    <b v="1"/>
    <s v="theater/plays"/>
    <s v="Percent Funded"/>
    <n v="1.2374140625000001"/>
    <x v="4"/>
    <s v="documentary"/>
    <x v="479"/>
    <d v="2010-12-21T06:00:00"/>
    <m/>
  </r>
  <r>
    <n v="333"/>
    <s v="Carlson, Dixon and Jones"/>
    <s v="Persistent well-modulated synergy"/>
    <n v="9600"/>
    <n v="11900"/>
    <x v="3"/>
    <n v="253"/>
    <s v="US"/>
    <s v="USD"/>
    <n v="1542693600"/>
    <n v="1545112800"/>
    <b v="0"/>
    <b v="0"/>
    <s v="theater/plays"/>
    <s v="Percent Funded"/>
    <n v="1.2395833333333333"/>
    <x v="2"/>
    <s v="plays"/>
    <x v="480"/>
    <d v="2018-12-18T06:00:00"/>
    <m/>
  </r>
  <r>
    <n v="794"/>
    <s v="Welch Inc"/>
    <s v="Optional optimal website"/>
    <n v="6600"/>
    <n v="8276"/>
    <x v="3"/>
    <n v="110"/>
    <s v="US"/>
    <s v="USD"/>
    <n v="1513922400"/>
    <n v="1514959200"/>
    <b v="0"/>
    <b v="0"/>
    <s v="music/rock"/>
    <s v="Percent Funded"/>
    <n v="1.2539393939393939"/>
    <x v="2"/>
    <s v="plays"/>
    <x v="481"/>
    <d v="2018-01-03T06:00:00"/>
    <m/>
  </r>
  <r>
    <n v="824"/>
    <s v="Anderson, Williams and Cox"/>
    <s v="Streamlined national benchmark"/>
    <n v="85000"/>
    <n v="107516"/>
    <x v="3"/>
    <n v="1280"/>
    <s v="US"/>
    <s v="USD"/>
    <n v="1276923600"/>
    <n v="1279688400"/>
    <b v="0"/>
    <b v="1"/>
    <s v="publishing/nonfiction"/>
    <s v="Percent Funded"/>
    <n v="1.2648941176470587"/>
    <x v="5"/>
    <s v="rock"/>
    <x v="482"/>
    <d v="2010-07-21T05:00:00"/>
    <m/>
  </r>
  <r>
    <n v="652"/>
    <s v="Cisneros Ltd"/>
    <s v="Vision-oriented regional hub"/>
    <n v="10000"/>
    <n v="12684"/>
    <x v="3"/>
    <n v="409"/>
    <s v="US"/>
    <s v="USD"/>
    <n v="1470373200"/>
    <n v="1474088400"/>
    <b v="0"/>
    <b v="0"/>
    <s v="technology/web"/>
    <s v="Percent Funded"/>
    <n v="1.2684"/>
    <x v="7"/>
    <s v="nonfiction"/>
    <x v="483"/>
    <d v="2016-09-17T05:00:00"/>
    <m/>
  </r>
  <r>
    <n v="957"/>
    <s v="Riley, Cohen and Goodman"/>
    <s v="Profound mission-critical function"/>
    <n v="9800"/>
    <n v="12434"/>
    <x v="3"/>
    <n v="131"/>
    <s v="US"/>
    <s v="USD"/>
    <n v="1329372000"/>
    <n v="1329631200"/>
    <b v="0"/>
    <b v="0"/>
    <s v="theater/plays"/>
    <s v="Percent Funded"/>
    <n v="1.2687755102040816"/>
    <x v="3"/>
    <s v="web"/>
    <x v="484"/>
    <d v="2012-02-19T06:00:00"/>
    <m/>
  </r>
  <r>
    <n v="422"/>
    <s v="Brown, Davies and Pacheco"/>
    <s v="Reverse-engineered regional knowledge user"/>
    <n v="8700"/>
    <n v="11075"/>
    <x v="3"/>
    <n v="205"/>
    <s v="US"/>
    <s v="USD"/>
    <n v="1271480400"/>
    <n v="1273208400"/>
    <b v="0"/>
    <b v="1"/>
    <s v="theater/plays"/>
    <s v="Percent Funded"/>
    <n v="1.2729885057471264"/>
    <x v="2"/>
    <s v="plays"/>
    <x v="485"/>
    <d v="2010-05-07T05:00:00"/>
    <m/>
  </r>
  <r>
    <n v="351"/>
    <s v="Young LLC"/>
    <s v="Universal maximized methodology"/>
    <n v="74100"/>
    <n v="94631"/>
    <x v="3"/>
    <n v="2013"/>
    <s v="US"/>
    <s v="USD"/>
    <n v="1440392400"/>
    <n v="1441602000"/>
    <b v="0"/>
    <b v="0"/>
    <s v="music/rock"/>
    <s v="Percent Funded"/>
    <n v="1.2770715249662619"/>
    <x v="2"/>
    <s v="plays"/>
    <x v="368"/>
    <d v="2015-09-07T05:00:00"/>
    <m/>
  </r>
  <r>
    <n v="242"/>
    <s v="Hill, Martin and Garcia"/>
    <s v="Sharable scalable core"/>
    <n v="8400"/>
    <n v="10729"/>
    <x v="3"/>
    <n v="250"/>
    <s v="US"/>
    <s v="USD"/>
    <n v="1494392400"/>
    <n v="1495256400"/>
    <b v="0"/>
    <b v="1"/>
    <s v="music/rock"/>
    <s v="Percent Funded"/>
    <n v="1.2772619047619047"/>
    <x v="5"/>
    <s v="rock"/>
    <x v="486"/>
    <d v="2017-05-20T05:00:00"/>
    <m/>
  </r>
  <r>
    <n v="706"/>
    <s v="Moreno Ltd"/>
    <s v="Customer-focused multimedia methodology"/>
    <n v="108400"/>
    <n v="138586"/>
    <x v="3"/>
    <n v="1345"/>
    <s v="AU"/>
    <s v="AUD"/>
    <n v="1546754400"/>
    <n v="1547445600"/>
    <b v="0"/>
    <b v="1"/>
    <s v="technology/web"/>
    <s v="Percent Funded"/>
    <n v="1.278468634686347"/>
    <x v="5"/>
    <s v="rock"/>
    <x v="487"/>
    <d v="2019-01-14T06:00:00"/>
    <m/>
  </r>
  <r>
    <n v="22"/>
    <s v="Collier Inc"/>
    <s v="Enhanced dynamic definition"/>
    <n v="59100"/>
    <n v="75690"/>
    <x v="3"/>
    <n v="890"/>
    <s v="US"/>
    <s v="USD"/>
    <n v="1522731600"/>
    <n v="1524027600"/>
    <b v="0"/>
    <b v="0"/>
    <s v="theater/plays"/>
    <s v="Percent Funded"/>
    <n v="1.2807106598984772"/>
    <x v="3"/>
    <s v="web"/>
    <x v="488"/>
    <d v="2018-04-18T05:00:00"/>
    <m/>
  </r>
  <r>
    <n v="893"/>
    <s v="Collins-Martinez"/>
    <s v="Progressive grid-enabled website"/>
    <n v="8400"/>
    <n v="10770"/>
    <x v="3"/>
    <n v="199"/>
    <s v="IT"/>
    <s v="EUR"/>
    <n v="1434344400"/>
    <n v="1434690000"/>
    <b v="0"/>
    <b v="1"/>
    <s v="film &amp; video/documentary"/>
    <s v="Percent Funded"/>
    <n v="1.2821428571428573"/>
    <x v="2"/>
    <s v="plays"/>
    <x v="489"/>
    <d v="2015-06-19T05:00:00"/>
    <m/>
  </r>
  <r>
    <n v="602"/>
    <s v="Brown Ltd"/>
    <s v="Quality-focused system-worthy support"/>
    <n v="71100"/>
    <n v="91176"/>
    <x v="3"/>
    <n v="1140"/>
    <s v="US"/>
    <s v="USD"/>
    <n v="1433480400"/>
    <n v="1434430800"/>
    <b v="0"/>
    <b v="0"/>
    <s v="theater/plays"/>
    <s v="Percent Funded"/>
    <n v="1.2823628691983122"/>
    <x v="4"/>
    <s v="documentary"/>
    <x v="490"/>
    <d v="2015-06-16T05:00:00"/>
    <m/>
  </r>
  <r>
    <n v="420"/>
    <s v="Blair, Reyes and Woods"/>
    <s v="Cross-platform interactive synergy"/>
    <n v="5000"/>
    <n v="6423"/>
    <x v="3"/>
    <n v="94"/>
    <s v="US"/>
    <s v="USD"/>
    <n v="1498366800"/>
    <n v="1499576400"/>
    <b v="0"/>
    <b v="0"/>
    <s v="theater/plays"/>
    <s v="Percent Funded"/>
    <n v="1.2846"/>
    <x v="2"/>
    <s v="plays"/>
    <x v="491"/>
    <d v="2017-07-09T05:00:00"/>
    <m/>
  </r>
  <r>
    <n v="144"/>
    <s v="Martin, Lopez and Hunter"/>
    <s v="Multi-lateral actuating installation"/>
    <n v="9000"/>
    <n v="11619"/>
    <x v="3"/>
    <n v="135"/>
    <s v="US"/>
    <s v="USD"/>
    <n v="1560747600"/>
    <n v="1561438800"/>
    <b v="0"/>
    <b v="0"/>
    <s v="theater/plays"/>
    <s v="Percent Funded"/>
    <n v="1.2909999999999999"/>
    <x v="2"/>
    <s v="plays"/>
    <x v="492"/>
    <d v="2019-06-25T05:00:00"/>
    <m/>
  </r>
  <r>
    <n v="395"/>
    <s v="Taylor PLC"/>
    <s v="Enhanced incremental budgetary management"/>
    <n v="7100"/>
    <n v="9238"/>
    <x v="3"/>
    <n v="220"/>
    <s v="US"/>
    <s v="USD"/>
    <n v="1323324000"/>
    <n v="1323410400"/>
    <b v="1"/>
    <b v="0"/>
    <s v="theater/plays"/>
    <s v="Percent Funded"/>
    <n v="1.3011267605633803"/>
    <x v="2"/>
    <s v="plays"/>
    <x v="493"/>
    <d v="2011-12-09T06:00:00"/>
    <m/>
  </r>
  <r>
    <n v="815"/>
    <s v="Watson-Douglas"/>
    <s v="Centralized bandwidth-monitored leverage"/>
    <n v="9000"/>
    <n v="11721"/>
    <x v="3"/>
    <n v="183"/>
    <s v="CA"/>
    <s v="CAD"/>
    <n v="1511935200"/>
    <n v="1514181600"/>
    <b v="0"/>
    <b v="0"/>
    <s v="music/rock"/>
    <s v="Percent Funded"/>
    <n v="1.3023333333333333"/>
    <x v="2"/>
    <s v="plays"/>
    <x v="494"/>
    <d v="2017-12-25T06:00:00"/>
    <m/>
  </r>
  <r>
    <n v="85"/>
    <s v="Hill, Lawson and Wilkinson"/>
    <s v="Multi-tiered eco-centric architecture"/>
    <n v="4900"/>
    <n v="6430"/>
    <x v="3"/>
    <n v="71"/>
    <s v="AU"/>
    <s v="AUD"/>
    <n v="1315717200"/>
    <n v="1316408400"/>
    <b v="0"/>
    <b v="0"/>
    <s v="music/indie rock"/>
    <s v="Percent Funded"/>
    <n v="1.3122448979591836"/>
    <x v="5"/>
    <s v="rock"/>
    <x v="495"/>
    <d v="2011-09-19T05:00:00"/>
    <m/>
  </r>
  <r>
    <n v="607"/>
    <s v="Gordon, Mendez and Johnson"/>
    <s v="Fundamental needs-based frame"/>
    <n v="137600"/>
    <n v="180667"/>
    <x v="3"/>
    <n v="2230"/>
    <s v="US"/>
    <s v="USD"/>
    <n v="1395550800"/>
    <n v="1395723600"/>
    <b v="0"/>
    <b v="0"/>
    <s v="food/food trucks"/>
    <s v="Percent Funded"/>
    <n v="1.3129869186046512"/>
    <x v="5"/>
    <s v="indie rock"/>
    <x v="496"/>
    <d v="2014-03-25T05:00:00"/>
    <m/>
  </r>
  <r>
    <n v="2"/>
    <s v="Melton, Robinson and Fritz"/>
    <s v="Function-based leadingedge pricing structure"/>
    <n v="108400"/>
    <n v="142523"/>
    <x v="3"/>
    <n v="1425"/>
    <s v="AU"/>
    <s v="AUD"/>
    <n v="1384668000"/>
    <n v="1384840800"/>
    <b v="0"/>
    <b v="0"/>
    <s v="technology/web"/>
    <s v="Percent Funded"/>
    <n v="1.3147878228782288"/>
    <x v="1"/>
    <s v="food trucks"/>
    <x v="497"/>
    <d v="2013-11-19T06:00:00"/>
    <m/>
  </r>
  <r>
    <n v="408"/>
    <s v="Mahoney, Adams and Lucas"/>
    <s v="Cloned leadingedge utilization"/>
    <n v="9200"/>
    <n v="12129"/>
    <x v="3"/>
    <n v="154"/>
    <s v="CA"/>
    <s v="CAD"/>
    <n v="1466398800"/>
    <n v="1468126800"/>
    <b v="0"/>
    <b v="0"/>
    <s v="film &amp; video/documentary"/>
    <s v="Percent Funded"/>
    <n v="1.3183695652173912"/>
    <x v="3"/>
    <s v="web"/>
    <x v="498"/>
    <d v="2016-07-10T05:00:00"/>
    <m/>
  </r>
  <r>
    <n v="307"/>
    <s v="Salazar-Dodson"/>
    <s v="Face-to-face zero tolerance moderator"/>
    <n v="32900"/>
    <n v="43473"/>
    <x v="3"/>
    <n v="659"/>
    <s v="DK"/>
    <s v="DKK"/>
    <n v="1338958800"/>
    <n v="1340686800"/>
    <b v="0"/>
    <b v="1"/>
    <s v="publishing/fiction"/>
    <s v="Percent Funded"/>
    <n v="1.3213677811550153"/>
    <x v="4"/>
    <s v="documentary"/>
    <x v="499"/>
    <d v="2012-06-26T05:00:00"/>
    <m/>
  </r>
  <r>
    <n v="84"/>
    <s v="Cisneros-Burton"/>
    <s v="Public-key zero tolerance orchestration"/>
    <n v="31400"/>
    <n v="41564"/>
    <x v="3"/>
    <n v="374"/>
    <s v="US"/>
    <s v="USD"/>
    <n v="1343451600"/>
    <n v="1344315600"/>
    <b v="0"/>
    <b v="0"/>
    <s v="technology/wearables"/>
    <s v="Percent Funded"/>
    <n v="1.3236942675159236"/>
    <x v="7"/>
    <s v="fiction"/>
    <x v="500"/>
    <d v="2012-08-07T05:00:00"/>
    <m/>
  </r>
  <r>
    <n v="849"/>
    <s v="Jones-Ryan"/>
    <s v="Vision-oriented uniform instruction set"/>
    <n v="6700"/>
    <n v="8917"/>
    <x v="3"/>
    <n v="307"/>
    <s v="US"/>
    <s v="USD"/>
    <n v="1328767200"/>
    <n v="1329026400"/>
    <b v="0"/>
    <b v="1"/>
    <s v="music/indie rock"/>
    <s v="Percent Funded"/>
    <n v="1.3308955223880596"/>
    <x v="3"/>
    <s v="wearables"/>
    <x v="501"/>
    <d v="2012-02-12T06:00:00"/>
    <m/>
  </r>
  <r>
    <n v="464"/>
    <s v="Gomez LLC"/>
    <s v="Pre-emptive mission-critical hardware"/>
    <n v="71200"/>
    <n v="95020"/>
    <x v="3"/>
    <n v="2436"/>
    <s v="US"/>
    <s v="USD"/>
    <n v="1518328800"/>
    <n v="1519538400"/>
    <b v="0"/>
    <b v="0"/>
    <s v="theater/plays"/>
    <s v="Percent Funded"/>
    <n v="1.3345505617977529"/>
    <x v="5"/>
    <s v="indie rock"/>
    <x v="502"/>
    <d v="2018-02-25T06:00:00"/>
    <m/>
  </r>
  <r>
    <n v="328"/>
    <s v="Young PLC"/>
    <s v="Innovative well-modulated functionalities"/>
    <n v="98700"/>
    <n v="131826"/>
    <x v="3"/>
    <n v="2441"/>
    <s v="US"/>
    <s v="USD"/>
    <n v="1543557600"/>
    <n v="1544508000"/>
    <b v="0"/>
    <b v="0"/>
    <s v="music/rock"/>
    <s v="Percent Funded"/>
    <n v="1.3356231003039514"/>
    <x v="2"/>
    <s v="plays"/>
    <x v="503"/>
    <d v="2018-12-11T06:00:00"/>
    <m/>
  </r>
  <r>
    <n v="695"/>
    <s v="Cardenas, Thompson and Carey"/>
    <s v="Configurable full-range emulation"/>
    <n v="9200"/>
    <n v="12322"/>
    <x v="3"/>
    <n v="196"/>
    <s v="IT"/>
    <s v="EUR"/>
    <n v="1447480800"/>
    <n v="1448863200"/>
    <b v="1"/>
    <b v="0"/>
    <s v="music/rock"/>
    <s v="Percent Funded"/>
    <n v="1.3393478260869565"/>
    <x v="5"/>
    <s v="rock"/>
    <x v="504"/>
    <d v="2015-11-30T06:00:00"/>
    <m/>
  </r>
  <r>
    <n v="724"/>
    <s v="Mccoy Ltd"/>
    <s v="Business-focused encompassing intranet"/>
    <n v="8400"/>
    <n v="11261"/>
    <x v="3"/>
    <n v="121"/>
    <s v="GB"/>
    <s v="GBP"/>
    <n v="1413954000"/>
    <n v="1414126800"/>
    <b v="0"/>
    <b v="1"/>
    <s v="theater/plays"/>
    <s v="Percent Funded"/>
    <n v="1.3405952380952382"/>
    <x v="5"/>
    <s v="rock"/>
    <x v="505"/>
    <d v="2014-10-24T05:00:00"/>
    <m/>
  </r>
  <r>
    <n v="203"/>
    <s v="Hayden, Shannon and Stein"/>
    <s v="Customer-focused client-server service-desk"/>
    <n v="143900"/>
    <n v="193413"/>
    <x v="3"/>
    <n v="4498"/>
    <s v="AU"/>
    <s v="AUD"/>
    <n v="1484632800"/>
    <n v="1484805600"/>
    <b v="0"/>
    <b v="0"/>
    <s v="theater/plays"/>
    <s v="Percent Funded"/>
    <n v="1.3440792216817234"/>
    <x v="2"/>
    <s v="plays"/>
    <x v="506"/>
    <d v="2017-01-19T06:00:00"/>
    <m/>
  </r>
  <r>
    <n v="774"/>
    <s v="Gonzalez-Snow"/>
    <s v="Polarized user-facing interface"/>
    <n v="5000"/>
    <n v="6775"/>
    <x v="3"/>
    <n v="78"/>
    <s v="IT"/>
    <s v="EUR"/>
    <n v="1463979600"/>
    <n v="1467522000"/>
    <b v="0"/>
    <b v="0"/>
    <s v="technology/web"/>
    <s v="Percent Funded"/>
    <n v="1.355"/>
    <x v="2"/>
    <s v="plays"/>
    <x v="507"/>
    <d v="2016-07-03T05:00:00"/>
    <m/>
  </r>
  <r>
    <n v="143"/>
    <s v="Avila-Jones"/>
    <s v="Implemented discrete secured line"/>
    <n v="5400"/>
    <n v="7322"/>
    <x v="3"/>
    <n v="70"/>
    <s v="US"/>
    <s v="USD"/>
    <n v="1277701200"/>
    <n v="1279429200"/>
    <b v="0"/>
    <b v="0"/>
    <s v="music/indie rock"/>
    <s v="Percent Funded"/>
    <n v="1.355925925925926"/>
    <x v="3"/>
    <s v="web"/>
    <x v="28"/>
    <d v="2010-07-18T05:00:00"/>
    <m/>
  </r>
  <r>
    <n v="737"/>
    <s v="Gardner Inc"/>
    <s v="Function-based systematic Graphical User Interface"/>
    <n v="3700"/>
    <n v="5028"/>
    <x v="3"/>
    <n v="180"/>
    <s v="US"/>
    <s v="USD"/>
    <n v="1478844000"/>
    <n v="1479880800"/>
    <b v="0"/>
    <b v="0"/>
    <s v="music/indie rock"/>
    <s v="Percent Funded"/>
    <n v="1.358918918918919"/>
    <x v="5"/>
    <s v="indie rock"/>
    <x v="508"/>
    <d v="2016-11-23T06:00:00"/>
    <m/>
  </r>
  <r>
    <n v="967"/>
    <s v="Howard-Douglas"/>
    <s v="Organized human-resource attitude"/>
    <n v="88400"/>
    <n v="121138"/>
    <x v="3"/>
    <n v="1573"/>
    <s v="US"/>
    <s v="USD"/>
    <n v="1333688400"/>
    <n v="1336885200"/>
    <b v="0"/>
    <b v="0"/>
    <s v="music/world music"/>
    <s v="Percent Funded"/>
    <n v="1.3703393665158372"/>
    <x v="5"/>
    <s v="indie rock"/>
    <x v="509"/>
    <d v="2012-05-13T05:00:00"/>
    <m/>
  </r>
  <r>
    <n v="166"/>
    <s v="Brown-Vang"/>
    <s v="Robust heuristic artificial intelligence"/>
    <n v="9800"/>
    <n v="13439"/>
    <x v="3"/>
    <n v="244"/>
    <s v="US"/>
    <s v="USD"/>
    <n v="1292997600"/>
    <n v="1293343200"/>
    <b v="0"/>
    <b v="0"/>
    <s v="photography/photography books"/>
    <s v="Percent Funded"/>
    <n v="1.3713265306122449"/>
    <x v="5"/>
    <s v="world music"/>
    <x v="510"/>
    <d v="2010-12-26T06:00:00"/>
    <m/>
  </r>
  <r>
    <n v="273"/>
    <s v="Thomas and Sons"/>
    <s v="Re-engineered heuristic forecast"/>
    <n v="7800"/>
    <n v="10704"/>
    <x v="3"/>
    <n v="282"/>
    <s v="CA"/>
    <s v="CAD"/>
    <n v="1505624400"/>
    <n v="1505883600"/>
    <b v="0"/>
    <b v="0"/>
    <s v="theater/plays"/>
    <s v="Percent Funded"/>
    <n v="1.3723076923076922"/>
    <x v="6"/>
    <s v="photography books"/>
    <x v="511"/>
    <d v="2017-09-20T05:00:00"/>
    <m/>
  </r>
  <r>
    <n v="558"/>
    <s v="Ho Ltd"/>
    <s v="Enhanced client-driven capacity"/>
    <n v="5800"/>
    <n v="7966"/>
    <x v="3"/>
    <n v="126"/>
    <s v="US"/>
    <s v="USD"/>
    <n v="1456293600"/>
    <n v="1460005200"/>
    <b v="0"/>
    <b v="0"/>
    <s v="theater/plays"/>
    <s v="Percent Funded"/>
    <n v="1.373448275862069"/>
    <x v="2"/>
    <s v="plays"/>
    <x v="186"/>
    <d v="2016-04-07T05:00:00"/>
    <m/>
  </r>
  <r>
    <n v="222"/>
    <s v="Johnson LLC"/>
    <s v="Cross-group cohesive circuit"/>
    <n v="4800"/>
    <n v="6623"/>
    <x v="3"/>
    <n v="138"/>
    <s v="US"/>
    <s v="USD"/>
    <n v="1412226000"/>
    <n v="1412312400"/>
    <b v="0"/>
    <b v="0"/>
    <s v="photography/photography books"/>
    <s v="Percent Funded"/>
    <n v="1.3797916666666667"/>
    <x v="2"/>
    <s v="plays"/>
    <x v="512"/>
    <d v="2014-10-03T05:00:00"/>
    <m/>
  </r>
  <r>
    <n v="563"/>
    <s v="Kelley, Stanton and Sanchez"/>
    <s v="Optional tangible pricing structure"/>
    <n v="3700"/>
    <n v="5107"/>
    <x v="3"/>
    <n v="85"/>
    <s v="AU"/>
    <s v="AUD"/>
    <n v="1542088800"/>
    <n v="1543816800"/>
    <b v="0"/>
    <b v="0"/>
    <s v="film &amp; video/documentary"/>
    <s v="Percent Funded"/>
    <n v="1.3802702702702703"/>
    <x v="6"/>
    <s v="photography books"/>
    <x v="513"/>
    <d v="2018-12-03T06:00:00"/>
    <m/>
  </r>
  <r>
    <n v="838"/>
    <s v="Jordan-Fischer"/>
    <s v="Vision-oriented high-level extranet"/>
    <n v="6400"/>
    <n v="8890"/>
    <x v="3"/>
    <n v="261"/>
    <s v="US"/>
    <s v="USD"/>
    <n v="1538024400"/>
    <n v="1538802000"/>
    <b v="0"/>
    <b v="0"/>
    <s v="theater/plays"/>
    <s v="Percent Funded"/>
    <n v="1.3890625000000001"/>
    <x v="4"/>
    <s v="documentary"/>
    <x v="514"/>
    <d v="2018-10-06T05:00:00"/>
    <m/>
  </r>
  <r>
    <n v="512"/>
    <s v="Williams-Walsh"/>
    <s v="Organized explicit core"/>
    <n v="9100"/>
    <n v="12678"/>
    <x v="3"/>
    <n v="239"/>
    <s v="US"/>
    <s v="USD"/>
    <n v="1404536400"/>
    <n v="1404622800"/>
    <b v="0"/>
    <b v="1"/>
    <s v="games/video games"/>
    <s v="Percent Funded"/>
    <n v="1.3931868131868133"/>
    <x v="2"/>
    <s v="plays"/>
    <x v="515"/>
    <d v="2014-07-06T05:00:00"/>
    <m/>
  </r>
  <r>
    <n v="612"/>
    <s v="Wang, Nguyen and Horton"/>
    <s v="Innovative holistic hub"/>
    <n v="6200"/>
    <n v="8645"/>
    <x v="3"/>
    <n v="192"/>
    <s v="US"/>
    <s v="USD"/>
    <n v="1287810000"/>
    <n v="1289800800"/>
    <b v="0"/>
    <b v="0"/>
    <s v="music/electric music"/>
    <s v="Percent Funded"/>
    <n v="1.3943548387096774"/>
    <x v="8"/>
    <s v="video games"/>
    <x v="516"/>
    <d v="2010-11-15T06:00:00"/>
    <m/>
  </r>
  <r>
    <n v="857"/>
    <s v="Miranda, Gray and Hale"/>
    <s v="Programmable disintermediate matrices"/>
    <n v="5300"/>
    <n v="7413"/>
    <x v="3"/>
    <n v="225"/>
    <s v="CH"/>
    <s v="CHF"/>
    <n v="1328421600"/>
    <n v="1330408800"/>
    <b v="1"/>
    <b v="0"/>
    <s v="film &amp; video/shorts"/>
    <s v="Percent Funded"/>
    <n v="1.3986792452830188"/>
    <x v="5"/>
    <s v="electric music"/>
    <x v="517"/>
    <d v="2012-02-28T06:00:00"/>
    <m/>
  </r>
  <r>
    <n v="37"/>
    <s v="Black, Armstrong and Anderson"/>
    <s v="Profound attitude-oriented functionalities"/>
    <n v="8100"/>
    <n v="11339"/>
    <x v="3"/>
    <n v="107"/>
    <s v="US"/>
    <s v="USD"/>
    <n v="1570338000"/>
    <n v="1573192800"/>
    <b v="0"/>
    <b v="1"/>
    <s v="publishing/fiction"/>
    <s v="Percent Funded"/>
    <n v="1.3998765432098765"/>
    <x v="4"/>
    <s v="shorts"/>
    <x v="518"/>
    <d v="2019-11-08T06:00:00"/>
    <m/>
  </r>
  <r>
    <n v="53"/>
    <s v="Smith-Jones"/>
    <s v="Reverse-engineered static concept"/>
    <n v="8800"/>
    <n v="12356"/>
    <x v="3"/>
    <n v="209"/>
    <s v="US"/>
    <s v="USD"/>
    <n v="1400562000"/>
    <n v="1403931600"/>
    <b v="0"/>
    <b v="0"/>
    <s v="film &amp; video/drama"/>
    <s v="Percent Funded"/>
    <n v="1.4040909090909091"/>
    <x v="7"/>
    <s v="fiction"/>
    <x v="266"/>
    <d v="2014-06-28T05:00:00"/>
    <m/>
  </r>
  <r>
    <n v="461"/>
    <s v="Terry-Salinas"/>
    <s v="Networked secondary structure"/>
    <n v="98800"/>
    <n v="139354"/>
    <x v="3"/>
    <n v="2080"/>
    <s v="US"/>
    <s v="USD"/>
    <n v="1398661200"/>
    <n v="1400389200"/>
    <b v="0"/>
    <b v="0"/>
    <s v="film &amp; video/drama"/>
    <s v="Percent Funded"/>
    <n v="1.4104655870445344"/>
    <x v="4"/>
    <s v="drama"/>
    <x v="519"/>
    <d v="2014-05-18T05:00:00"/>
    <m/>
  </r>
  <r>
    <n v="783"/>
    <s v="Vega, Chan and Carney"/>
    <s v="Down-sized systematic utilization"/>
    <n v="7400"/>
    <n v="10451"/>
    <x v="3"/>
    <n v="138"/>
    <s v="US"/>
    <s v="USD"/>
    <n v="1387260000"/>
    <n v="1387864800"/>
    <b v="0"/>
    <b v="0"/>
    <s v="music/rock"/>
    <s v="Percent Funded"/>
    <n v="1.4122972972972974"/>
    <x v="4"/>
    <s v="drama"/>
    <x v="520"/>
    <d v="2013-12-24T06:00:00"/>
    <m/>
  </r>
  <r>
    <n v="691"/>
    <s v="Ray, Li and Li"/>
    <s v="Front-line disintermediate hub"/>
    <n v="5000"/>
    <n v="7119"/>
    <x v="3"/>
    <n v="237"/>
    <s v="US"/>
    <s v="USD"/>
    <n v="1349240400"/>
    <n v="1350709200"/>
    <b v="1"/>
    <b v="1"/>
    <s v="film &amp; video/documentary"/>
    <s v="Percent Funded"/>
    <n v="1.4238"/>
    <x v="5"/>
    <s v="rock"/>
    <x v="521"/>
    <d v="2012-10-20T05:00:00"/>
    <m/>
  </r>
  <r>
    <n v="709"/>
    <s v="Silva, Walker and Martin"/>
    <s v="Grass-roots 4thgeneration product"/>
    <n v="9800"/>
    <n v="13954"/>
    <x v="3"/>
    <n v="186"/>
    <s v="IT"/>
    <s v="EUR"/>
    <n v="1334811600"/>
    <n v="1335416400"/>
    <b v="0"/>
    <b v="0"/>
    <s v="theater/plays"/>
    <s v="Percent Funded"/>
    <n v="1.4238775510204082"/>
    <x v="4"/>
    <s v="documentary"/>
    <x v="391"/>
    <d v="2012-04-26T05:00:00"/>
    <m/>
  </r>
  <r>
    <n v="841"/>
    <s v="Garcia, Dunn and Richardson"/>
    <s v="Automated even-keeled emulation"/>
    <n v="9100"/>
    <n v="12991"/>
    <x v="3"/>
    <n v="155"/>
    <s v="US"/>
    <s v="USD"/>
    <n v="1455861600"/>
    <n v="1457244000"/>
    <b v="0"/>
    <b v="0"/>
    <s v="technology/web"/>
    <s v="Percent Funded"/>
    <n v="1.4275824175824177"/>
    <x v="2"/>
    <s v="plays"/>
    <x v="522"/>
    <d v="2016-03-06T06:00:00"/>
    <m/>
  </r>
  <r>
    <n v="104"/>
    <s v="Smith, Wells and Nguyen"/>
    <s v="Self-enabling grid-enabled initiative"/>
    <n v="119200"/>
    <n v="170623"/>
    <x v="3"/>
    <n v="1917"/>
    <s v="US"/>
    <s v="USD"/>
    <n v="1495515600"/>
    <n v="1495602000"/>
    <b v="0"/>
    <b v="0"/>
    <s v="music/indie rock"/>
    <s v="Percent Funded"/>
    <n v="1.4314010067114094"/>
    <x v="3"/>
    <s v="web"/>
    <x v="523"/>
    <d v="2017-05-24T05:00:00"/>
    <m/>
  </r>
  <r>
    <n v="979"/>
    <s v="Williams, Martin and Meyer"/>
    <s v="Innovative well-modulated capability"/>
    <n v="60200"/>
    <n v="86244"/>
    <x v="3"/>
    <n v="1015"/>
    <s v="GB"/>
    <s v="GBP"/>
    <n v="1426395600"/>
    <n v="1426914000"/>
    <b v="0"/>
    <b v="0"/>
    <s v="theater/plays"/>
    <s v="Percent Funded"/>
    <n v="1.432624584717608"/>
    <x v="5"/>
    <s v="indie rock"/>
    <x v="343"/>
    <d v="2015-03-21T05:00:00"/>
    <m/>
  </r>
  <r>
    <n v="56"/>
    <s v="Flores, Miller and Johnson"/>
    <s v="Horizontal context-sensitive knowledge user"/>
    <n v="8000"/>
    <n v="11493"/>
    <x v="3"/>
    <n v="164"/>
    <s v="US"/>
    <s v="USD"/>
    <n v="1420869600"/>
    <n v="1421474400"/>
    <b v="0"/>
    <b v="0"/>
    <s v="technology/wearables"/>
    <s v="Percent Funded"/>
    <n v="1.436625"/>
    <x v="2"/>
    <s v="plays"/>
    <x v="524"/>
    <d v="2015-01-17T06:00:00"/>
    <m/>
  </r>
  <r>
    <n v="298"/>
    <s v="Chase, Garcia and Johnson"/>
    <s v="Adaptive intangible database"/>
    <n v="3500"/>
    <n v="5037"/>
    <x v="3"/>
    <n v="72"/>
    <s v="US"/>
    <s v="USD"/>
    <n v="1456466400"/>
    <n v="1458018000"/>
    <b v="0"/>
    <b v="1"/>
    <s v="music/rock"/>
    <s v="Percent Funded"/>
    <n v="1.4391428571428571"/>
    <x v="3"/>
    <s v="wearables"/>
    <x v="525"/>
    <d v="2016-03-15T05:00:00"/>
    <m/>
  </r>
  <r>
    <n v="60"/>
    <s v="Crawford-Peters"/>
    <s v="User-centric regional database"/>
    <n v="94200"/>
    <n v="135997"/>
    <x v="3"/>
    <n v="1600"/>
    <s v="CA"/>
    <s v="CAD"/>
    <n v="1342501200"/>
    <n v="1342760400"/>
    <b v="0"/>
    <b v="0"/>
    <s v="theater/plays"/>
    <s v="Percent Funded"/>
    <n v="1.4437048832271762"/>
    <x v="5"/>
    <s v="rock"/>
    <x v="526"/>
    <d v="2012-07-20T05:00:00"/>
    <m/>
  </r>
  <r>
    <n v="105"/>
    <s v="Charles-Johnson"/>
    <s v="Total fresh-thinking system engine"/>
    <n v="6800"/>
    <n v="9829"/>
    <x v="3"/>
    <n v="95"/>
    <s v="US"/>
    <s v="USD"/>
    <n v="1364878800"/>
    <n v="1366434000"/>
    <b v="0"/>
    <b v="0"/>
    <s v="technology/web"/>
    <s v="Percent Funded"/>
    <n v="1.4454411764705883"/>
    <x v="2"/>
    <s v="plays"/>
    <x v="527"/>
    <d v="2013-04-20T05:00:00"/>
    <m/>
  </r>
  <r>
    <n v="642"/>
    <s v="Ramos, Moreno and Lewis"/>
    <s v="Extended multi-state knowledge user"/>
    <n v="9200"/>
    <n v="13382"/>
    <x v="3"/>
    <n v="129"/>
    <s v="CA"/>
    <s v="CAD"/>
    <n v="1545026400"/>
    <n v="1545804000"/>
    <b v="0"/>
    <b v="0"/>
    <s v="technology/wearables"/>
    <s v="Percent Funded"/>
    <n v="1.4545652173913044"/>
    <x v="3"/>
    <s v="web"/>
    <x v="528"/>
    <d v="2018-12-26T06:00:00"/>
    <m/>
  </r>
  <r>
    <n v="521"/>
    <s v="Wilson Ltd"/>
    <s v="Function-based multi-state software"/>
    <n v="7600"/>
    <n v="11061"/>
    <x v="3"/>
    <n v="369"/>
    <s v="US"/>
    <s v="USD"/>
    <n v="1471928400"/>
    <n v="1472446800"/>
    <b v="0"/>
    <b v="1"/>
    <s v="film &amp; video/drama"/>
    <s v="Percent Funded"/>
    <n v="1.4553947368421052"/>
    <x v="3"/>
    <s v="wearables"/>
    <x v="529"/>
    <d v="2016-08-29T05:00:00"/>
    <m/>
  </r>
  <r>
    <n v="983"/>
    <s v="Beck-Weber"/>
    <s v="Business-focused full-range core"/>
    <n v="129100"/>
    <n v="188404"/>
    <x v="3"/>
    <n v="2326"/>
    <s v="US"/>
    <s v="USD"/>
    <n v="1564894800"/>
    <n v="1566190800"/>
    <b v="0"/>
    <b v="0"/>
    <s v="film &amp; video/documentary"/>
    <s v="Percent Funded"/>
    <n v="1.4593648334624323"/>
    <x v="4"/>
    <s v="drama"/>
    <x v="530"/>
    <d v="2019-08-19T05:00:00"/>
    <m/>
  </r>
  <r>
    <n v="257"/>
    <s v="Williams Inc"/>
    <s v="Decentralized exuding strategy"/>
    <n v="5700"/>
    <n v="8322"/>
    <x v="3"/>
    <n v="92"/>
    <s v="US"/>
    <s v="USD"/>
    <n v="1362463200"/>
    <n v="1363669200"/>
    <b v="0"/>
    <b v="0"/>
    <s v="theater/plays"/>
    <s v="Percent Funded"/>
    <n v="1.46"/>
    <x v="4"/>
    <s v="documentary"/>
    <x v="531"/>
    <d v="2013-03-19T05:00:00"/>
    <m/>
  </r>
  <r>
    <n v="385"/>
    <s v="Warren-Harrison"/>
    <s v="Programmable incremental knowledge user"/>
    <n v="38900"/>
    <n v="56859"/>
    <x v="3"/>
    <n v="1137"/>
    <s v="US"/>
    <s v="USD"/>
    <n v="1553835600"/>
    <n v="1556600400"/>
    <b v="0"/>
    <b v="0"/>
    <s v="publishing/nonfiction"/>
    <s v="Percent Funded"/>
    <n v="1.4616709511568124"/>
    <x v="2"/>
    <s v="plays"/>
    <x v="532"/>
    <d v="2019-04-30T05:00:00"/>
    <m/>
  </r>
  <r>
    <n v="585"/>
    <s v="Pugh LLC"/>
    <s v="Reactive analyzing function"/>
    <n v="8900"/>
    <n v="13065"/>
    <x v="3"/>
    <n v="136"/>
    <s v="US"/>
    <s v="USD"/>
    <n v="1268888400"/>
    <n v="1269752400"/>
    <b v="0"/>
    <b v="0"/>
    <s v="publishing/translations"/>
    <s v="Percent Funded"/>
    <n v="1.4679775280898877"/>
    <x v="7"/>
    <s v="nonfiction"/>
    <x v="533"/>
    <d v="2010-03-28T05:00:00"/>
    <m/>
  </r>
  <r>
    <n v="710"/>
    <s v="Huynh, Gallegos and Mills"/>
    <s v="Reduced next generation info-mediaries"/>
    <n v="4300"/>
    <n v="6358"/>
    <x v="3"/>
    <n v="125"/>
    <s v="US"/>
    <s v="USD"/>
    <n v="1531544400"/>
    <n v="1532149200"/>
    <b v="0"/>
    <b v="1"/>
    <s v="theater/plays"/>
    <s v="Percent Funded"/>
    <n v="1.4786046511627906"/>
    <x v="7"/>
    <s v="translations"/>
    <x v="534"/>
    <d v="2018-07-21T05:00:00"/>
    <m/>
  </r>
  <r>
    <n v="120"/>
    <s v="Vega Group"/>
    <s v="Synchronized regional synergy"/>
    <n v="75100"/>
    <n v="112272"/>
    <x v="3"/>
    <n v="1782"/>
    <s v="US"/>
    <s v="USD"/>
    <n v="1429246800"/>
    <n v="1429592400"/>
    <b v="0"/>
    <b v="1"/>
    <s v="games/mobile games"/>
    <s v="Percent Funded"/>
    <n v="1.4949667110519307"/>
    <x v="2"/>
    <s v="plays"/>
    <x v="535"/>
    <d v="2015-04-21T05:00:00"/>
    <m/>
  </r>
  <r>
    <n v="162"/>
    <s v="Keith, Alvarez and Potter"/>
    <s v="Extended bottom-line open architecture"/>
    <n v="6100"/>
    <n v="9134"/>
    <x v="3"/>
    <n v="157"/>
    <s v="CH"/>
    <s v="CHF"/>
    <n v="1544248800"/>
    <n v="1546840800"/>
    <b v="0"/>
    <b v="0"/>
    <s v="music/rock"/>
    <s v="Percent Funded"/>
    <n v="1.4973770491803278"/>
    <x v="8"/>
    <s v="mobile games"/>
    <x v="536"/>
    <d v="2019-01-07T06:00:00"/>
    <m/>
  </r>
  <r>
    <n v="536"/>
    <s v="Shannon-Olson"/>
    <s v="Enhanced methodical middleware"/>
    <n v="9800"/>
    <n v="14697"/>
    <x v="3"/>
    <n v="140"/>
    <s v="IT"/>
    <s v="EUR"/>
    <n v="1282626000"/>
    <n v="1284872400"/>
    <b v="0"/>
    <b v="0"/>
    <s v="publishing/fiction"/>
    <s v="Percent Funded"/>
    <n v="1.4996938775510205"/>
    <x v="5"/>
    <s v="rock"/>
    <x v="537"/>
    <d v="2010-09-19T05:00:00"/>
    <m/>
  </r>
  <r>
    <n v="682"/>
    <s v="Nguyen and Sons"/>
    <s v="Compatible 5thgeneration concept"/>
    <n v="5400"/>
    <n v="8109"/>
    <x v="3"/>
    <n v="103"/>
    <s v="US"/>
    <s v="USD"/>
    <n v="1386741600"/>
    <n v="1387519200"/>
    <b v="0"/>
    <b v="0"/>
    <s v="theater/plays"/>
    <s v="Percent Funded"/>
    <n v="1.5016666666666667"/>
    <x v="7"/>
    <s v="fiction"/>
    <x v="400"/>
    <d v="2013-12-20T06:00:00"/>
    <m/>
  </r>
  <r>
    <n v="35"/>
    <s v="Mitchell and Sons"/>
    <s v="Synergized intangible challenge"/>
    <n v="125500"/>
    <n v="188628"/>
    <x v="3"/>
    <n v="1965"/>
    <s v="DK"/>
    <s v="DKK"/>
    <n v="1547877600"/>
    <n v="1551506400"/>
    <b v="0"/>
    <b v="1"/>
    <s v="film &amp; video/drama"/>
    <s v="Percent Funded"/>
    <n v="1.5030119521912351"/>
    <x v="2"/>
    <s v="plays"/>
    <x v="79"/>
    <d v="2019-03-02T06:00:00"/>
    <m/>
  </r>
  <r>
    <n v="75"/>
    <s v="White, Torres and Bishop"/>
    <s v="Multi-layered dynamic protocol"/>
    <n v="9700"/>
    <n v="14606"/>
    <x v="3"/>
    <n v="170"/>
    <s v="US"/>
    <s v="USD"/>
    <n v="1531630800"/>
    <n v="1532322000"/>
    <b v="0"/>
    <b v="0"/>
    <s v="photography/photography books"/>
    <s v="Percent Funded"/>
    <n v="1.5057731958762886"/>
    <x v="4"/>
    <s v="drama"/>
    <x v="538"/>
    <d v="2018-07-23T05:00:00"/>
    <m/>
  </r>
  <r>
    <n v="34"/>
    <s v="Maldonado and Sons"/>
    <s v="Reverse-engineered asynchronous archive"/>
    <n v="9300"/>
    <n v="14025"/>
    <x v="3"/>
    <n v="165"/>
    <s v="US"/>
    <s v="USD"/>
    <n v="1490245200"/>
    <n v="1490677200"/>
    <b v="0"/>
    <b v="0"/>
    <s v="film &amp; video/documentary"/>
    <s v="Percent Funded"/>
    <n v="1.5080645161290323"/>
    <x v="6"/>
    <s v="photography books"/>
    <x v="539"/>
    <d v="2017-03-28T05:00:00"/>
    <m/>
  </r>
  <r>
    <n v="554"/>
    <s v="Ritter PLC"/>
    <s v="Multi-channeled upward-trending application"/>
    <n v="9500"/>
    <n v="14408"/>
    <x v="3"/>
    <n v="554"/>
    <s v="CA"/>
    <s v="CAD"/>
    <n v="1482127200"/>
    <n v="1482645600"/>
    <b v="0"/>
    <b v="0"/>
    <s v="music/indie rock"/>
    <s v="Percent Funded"/>
    <n v="1.5166315789473683"/>
    <x v="4"/>
    <s v="documentary"/>
    <x v="540"/>
    <d v="2016-12-25T06:00:00"/>
    <m/>
  </r>
  <r>
    <n v="628"/>
    <s v="Dunn, Moreno and Green"/>
    <s v="Intuitive object-oriented task-force"/>
    <n v="1900"/>
    <n v="2884"/>
    <x v="3"/>
    <n v="96"/>
    <s v="US"/>
    <s v="USD"/>
    <n v="1286168400"/>
    <n v="1286427600"/>
    <b v="0"/>
    <b v="0"/>
    <s v="music/indie rock"/>
    <s v="Percent Funded"/>
    <n v="1.5178947368421052"/>
    <x v="5"/>
    <s v="indie rock"/>
    <x v="541"/>
    <d v="2010-10-07T05:00:00"/>
    <m/>
  </r>
  <r>
    <n v="212"/>
    <s v="Johnson Inc"/>
    <s v="Profound next generation infrastructure"/>
    <n v="8100"/>
    <n v="12300"/>
    <x v="3"/>
    <n v="168"/>
    <s v="US"/>
    <s v="USD"/>
    <n v="1576389600"/>
    <n v="1580364000"/>
    <b v="0"/>
    <b v="0"/>
    <s v="theater/plays"/>
    <s v="Percent Funded"/>
    <n v="1.5185185185185186"/>
    <x v="5"/>
    <s v="indie rock"/>
    <x v="542"/>
    <d v="2020-01-30T06:00:00"/>
    <m/>
  </r>
  <r>
    <n v="984"/>
    <s v="Lewis-Jacobson"/>
    <s v="Exclusive system-worthy Graphic Interface"/>
    <n v="6500"/>
    <n v="9910"/>
    <x v="3"/>
    <n v="381"/>
    <s v="US"/>
    <s v="USD"/>
    <n v="1567918800"/>
    <n v="1570165200"/>
    <b v="0"/>
    <b v="0"/>
    <s v="theater/plays"/>
    <s v="Percent Funded"/>
    <n v="1.5246153846153847"/>
    <x v="2"/>
    <s v="plays"/>
    <x v="543"/>
    <d v="2019-10-04T05:00:00"/>
    <m/>
  </r>
  <r>
    <n v="697"/>
    <s v="Fox-Williams"/>
    <s v="Profound system-worthy functionalities"/>
    <n v="128900"/>
    <n v="196960"/>
    <x v="3"/>
    <n v="7295"/>
    <s v="US"/>
    <s v="USD"/>
    <n v="1522472400"/>
    <n v="1522645200"/>
    <b v="0"/>
    <b v="0"/>
    <s v="music/electric music"/>
    <s v="Percent Funded"/>
    <n v="1.5280062063615205"/>
    <x v="2"/>
    <s v="plays"/>
    <x v="544"/>
    <d v="2018-04-02T05:00:00"/>
    <m/>
  </r>
  <r>
    <n v="719"/>
    <s v="Pace, Simpson and Watkins"/>
    <s v="Down-sized uniform ability"/>
    <n v="6900"/>
    <n v="10557"/>
    <x v="3"/>
    <n v="123"/>
    <s v="US"/>
    <s v="USD"/>
    <n v="1338267600"/>
    <n v="1339218000"/>
    <b v="0"/>
    <b v="0"/>
    <s v="publishing/fiction"/>
    <s v="Percent Funded"/>
    <n v="1.53"/>
    <x v="5"/>
    <s v="electric music"/>
    <x v="545"/>
    <d v="2012-06-09T05:00:00"/>
    <m/>
  </r>
  <r>
    <n v="834"/>
    <s v="Gallegos, Wagner and Gaines"/>
    <s v="Expanded fault-tolerant emulation"/>
    <n v="7300"/>
    <n v="11228"/>
    <x v="3"/>
    <n v="119"/>
    <s v="US"/>
    <s v="USD"/>
    <n v="1371963600"/>
    <n v="1372482000"/>
    <b v="0"/>
    <b v="0"/>
    <s v="theater/plays"/>
    <s v="Percent Funded"/>
    <n v="1.5380821917808218"/>
    <x v="7"/>
    <s v="fiction"/>
    <x v="546"/>
    <d v="2013-06-29T05:00:00"/>
    <m/>
  </r>
  <r>
    <n v="593"/>
    <s v="Hale-Hayes"/>
    <s v="Ameliorated client-driven open system"/>
    <n v="121600"/>
    <n v="188288"/>
    <x v="3"/>
    <n v="4006"/>
    <s v="US"/>
    <s v="USD"/>
    <n v="1395810000"/>
    <n v="1396933200"/>
    <b v="0"/>
    <b v="0"/>
    <s v="film &amp; video/animation"/>
    <s v="Percent Funded"/>
    <n v="1.5484210526315789"/>
    <x v="2"/>
    <s v="plays"/>
    <x v="547"/>
    <d v="2014-04-08T05:00:00"/>
    <m/>
  </r>
  <r>
    <n v="975"/>
    <s v="Ayala Group"/>
    <s v="Right-sized maximized migration"/>
    <n v="5400"/>
    <n v="8366"/>
    <x v="3"/>
    <n v="135"/>
    <s v="US"/>
    <s v="USD"/>
    <n v="1448776800"/>
    <n v="1452146400"/>
    <b v="0"/>
    <b v="1"/>
    <s v="theater/plays"/>
    <s v="Percent Funded"/>
    <n v="1.5492592592592593"/>
    <x v="4"/>
    <s v="animation"/>
    <x v="548"/>
    <d v="2016-01-07T06:00:00"/>
    <m/>
  </r>
  <r>
    <n v="216"/>
    <s v="Johnson, Dixon and Zimmerman"/>
    <s v="Organic dynamic algorithm"/>
    <n v="121700"/>
    <n v="188721"/>
    <x v="3"/>
    <n v="1815"/>
    <s v="US"/>
    <s v="USD"/>
    <n v="1321941600"/>
    <n v="1322114400"/>
    <b v="0"/>
    <b v="0"/>
    <s v="theater/plays"/>
    <s v="Percent Funded"/>
    <n v="1.5507066557107643"/>
    <x v="2"/>
    <s v="plays"/>
    <x v="549"/>
    <d v="2011-11-24T06:00:00"/>
    <m/>
  </r>
  <r>
    <n v="130"/>
    <s v="Luna, Anderson and Fox"/>
    <s v="Secured directional encryption"/>
    <n v="9600"/>
    <n v="14925"/>
    <x v="3"/>
    <n v="533"/>
    <s v="DK"/>
    <s v="DKK"/>
    <n v="1319605200"/>
    <n v="1320991200"/>
    <b v="0"/>
    <b v="0"/>
    <s v="film &amp; video/drama"/>
    <s v="Percent Funded"/>
    <n v="1.5546875"/>
    <x v="2"/>
    <s v="plays"/>
    <x v="550"/>
    <d v="2011-11-11T06:00:00"/>
    <m/>
  </r>
  <r>
    <n v="614"/>
    <s v="Barnett and Sons"/>
    <s v="Business-focused dynamic info-mediaries"/>
    <n v="26500"/>
    <n v="41205"/>
    <x v="3"/>
    <n v="723"/>
    <s v="US"/>
    <s v="USD"/>
    <n v="1484114400"/>
    <n v="1485669600"/>
    <b v="0"/>
    <b v="0"/>
    <s v="theater/plays"/>
    <s v="Percent Funded"/>
    <n v="1.5549056603773586"/>
    <x v="4"/>
    <s v="drama"/>
    <x v="551"/>
    <d v="2017-01-29T06:00:00"/>
    <m/>
  </r>
  <r>
    <n v="915"/>
    <s v="Riggs Group"/>
    <s v="Configurable upward-trending solution"/>
    <n v="125900"/>
    <n v="195936"/>
    <x v="3"/>
    <n v="1866"/>
    <s v="GB"/>
    <s v="GBP"/>
    <n v="1503982800"/>
    <n v="1504760400"/>
    <b v="0"/>
    <b v="0"/>
    <s v="film &amp; video/television"/>
    <s v="Percent Funded"/>
    <n v="1.5562827640984909"/>
    <x v="2"/>
    <s v="plays"/>
    <x v="552"/>
    <d v="2017-09-07T05:00:00"/>
    <m/>
  </r>
  <r>
    <n v="526"/>
    <s v="Smith-Sparks"/>
    <s v="Digitized bandwidth-monitored open architecture"/>
    <n v="8300"/>
    <n v="12944"/>
    <x v="3"/>
    <n v="147"/>
    <s v="US"/>
    <s v="USD"/>
    <n v="1451109600"/>
    <n v="1454306400"/>
    <b v="0"/>
    <b v="1"/>
    <s v="theater/plays"/>
    <s v="Percent Funded"/>
    <n v="1.5595180722891566"/>
    <x v="4"/>
    <s v="television"/>
    <x v="190"/>
    <d v="2016-02-01T06:00:00"/>
    <m/>
  </r>
  <r>
    <n v="901"/>
    <s v="Hogan Group"/>
    <s v="Versatile bottom-line definition"/>
    <n v="5600"/>
    <n v="8746"/>
    <x v="3"/>
    <n v="159"/>
    <s v="US"/>
    <s v="USD"/>
    <n v="1531803600"/>
    <n v="1534654800"/>
    <b v="0"/>
    <b v="1"/>
    <s v="music/rock"/>
    <s v="Percent Funded"/>
    <n v="1.5617857142857143"/>
    <x v="2"/>
    <s v="plays"/>
    <x v="553"/>
    <d v="2018-08-19T05:00:00"/>
    <m/>
  </r>
  <r>
    <n v="722"/>
    <s v="Thomas-Simmons"/>
    <s v="Proactive 24hour frame"/>
    <n v="48500"/>
    <n v="75906"/>
    <x v="3"/>
    <n v="3036"/>
    <s v="US"/>
    <s v="USD"/>
    <n v="1509948000"/>
    <n v="1512280800"/>
    <b v="0"/>
    <b v="0"/>
    <s v="film &amp; video/documentary"/>
    <s v="Percent Funded"/>
    <n v="1.5650721649484536"/>
    <x v="5"/>
    <s v="rock"/>
    <x v="135"/>
    <d v="2017-12-03T06:00:00"/>
    <m/>
  </r>
  <r>
    <n v="36"/>
    <s v="Jackson-Lewis"/>
    <s v="Monitored multi-state encryption"/>
    <n v="700"/>
    <n v="1101"/>
    <x v="3"/>
    <n v="16"/>
    <s v="US"/>
    <s v="USD"/>
    <n v="1298700000"/>
    <n v="1300856400"/>
    <b v="0"/>
    <b v="0"/>
    <s v="theater/plays"/>
    <s v="Percent Funded"/>
    <n v="1.572857142857143"/>
    <x v="4"/>
    <s v="documentary"/>
    <x v="554"/>
    <d v="2011-03-23T05:00:00"/>
    <m/>
  </r>
  <r>
    <n v="749"/>
    <s v="Hunter-Logan"/>
    <s v="Down-sized needs-based task-force"/>
    <n v="8600"/>
    <n v="13527"/>
    <x v="3"/>
    <n v="366"/>
    <s v="IT"/>
    <s v="EUR"/>
    <n v="1412744400"/>
    <n v="1413781200"/>
    <b v="0"/>
    <b v="1"/>
    <s v="technology/wearables"/>
    <s v="Percent Funded"/>
    <n v="1.5729069767441861"/>
    <x v="2"/>
    <s v="plays"/>
    <x v="555"/>
    <d v="2014-10-20T05:00:00"/>
    <m/>
  </r>
  <r>
    <n v="995"/>
    <s v="Manning-Hamilton"/>
    <s v="Vision-oriented scalable definition"/>
    <n v="97300"/>
    <n v="153216"/>
    <x v="3"/>
    <n v="2043"/>
    <s v="US"/>
    <s v="USD"/>
    <n v="1541307600"/>
    <n v="1543816800"/>
    <b v="0"/>
    <b v="1"/>
    <s v="food/food trucks"/>
    <s v="Percent Funded"/>
    <n v="1.5746762589928058"/>
    <x v="3"/>
    <s v="wearables"/>
    <x v="556"/>
    <d v="2018-12-03T06:00:00"/>
    <m/>
  </r>
  <r>
    <n v="833"/>
    <s v="Levine, Martin and Hernandez"/>
    <s v="Expanded asynchronous groupware"/>
    <n v="6800"/>
    <n v="10723"/>
    <x v="3"/>
    <n v="165"/>
    <s v="DK"/>
    <s v="DKK"/>
    <n v="1297663200"/>
    <n v="1298613600"/>
    <b v="0"/>
    <b v="0"/>
    <s v="publishing/translations"/>
    <s v="Percent Funded"/>
    <n v="1.5769117647058823"/>
    <x v="1"/>
    <s v="food trucks"/>
    <x v="557"/>
    <d v="2011-02-25T06:00:00"/>
    <m/>
  </r>
  <r>
    <n v="260"/>
    <s v="Allen-Jones"/>
    <s v="Centralized modular initiative"/>
    <n v="6300"/>
    <n v="9935"/>
    <x v="3"/>
    <n v="261"/>
    <s v="US"/>
    <s v="USD"/>
    <n v="1348808400"/>
    <n v="1349845200"/>
    <b v="0"/>
    <b v="0"/>
    <s v="music/rock"/>
    <s v="Percent Funded"/>
    <n v="1.5769841269841269"/>
    <x v="7"/>
    <s v="translations"/>
    <x v="389"/>
    <d v="2012-10-10T05:00:00"/>
    <m/>
  </r>
  <r>
    <n v="233"/>
    <s v="Reid, Rivera and Perry"/>
    <s v="Multi-lateral national adapter"/>
    <n v="3800"/>
    <n v="6000"/>
    <x v="3"/>
    <n v="62"/>
    <s v="US"/>
    <s v="USD"/>
    <n v="1307854800"/>
    <n v="1309237200"/>
    <b v="0"/>
    <b v="0"/>
    <s v="film &amp; video/animation"/>
    <s v="Percent Funded"/>
    <n v="1.5789473684210527"/>
    <x v="5"/>
    <s v="rock"/>
    <x v="558"/>
    <d v="2011-06-28T05:00:00"/>
    <m/>
  </r>
  <r>
    <n v="707"/>
    <s v="Moore, Cook and Wright"/>
    <s v="Visionary maximized Local Area Network"/>
    <n v="7300"/>
    <n v="11579"/>
    <x v="3"/>
    <n v="168"/>
    <s v="US"/>
    <s v="USD"/>
    <n v="1544248800"/>
    <n v="1547359200"/>
    <b v="0"/>
    <b v="0"/>
    <s v="film &amp; video/drama"/>
    <s v="Percent Funded"/>
    <n v="1.5861643835616439"/>
    <x v="4"/>
    <s v="animation"/>
    <x v="536"/>
    <d v="2019-01-13T06:00:00"/>
    <m/>
  </r>
  <r>
    <n v="533"/>
    <s v="Holt, Bernard and Johnson"/>
    <s v="Multi-lateral didactic encoding"/>
    <n v="115600"/>
    <n v="184086"/>
    <x v="3"/>
    <n v="2218"/>
    <s v="GB"/>
    <s v="GBP"/>
    <n v="1374642000"/>
    <n v="1377752400"/>
    <b v="0"/>
    <b v="0"/>
    <s v="music/indie rock"/>
    <s v="Percent Funded"/>
    <n v="1.5924394463667819"/>
    <x v="4"/>
    <s v="drama"/>
    <x v="559"/>
    <d v="2013-08-29T05:00:00"/>
    <m/>
  </r>
  <r>
    <n v="370"/>
    <s v="Skinner PLC"/>
    <s v="Intuitive well-modulated middleware"/>
    <n v="112300"/>
    <n v="178965"/>
    <x v="3"/>
    <n v="5966"/>
    <s v="US"/>
    <s v="USD"/>
    <n v="1555304400"/>
    <n v="1555822800"/>
    <b v="0"/>
    <b v="0"/>
    <s v="theater/plays"/>
    <s v="Percent Funded"/>
    <n v="1.593633125556545"/>
    <x v="5"/>
    <s v="indie rock"/>
    <x v="560"/>
    <d v="2019-04-21T05:00:00"/>
    <m/>
  </r>
  <r>
    <n v="237"/>
    <s v="Ellison PLC"/>
    <s v="Re-contextualized tangible open architecture"/>
    <n v="9300"/>
    <n v="14822"/>
    <x v="3"/>
    <n v="329"/>
    <s v="US"/>
    <s v="USD"/>
    <n v="1398402000"/>
    <n v="1398574800"/>
    <b v="0"/>
    <b v="0"/>
    <s v="film &amp; video/animation"/>
    <s v="Percent Funded"/>
    <n v="1.593763440860215"/>
    <x v="2"/>
    <s v="plays"/>
    <x v="561"/>
    <d v="2014-04-27T05:00:00"/>
    <m/>
  </r>
  <r>
    <n v="17"/>
    <s v="Cochran-Nguyen"/>
    <s v="Seamless 4thgeneration methodology"/>
    <n v="84600"/>
    <n v="134845"/>
    <x v="3"/>
    <n v="1249"/>
    <s v="US"/>
    <s v="USD"/>
    <n v="1294812000"/>
    <n v="1294898400"/>
    <b v="0"/>
    <b v="0"/>
    <s v="film &amp; video/animation"/>
    <s v="Percent Funded"/>
    <n v="1.5939125295508274"/>
    <x v="4"/>
    <s v="animation"/>
    <x v="562"/>
    <d v="2011-01-13T06:00:00"/>
    <m/>
  </r>
  <r>
    <n v="943"/>
    <s v="Peterson, Gonzalez and Spencer"/>
    <s v="Synchronized fault-tolerant algorithm"/>
    <n v="7500"/>
    <n v="11969"/>
    <x v="3"/>
    <n v="114"/>
    <s v="US"/>
    <s v="USD"/>
    <n v="1411534800"/>
    <n v="1414558800"/>
    <b v="0"/>
    <b v="0"/>
    <s v="food/food trucks"/>
    <s v="Percent Funded"/>
    <n v="1.5958666666666668"/>
    <x v="4"/>
    <s v="animation"/>
    <x v="563"/>
    <d v="2014-10-29T05:00:00"/>
    <m/>
  </r>
  <r>
    <n v="125"/>
    <s v="Pratt LLC"/>
    <s v="Stand-alone web-enabled moderator"/>
    <n v="5300"/>
    <n v="8475"/>
    <x v="3"/>
    <n v="180"/>
    <s v="US"/>
    <s v="USD"/>
    <n v="1537333200"/>
    <n v="1537678800"/>
    <b v="0"/>
    <b v="0"/>
    <s v="theater/plays"/>
    <s v="Percent Funded"/>
    <n v="1.5990566037735849"/>
    <x v="1"/>
    <s v="food trucks"/>
    <x v="129"/>
    <d v="2018-09-23T05:00:00"/>
    <m/>
  </r>
  <r>
    <n v="623"/>
    <s v="Smith, Scott and Rodriguez"/>
    <s v="Organic actuating protocol"/>
    <n v="94300"/>
    <n v="150806"/>
    <x v="3"/>
    <n v="2693"/>
    <s v="GB"/>
    <s v="GBP"/>
    <n v="1437022800"/>
    <n v="1437454800"/>
    <b v="0"/>
    <b v="0"/>
    <s v="theater/plays"/>
    <s v="Percent Funded"/>
    <n v="1.5992152704135738"/>
    <x v="2"/>
    <s v="plays"/>
    <x v="564"/>
    <d v="2015-07-21T05:00:00"/>
    <m/>
  </r>
  <r>
    <n v="363"/>
    <s v="Gray-Davis"/>
    <s v="Re-contextualized local initiative"/>
    <n v="5200"/>
    <n v="8330"/>
    <x v="3"/>
    <n v="139"/>
    <s v="US"/>
    <s v="USD"/>
    <n v="1324965600"/>
    <n v="1325052000"/>
    <b v="0"/>
    <b v="0"/>
    <s v="music/rock"/>
    <s v="Percent Funded"/>
    <n v="1.601923076923077"/>
    <x v="2"/>
    <s v="plays"/>
    <x v="565"/>
    <d v="2011-12-28T06:00:00"/>
    <m/>
  </r>
  <r>
    <n v="380"/>
    <s v="Davidson, Wilcox and Lewis"/>
    <s v="Optional clear-thinking process improvement"/>
    <n v="2500"/>
    <n v="4008"/>
    <x v="3"/>
    <n v="84"/>
    <s v="US"/>
    <s v="USD"/>
    <n v="1371963600"/>
    <n v="1372395600"/>
    <b v="0"/>
    <b v="0"/>
    <s v="theater/plays"/>
    <s v="Percent Funded"/>
    <n v="1.6032"/>
    <x v="5"/>
    <s v="rock"/>
    <x v="546"/>
    <d v="2013-06-28T05:00:00"/>
    <m/>
  </r>
  <r>
    <n v="30"/>
    <s v="Clark-Cooke"/>
    <s v="Down-sized analyzing challenge"/>
    <n v="9000"/>
    <n v="14455"/>
    <x v="3"/>
    <n v="129"/>
    <s v="US"/>
    <s v="USD"/>
    <n v="1558674000"/>
    <n v="1559106000"/>
    <b v="0"/>
    <b v="0"/>
    <s v="film &amp; video/animation"/>
    <s v="Percent Funded"/>
    <n v="1.606111111111111"/>
    <x v="2"/>
    <s v="plays"/>
    <x v="566"/>
    <d v="2019-05-29T05:00:00"/>
    <m/>
  </r>
  <r>
    <n v="949"/>
    <s v="Wright LLC"/>
    <s v="Seamless clear-thinking conglomeration"/>
    <n v="5900"/>
    <n v="9520"/>
    <x v="3"/>
    <n v="203"/>
    <s v="US"/>
    <s v="USD"/>
    <n v="1429333200"/>
    <n v="1430974800"/>
    <b v="0"/>
    <b v="0"/>
    <s v="technology/web"/>
    <s v="Percent Funded"/>
    <n v="1.6135593220338984"/>
    <x v="4"/>
    <s v="animation"/>
    <x v="567"/>
    <d v="2015-05-07T05:00:00"/>
    <m/>
  </r>
  <r>
    <n v="440"/>
    <s v="Miller-Poole"/>
    <s v="Networked optimal adapter"/>
    <n v="102500"/>
    <n v="165954"/>
    <x v="3"/>
    <n v="3131"/>
    <s v="US"/>
    <s v="USD"/>
    <n v="1498798800"/>
    <n v="1499662800"/>
    <b v="0"/>
    <b v="0"/>
    <s v="film &amp; video/television"/>
    <s v="Percent Funded"/>
    <n v="1.6190634146341463"/>
    <x v="3"/>
    <s v="web"/>
    <x v="568"/>
    <d v="2017-07-10T05:00:00"/>
    <m/>
  </r>
  <r>
    <n v="713"/>
    <s v="Mays LLC"/>
    <s v="Multi-layered global groupware"/>
    <n v="6900"/>
    <n v="11174"/>
    <x v="3"/>
    <n v="103"/>
    <s v="US"/>
    <s v="USD"/>
    <n v="1471842000"/>
    <n v="1472878800"/>
    <b v="0"/>
    <b v="0"/>
    <s v="publishing/radio &amp; podcasts"/>
    <s v="Percent Funded"/>
    <n v="1.6194202898550725"/>
    <x v="4"/>
    <s v="television"/>
    <x v="569"/>
    <d v="2016-09-03T05:00:00"/>
    <m/>
  </r>
  <r>
    <n v="598"/>
    <s v="Martinez, Garza and Young"/>
    <s v="Up-sized web-enabled info-mediaries"/>
    <n v="108500"/>
    <n v="175868"/>
    <x v="3"/>
    <n v="2409"/>
    <s v="IT"/>
    <s v="EUR"/>
    <n v="1276578000"/>
    <n v="1279083600"/>
    <b v="0"/>
    <b v="0"/>
    <s v="music/rock"/>
    <s v="Percent Funded"/>
    <n v="1.6209032258064515"/>
    <x v="7"/>
    <s v="radio &amp; podcasts"/>
    <x v="570"/>
    <d v="2010-07-14T05:00:00"/>
    <m/>
  </r>
  <r>
    <n v="160"/>
    <s v="Evans Group"/>
    <s v="Stand-alone actuating support"/>
    <n v="8000"/>
    <n v="12985"/>
    <x v="3"/>
    <n v="164"/>
    <s v="US"/>
    <s v="USD"/>
    <n v="1556341200"/>
    <n v="1557723600"/>
    <b v="0"/>
    <b v="0"/>
    <s v="technology/wearables"/>
    <s v="Percent Funded"/>
    <n v="1.6231249999999999"/>
    <x v="5"/>
    <s v="rock"/>
    <x v="571"/>
    <d v="2019-05-13T05:00:00"/>
    <m/>
  </r>
  <r>
    <n v="67"/>
    <s v="Lopez Inc"/>
    <s v="Team-oriented 6thgeneration middleware"/>
    <n v="72600"/>
    <n v="117892"/>
    <x v="3"/>
    <n v="4065"/>
    <s v="GB"/>
    <s v="GBP"/>
    <n v="1264399200"/>
    <n v="1264831200"/>
    <b v="0"/>
    <b v="1"/>
    <s v="technology/wearables"/>
    <s v="Percent Funded"/>
    <n v="1.6238567493112948"/>
    <x v="3"/>
    <s v="wearables"/>
    <x v="18"/>
    <d v="2010-01-30T06:00:00"/>
    <m/>
  </r>
  <r>
    <n v="867"/>
    <s v="Kane, Pruitt and Rivera"/>
    <s v="Cross-platform next generation service-desk"/>
    <n v="4800"/>
    <n v="7797"/>
    <x v="3"/>
    <n v="300"/>
    <s v="US"/>
    <s v="USD"/>
    <n v="1539061200"/>
    <n v="1539579600"/>
    <b v="0"/>
    <b v="0"/>
    <s v="food/food trucks"/>
    <s v="Percent Funded"/>
    <n v="1.6243749999999999"/>
    <x v="3"/>
    <s v="wearables"/>
    <x v="572"/>
    <d v="2018-10-15T05:00:00"/>
    <m/>
  </r>
  <r>
    <n v="906"/>
    <s v="Hayes Group"/>
    <s v="Implemented even-keeled standardization"/>
    <n v="5500"/>
    <n v="8964"/>
    <x v="3"/>
    <n v="191"/>
    <s v="US"/>
    <s v="USD"/>
    <n v="1494651600"/>
    <n v="1497762000"/>
    <b v="1"/>
    <b v="1"/>
    <s v="film &amp; video/documentary"/>
    <s v="Percent Funded"/>
    <n v="1.6298181818181818"/>
    <x v="1"/>
    <s v="food trucks"/>
    <x v="573"/>
    <d v="2017-06-18T05:00:00"/>
    <m/>
  </r>
  <r>
    <n v="173"/>
    <s v="White LLC"/>
    <s v="Cross-group 4thgeneration middleware"/>
    <n v="96700"/>
    <n v="157635"/>
    <x v="3"/>
    <n v="1561"/>
    <s v="US"/>
    <s v="USD"/>
    <n v="1368853200"/>
    <n v="1369371600"/>
    <b v="0"/>
    <b v="0"/>
    <s v="theater/plays"/>
    <s v="Percent Funded"/>
    <n v="1.6301447776628748"/>
    <x v="4"/>
    <s v="documentary"/>
    <x v="574"/>
    <d v="2013-05-24T05:00:00"/>
    <m/>
  </r>
  <r>
    <n v="546"/>
    <s v="Benjamin, Paul and Ferguson"/>
    <s v="Cloned global Graphical User Interface"/>
    <n v="4200"/>
    <n v="6870"/>
    <x v="3"/>
    <n v="88"/>
    <s v="US"/>
    <s v="USD"/>
    <n v="1537160400"/>
    <n v="1537419600"/>
    <b v="0"/>
    <b v="1"/>
    <s v="theater/plays"/>
    <s v="Percent Funded"/>
    <n v="1.6357142857142857"/>
    <x v="2"/>
    <s v="plays"/>
    <x v="575"/>
    <d v="2018-09-20T05:00:00"/>
    <m/>
  </r>
  <r>
    <n v="905"/>
    <s v="Haynes PLC"/>
    <s v="Re-engineered clear-thinking project"/>
    <n v="7900"/>
    <n v="12955"/>
    <x v="3"/>
    <n v="236"/>
    <s v="US"/>
    <s v="USD"/>
    <n v="1379566800"/>
    <n v="1379826000"/>
    <b v="0"/>
    <b v="0"/>
    <s v="theater/plays"/>
    <s v="Percent Funded"/>
    <n v="1.6398734177215191"/>
    <x v="2"/>
    <s v="plays"/>
    <x v="219"/>
    <d v="2013-09-22T05:00:00"/>
    <m/>
  </r>
  <r>
    <n v="324"/>
    <s v="Harris, Hall and Harris"/>
    <s v="Inverse analyzing matrices"/>
    <n v="7100"/>
    <n v="11648"/>
    <x v="3"/>
    <n v="307"/>
    <s v="US"/>
    <s v="USD"/>
    <n v="1434862800"/>
    <n v="1435899600"/>
    <b v="0"/>
    <b v="1"/>
    <s v="theater/plays"/>
    <s v="Percent Funded"/>
    <n v="1.6405633802816901"/>
    <x v="2"/>
    <s v="plays"/>
    <x v="576"/>
    <d v="2015-07-03T05:00:00"/>
    <m/>
  </r>
  <r>
    <n v="935"/>
    <s v="Richards, Stevens and Fleming"/>
    <s v="Object-based full-range knowledge user"/>
    <n v="6100"/>
    <n v="10012"/>
    <x v="3"/>
    <n v="132"/>
    <s v="US"/>
    <s v="USD"/>
    <n v="1437714000"/>
    <n v="1438318800"/>
    <b v="0"/>
    <b v="0"/>
    <s v="theater/plays"/>
    <s v="Percent Funded"/>
    <n v="1.6413114754098361"/>
    <x v="2"/>
    <s v="plays"/>
    <x v="577"/>
    <d v="2015-07-31T05:00:00"/>
    <m/>
  </r>
  <r>
    <n v="727"/>
    <s v="Quinn, Cruz and Schmidt"/>
    <s v="Enterprise-wide multimedia software"/>
    <n v="8900"/>
    <n v="14685"/>
    <x v="3"/>
    <n v="181"/>
    <s v="US"/>
    <s v="USD"/>
    <n v="1547964000"/>
    <n v="1552971600"/>
    <b v="0"/>
    <b v="0"/>
    <s v="technology/web"/>
    <s v="Percent Funded"/>
    <n v="1.65"/>
    <x v="2"/>
    <s v="plays"/>
    <x v="299"/>
    <d v="2019-03-19T05:00:00"/>
    <m/>
  </r>
  <r>
    <n v="322"/>
    <s v="Hebert Group"/>
    <s v="Visionary asymmetric Graphical User Interface"/>
    <n v="117900"/>
    <n v="196377"/>
    <x v="3"/>
    <n v="5168"/>
    <s v="US"/>
    <s v="USD"/>
    <n v="1290664800"/>
    <n v="1291788000"/>
    <b v="0"/>
    <b v="0"/>
    <s v="theater/plays"/>
    <s v="Percent Funded"/>
    <n v="1.6656234096692113"/>
    <x v="3"/>
    <s v="web"/>
    <x v="578"/>
    <d v="2010-12-08T06:00:00"/>
    <m/>
  </r>
  <r>
    <n v="755"/>
    <s v="Chen, Pollard and Clarke"/>
    <s v="Stand-alone multi-state project"/>
    <n v="4500"/>
    <n v="7496"/>
    <x v="3"/>
    <n v="288"/>
    <s v="DK"/>
    <s v="DKK"/>
    <n v="1514354400"/>
    <n v="1515391200"/>
    <b v="0"/>
    <b v="1"/>
    <s v="theater/plays"/>
    <s v="Percent Funded"/>
    <n v="1.6657777777777778"/>
    <x v="2"/>
    <s v="plays"/>
    <x v="38"/>
    <d v="2018-01-08T06:00:00"/>
    <m/>
  </r>
  <r>
    <n v="396"/>
    <s v="Holmes PLC"/>
    <s v="Digitized local info-mediaries"/>
    <n v="46100"/>
    <n v="77012"/>
    <x v="3"/>
    <n v="1604"/>
    <s v="AU"/>
    <s v="AUD"/>
    <n v="1538715600"/>
    <n v="1539406800"/>
    <b v="0"/>
    <b v="0"/>
    <s v="film &amp; video/drama"/>
    <s v="Percent Funded"/>
    <n v="1.6705422993492407"/>
    <x v="2"/>
    <s v="plays"/>
    <x v="579"/>
    <d v="2018-10-13T05:00:00"/>
    <m/>
  </r>
  <r>
    <n v="86"/>
    <s v="Davis-Smith"/>
    <s v="Organic motivating firmware"/>
    <n v="7400"/>
    <n v="12405"/>
    <x v="3"/>
    <n v="203"/>
    <s v="US"/>
    <s v="USD"/>
    <n v="1430715600"/>
    <n v="1431838800"/>
    <b v="1"/>
    <b v="0"/>
    <s v="theater/plays"/>
    <s v="Percent Funded"/>
    <n v="1.6763513513513513"/>
    <x v="4"/>
    <s v="drama"/>
    <x v="580"/>
    <d v="2015-05-17T05:00:00"/>
    <m/>
  </r>
  <r>
    <n v="754"/>
    <s v="Perez, Reed and Lee"/>
    <s v="Advanced dedicated encoding"/>
    <n v="70400"/>
    <n v="118603"/>
    <x v="3"/>
    <n v="3205"/>
    <s v="US"/>
    <s v="USD"/>
    <n v="1351400400"/>
    <n v="1355983200"/>
    <b v="0"/>
    <b v="0"/>
    <s v="theater/plays"/>
    <s v="Percent Funded"/>
    <n v="1.6847017045454546"/>
    <x v="2"/>
    <s v="plays"/>
    <x v="581"/>
    <d v="2012-12-20T06:00:00"/>
    <m/>
  </r>
  <r>
    <n v="227"/>
    <s v="Johnson-Lee"/>
    <s v="Intuitive exuding process improvement"/>
    <n v="60900"/>
    <n v="102751"/>
    <x v="3"/>
    <n v="943"/>
    <s v="US"/>
    <s v="USD"/>
    <n v="1431666000"/>
    <n v="1432184400"/>
    <b v="0"/>
    <b v="0"/>
    <s v="games/mobile games"/>
    <s v="Percent Funded"/>
    <n v="1.687208538587849"/>
    <x v="2"/>
    <s v="plays"/>
    <x v="582"/>
    <d v="2015-05-21T05:00:00"/>
    <m/>
  </r>
  <r>
    <n v="40"/>
    <s v="Garcia, Garcia and Lopez"/>
    <s v="Reduced stable middleware"/>
    <n v="8800"/>
    <n v="14878"/>
    <x v="3"/>
    <n v="198"/>
    <s v="US"/>
    <s v="USD"/>
    <n v="1275714000"/>
    <n v="1277355600"/>
    <b v="0"/>
    <b v="1"/>
    <s v="technology/wearables"/>
    <s v="Percent Funded"/>
    <n v="1.6906818181818182"/>
    <x v="8"/>
    <s v="mobile games"/>
    <x v="583"/>
    <d v="2010-06-24T05:00:00"/>
    <m/>
  </r>
  <r>
    <n v="889"/>
    <s v="Santos Group"/>
    <s v="Secured dynamic capacity"/>
    <n v="5600"/>
    <n v="9508"/>
    <x v="3"/>
    <n v="122"/>
    <s v="US"/>
    <s v="USD"/>
    <n v="1394600400"/>
    <n v="1395205200"/>
    <b v="0"/>
    <b v="1"/>
    <s v="music/electric music"/>
    <s v="Percent Funded"/>
    <n v="1.697857142857143"/>
    <x v="3"/>
    <s v="wearables"/>
    <x v="584"/>
    <d v="2014-03-19T05:00:00"/>
    <m/>
  </r>
  <r>
    <n v="872"/>
    <s v="Davis LLC"/>
    <s v="Compatible logistical paradigm"/>
    <n v="4700"/>
    <n v="7992"/>
    <x v="3"/>
    <n v="81"/>
    <s v="AU"/>
    <s v="AUD"/>
    <n v="1535950800"/>
    <n v="1536382800"/>
    <b v="0"/>
    <b v="0"/>
    <s v="film &amp; video/science fiction"/>
    <s v="Percent Funded"/>
    <n v="1.7004255319148935"/>
    <x v="5"/>
    <s v="electric music"/>
    <x v="585"/>
    <d v="2018-09-08T05:00:00"/>
    <m/>
  </r>
  <r>
    <n v="615"/>
    <s v="Petersen-Rodriguez"/>
    <s v="Digitized clear-thinking installation"/>
    <n v="8500"/>
    <n v="14488"/>
    <x v="3"/>
    <n v="170"/>
    <s v="IT"/>
    <s v="EUR"/>
    <n v="1461906000"/>
    <n v="1462770000"/>
    <b v="0"/>
    <b v="0"/>
    <s v="theater/plays"/>
    <s v="Percent Funded"/>
    <n v="1.7044705882352942"/>
    <x v="4"/>
    <s v="science fiction"/>
    <x v="586"/>
    <d v="2016-05-09T05:00:00"/>
    <m/>
  </r>
  <r>
    <n v="279"/>
    <s v="Smith-Jenkins"/>
    <s v="Vision-oriented methodical application"/>
    <n v="8000"/>
    <n v="13656"/>
    <x v="3"/>
    <n v="546"/>
    <s v="US"/>
    <s v="USD"/>
    <n v="1535950800"/>
    <n v="1536210000"/>
    <b v="0"/>
    <b v="0"/>
    <s v="theater/plays"/>
    <s v="Percent Funded"/>
    <n v="1.7070000000000001"/>
    <x v="2"/>
    <s v="plays"/>
    <x v="585"/>
    <d v="2018-09-06T05:00:00"/>
    <m/>
  </r>
  <r>
    <n v="604"/>
    <s v="Cole, Hernandez and Rodriguez"/>
    <s v="Cross-platform logistical circuit"/>
    <n v="88700"/>
    <n v="151438"/>
    <x v="3"/>
    <n v="2857"/>
    <s v="US"/>
    <s v="USD"/>
    <n v="1295676000"/>
    <n v="1297490400"/>
    <b v="0"/>
    <b v="0"/>
    <s v="theater/plays"/>
    <s v="Percent Funded"/>
    <n v="1.7073055242390078"/>
    <x v="2"/>
    <s v="plays"/>
    <x v="587"/>
    <d v="2011-02-12T06:00:00"/>
    <m/>
  </r>
  <r>
    <n v="232"/>
    <s v="Davis-Rodriguez"/>
    <s v="Progressive secondary portal"/>
    <n v="3400"/>
    <n v="5823"/>
    <x v="3"/>
    <n v="92"/>
    <s v="US"/>
    <s v="USD"/>
    <n v="1469422800"/>
    <n v="1469509200"/>
    <b v="0"/>
    <b v="0"/>
    <s v="theater/plays"/>
    <s v="Percent Funded"/>
    <n v="1.7126470588235294"/>
    <x v="2"/>
    <s v="plays"/>
    <x v="588"/>
    <d v="2016-07-26T05:00:00"/>
    <m/>
  </r>
  <r>
    <n v="460"/>
    <s v="Rich, Alvarez and King"/>
    <s v="Business-focused static ability"/>
    <n v="2400"/>
    <n v="4119"/>
    <x v="3"/>
    <n v="50"/>
    <s v="US"/>
    <s v="USD"/>
    <n v="1281330000"/>
    <n v="1281589200"/>
    <b v="0"/>
    <b v="0"/>
    <s v="theater/plays"/>
    <s v="Percent Funded"/>
    <n v="1.7162500000000001"/>
    <x v="2"/>
    <s v="plays"/>
    <x v="88"/>
    <d v="2010-08-12T05:00:00"/>
    <m/>
  </r>
  <r>
    <n v="384"/>
    <s v="Baker, Collins and Smith"/>
    <s v="Reactive real-time software"/>
    <n v="114400"/>
    <n v="196779"/>
    <x v="3"/>
    <n v="4799"/>
    <s v="US"/>
    <s v="USD"/>
    <n v="1486706400"/>
    <n v="1489039200"/>
    <b v="1"/>
    <b v="1"/>
    <s v="film &amp; video/documentary"/>
    <s v="Percent Funded"/>
    <n v="1.7200961538461539"/>
    <x v="2"/>
    <s v="plays"/>
    <x v="334"/>
    <d v="2017-03-09T06:00:00"/>
    <m/>
  </r>
  <r>
    <n v="361"/>
    <s v="Anderson and Sons"/>
    <s v="Quality-focused reciprocal structure"/>
    <n v="5500"/>
    <n v="9546"/>
    <x v="3"/>
    <n v="88"/>
    <s v="US"/>
    <s v="USD"/>
    <n v="1507352400"/>
    <n v="1509426000"/>
    <b v="0"/>
    <b v="0"/>
    <s v="theater/plays"/>
    <s v="Percent Funded"/>
    <n v="1.7356363636363636"/>
    <x v="4"/>
    <s v="documentary"/>
    <x v="589"/>
    <d v="2017-10-31T05:00:00"/>
    <m/>
  </r>
  <r>
    <n v="5"/>
    <s v="Harris Group"/>
    <s v="Open-source optimizing database"/>
    <n v="7600"/>
    <n v="13195"/>
    <x v="3"/>
    <n v="174"/>
    <s v="DK"/>
    <s v="DKK"/>
    <n v="1346130000"/>
    <n v="1347080400"/>
    <b v="0"/>
    <b v="0"/>
    <s v="theater/plays"/>
    <s v="Percent Funded"/>
    <n v="1.7361842105263159"/>
    <x v="2"/>
    <s v="plays"/>
    <x v="590"/>
    <d v="2012-09-08T05:00:00"/>
    <m/>
  </r>
  <r>
    <n v="397"/>
    <s v="Jones-Martin"/>
    <s v="Virtual systematic monitoring"/>
    <n v="8100"/>
    <n v="14083"/>
    <x v="3"/>
    <n v="454"/>
    <s v="US"/>
    <s v="USD"/>
    <n v="1369285200"/>
    <n v="1369803600"/>
    <b v="0"/>
    <b v="0"/>
    <s v="music/rock"/>
    <s v="Percent Funded"/>
    <n v="1.738641975308642"/>
    <x v="2"/>
    <s v="plays"/>
    <x v="591"/>
    <d v="2013-05-29T05:00:00"/>
    <m/>
  </r>
  <r>
    <n v="117"/>
    <s v="Chaney-Dennis"/>
    <s v="Business-focused 24hour groupware"/>
    <n v="4900"/>
    <n v="8523"/>
    <x v="3"/>
    <n v="275"/>
    <s v="US"/>
    <s v="USD"/>
    <n v="1316667600"/>
    <n v="1317186000"/>
    <b v="0"/>
    <b v="0"/>
    <s v="film &amp; video/television"/>
    <s v="Percent Funded"/>
    <n v="1.7393877551020409"/>
    <x v="5"/>
    <s v="rock"/>
    <x v="47"/>
    <d v="2011-09-28T05:00:00"/>
    <m/>
  </r>
  <r>
    <n v="613"/>
    <s v="Santos, Williams and Brown"/>
    <s v="Reverse-engineered 24/7 methodology"/>
    <n v="1100"/>
    <n v="1914"/>
    <x v="3"/>
    <n v="26"/>
    <s v="CA"/>
    <s v="CAD"/>
    <n v="1503723600"/>
    <n v="1504501200"/>
    <b v="0"/>
    <b v="0"/>
    <s v="theater/plays"/>
    <s v="Percent Funded"/>
    <n v="1.74"/>
    <x v="4"/>
    <s v="television"/>
    <x v="592"/>
    <d v="2017-09-04T05:00:00"/>
    <m/>
  </r>
  <r>
    <n v="701"/>
    <s v="Mcclain LLC"/>
    <s v="Open-source multi-tasking methodology"/>
    <n v="52000"/>
    <n v="91014"/>
    <x v="3"/>
    <n v="820"/>
    <s v="US"/>
    <s v="USD"/>
    <n v="1301202000"/>
    <n v="1301806800"/>
    <b v="1"/>
    <b v="0"/>
    <s v="theater/plays"/>
    <s v="Percent Funded"/>
    <n v="1.7502692307692307"/>
    <x v="2"/>
    <s v="plays"/>
    <x v="593"/>
    <d v="2011-04-03T05:00:00"/>
    <m/>
  </r>
  <r>
    <n v="922"/>
    <s v="Soto-Anthony"/>
    <s v="Ameliorated logistical capability"/>
    <n v="51400"/>
    <n v="90440"/>
    <x v="3"/>
    <n v="2261"/>
    <s v="US"/>
    <s v="USD"/>
    <n v="1544335200"/>
    <n v="1545112800"/>
    <b v="0"/>
    <b v="1"/>
    <s v="music/world music"/>
    <s v="Percent Funded"/>
    <n v="1.7595330739299611"/>
    <x v="2"/>
    <s v="plays"/>
    <x v="397"/>
    <d v="2018-12-18T06:00:00"/>
    <m/>
  </r>
  <r>
    <n v="667"/>
    <s v="Little Ltd"/>
    <s v="Decentralized bandwidth-monitored ability"/>
    <n v="6900"/>
    <n v="12155"/>
    <x v="3"/>
    <n v="419"/>
    <s v="US"/>
    <s v="USD"/>
    <n v="1410325200"/>
    <n v="1411102800"/>
    <b v="0"/>
    <b v="0"/>
    <s v="journalism/audio"/>
    <s v="Percent Funded"/>
    <n v="1.7615942028985507"/>
    <x v="5"/>
    <s v="world music"/>
    <x v="594"/>
    <d v="2014-09-19T05:00:00"/>
    <m/>
  </r>
  <r>
    <n v="444"/>
    <s v="Hensley Ltd"/>
    <s v="Versatile global attitude"/>
    <n v="6200"/>
    <n v="10938"/>
    <x v="3"/>
    <n v="296"/>
    <s v="US"/>
    <s v="USD"/>
    <n v="1311483600"/>
    <n v="1311656400"/>
    <b v="0"/>
    <b v="1"/>
    <s v="music/indie rock"/>
    <s v="Percent Funded"/>
    <n v="1.7641935483870967"/>
    <x v="9"/>
    <s v="audio"/>
    <x v="595"/>
    <d v="2011-07-26T05:00:00"/>
    <m/>
  </r>
  <r>
    <n v="762"/>
    <s v="Davis Ltd"/>
    <s v="Upgradable uniform service-desk"/>
    <n v="3500"/>
    <n v="6204"/>
    <x v="3"/>
    <n v="100"/>
    <s v="AU"/>
    <s v="AUD"/>
    <n v="1354082400"/>
    <n v="1355032800"/>
    <b v="0"/>
    <b v="0"/>
    <s v="music/jazz"/>
    <s v="Percent Funded"/>
    <n v="1.7725714285714285"/>
    <x v="5"/>
    <s v="indie rock"/>
    <x v="596"/>
    <d v="2012-12-09T06:00:00"/>
    <m/>
  </r>
  <r>
    <n v="55"/>
    <s v="Wright, Brooks and Villarreal"/>
    <s v="Reverse-engineered bifurcated strategy"/>
    <n v="6600"/>
    <n v="11746"/>
    <x v="3"/>
    <n v="131"/>
    <s v="US"/>
    <s v="USD"/>
    <n v="1532926800"/>
    <n v="1533358800"/>
    <b v="0"/>
    <b v="0"/>
    <s v="music/jazz"/>
    <s v="Percent Funded"/>
    <n v="1.7796969696969698"/>
    <x v="5"/>
    <s v="jazz"/>
    <x v="597"/>
    <d v="2018-08-04T05:00:00"/>
    <m/>
  </r>
  <r>
    <n v="473"/>
    <s v="Richardson Inc"/>
    <s v="Assimilated fault-tolerant capacity"/>
    <n v="5000"/>
    <n v="8907"/>
    <x v="3"/>
    <n v="106"/>
    <s v="US"/>
    <s v="USD"/>
    <n v="1529989200"/>
    <n v="1530075600"/>
    <b v="0"/>
    <b v="0"/>
    <s v="music/electric music"/>
    <s v="Percent Funded"/>
    <n v="1.7814000000000001"/>
    <x v="5"/>
    <s v="jazz"/>
    <x v="598"/>
    <d v="2018-06-27T05:00:00"/>
    <m/>
  </r>
  <r>
    <n v="981"/>
    <s v="Diaz-Little"/>
    <s v="Grass-roots executive synergy"/>
    <n v="6700"/>
    <n v="11941"/>
    <x v="3"/>
    <n v="323"/>
    <s v="US"/>
    <s v="USD"/>
    <n v="1514181600"/>
    <n v="1517032800"/>
    <b v="0"/>
    <b v="0"/>
    <s v="technology/web"/>
    <s v="Percent Funded"/>
    <n v="1.7822388059701493"/>
    <x v="5"/>
    <s v="electric music"/>
    <x v="599"/>
    <d v="2018-01-27T06:00:00"/>
    <m/>
  </r>
  <r>
    <n v="487"/>
    <s v="Smith-Wallace"/>
    <s v="Monitored 24/7 time-frame"/>
    <n v="110300"/>
    <n v="197024"/>
    <x v="3"/>
    <n v="2346"/>
    <s v="US"/>
    <s v="USD"/>
    <n v="1492664400"/>
    <n v="1495515600"/>
    <b v="0"/>
    <b v="0"/>
    <s v="theater/plays"/>
    <s v="Percent Funded"/>
    <n v="1.7862556663644606"/>
    <x v="3"/>
    <s v="web"/>
    <x v="600"/>
    <d v="2017-05-23T05:00:00"/>
    <m/>
  </r>
  <r>
    <n v="438"/>
    <s v="Mathis, Hall and Hansen"/>
    <s v="Streamlined web-enabled knowledgebase"/>
    <n v="8300"/>
    <n v="14827"/>
    <x v="3"/>
    <n v="247"/>
    <s v="US"/>
    <s v="USD"/>
    <n v="1362376800"/>
    <n v="1364965200"/>
    <b v="0"/>
    <b v="0"/>
    <s v="theater/plays"/>
    <s v="Percent Funded"/>
    <n v="1.7863855421686747"/>
    <x v="2"/>
    <s v="plays"/>
    <x v="601"/>
    <d v="2013-04-03T05:00:00"/>
    <m/>
  </r>
  <r>
    <n v="338"/>
    <s v="Gonzalez-Burton"/>
    <s v="Decentralized intangible encoding"/>
    <n v="69800"/>
    <n v="125042"/>
    <x v="3"/>
    <n v="1690"/>
    <s v="US"/>
    <s v="USD"/>
    <n v="1317790800"/>
    <n v="1320382800"/>
    <b v="0"/>
    <b v="0"/>
    <s v="theater/plays"/>
    <s v="Percent Funded"/>
    <n v="1.7914326647564469"/>
    <x v="2"/>
    <s v="plays"/>
    <x v="602"/>
    <d v="2011-11-04T05:00:00"/>
    <m/>
  </r>
  <r>
    <n v="503"/>
    <s v="Collins LLC"/>
    <s v="Decentralized 4thgeneration time-frame"/>
    <n v="25500"/>
    <n v="45983"/>
    <x v="3"/>
    <n v="460"/>
    <s v="US"/>
    <s v="USD"/>
    <n v="1435726800"/>
    <n v="1437454800"/>
    <b v="0"/>
    <b v="0"/>
    <s v="film &amp; video/drama"/>
    <s v="Percent Funded"/>
    <n v="1.8032549019607844"/>
    <x v="2"/>
    <s v="plays"/>
    <x v="603"/>
    <d v="2015-07-21T05:00:00"/>
    <m/>
  </r>
  <r>
    <n v="268"/>
    <s v="Brown-Mckee"/>
    <s v="Networked optimal productivity"/>
    <n v="1500"/>
    <n v="2708"/>
    <x v="3"/>
    <n v="48"/>
    <s v="US"/>
    <s v="USD"/>
    <n v="1349326800"/>
    <n v="1353304800"/>
    <b v="0"/>
    <b v="0"/>
    <s v="film &amp; video/documentary"/>
    <s v="Percent Funded"/>
    <n v="1.8053333333333332"/>
    <x v="4"/>
    <s v="drama"/>
    <x v="55"/>
    <d v="2012-11-19T06:00:00"/>
    <m/>
  </r>
  <r>
    <n v="934"/>
    <s v="Davis, Crawford and Lopez"/>
    <s v="Reactive radical framework"/>
    <n v="6200"/>
    <n v="11280"/>
    <x v="3"/>
    <n v="105"/>
    <s v="US"/>
    <s v="USD"/>
    <n v="1456120800"/>
    <n v="1456639200"/>
    <b v="0"/>
    <b v="0"/>
    <s v="theater/plays"/>
    <s v="Percent Funded"/>
    <n v="1.8193548387096774"/>
    <x v="4"/>
    <s v="documentary"/>
    <x v="604"/>
    <d v="2016-02-28T06:00:00"/>
    <m/>
  </r>
  <r>
    <n v="406"/>
    <s v="Lyons Inc"/>
    <s v="Balanced attitude-oriented parallelism"/>
    <n v="39300"/>
    <n v="71583"/>
    <x v="3"/>
    <n v="645"/>
    <s v="US"/>
    <s v="USD"/>
    <n v="1359525600"/>
    <n v="1360562400"/>
    <b v="1"/>
    <b v="0"/>
    <s v="film &amp; video/documentary"/>
    <s v="Percent Funded"/>
    <n v="1.8214503816793892"/>
    <x v="2"/>
    <s v="plays"/>
    <x v="126"/>
    <d v="2013-02-11T06:00:00"/>
    <m/>
  </r>
  <r>
    <n v="920"/>
    <s v="Green, Murphy and Webb"/>
    <s v="Versatile directional project"/>
    <n v="5300"/>
    <n v="9676"/>
    <x v="3"/>
    <n v="255"/>
    <s v="US"/>
    <s v="USD"/>
    <n v="1549519200"/>
    <n v="1551247200"/>
    <b v="1"/>
    <b v="0"/>
    <s v="film &amp; video/animation"/>
    <s v="Percent Funded"/>
    <n v="1.8256603773584905"/>
    <x v="4"/>
    <s v="documentary"/>
    <x v="605"/>
    <d v="2019-02-27T06:00:00"/>
    <m/>
  </r>
  <r>
    <n v="381"/>
    <s v="Michael, Anderson and Vincent"/>
    <s v="Cross-group global moratorium"/>
    <n v="5300"/>
    <n v="9749"/>
    <x v="3"/>
    <n v="155"/>
    <s v="US"/>
    <s v="USD"/>
    <n v="1433739600"/>
    <n v="1437714000"/>
    <b v="0"/>
    <b v="0"/>
    <s v="theater/plays"/>
    <s v="Percent Funded"/>
    <n v="1.8394339622641509"/>
    <x v="4"/>
    <s v="animation"/>
    <x v="606"/>
    <d v="2015-07-24T05:00:00"/>
    <m/>
  </r>
  <r>
    <n v="469"/>
    <s v="Olsen-Ryan"/>
    <s v="Assimilated neutral utilization"/>
    <n v="5600"/>
    <n v="10328"/>
    <x v="3"/>
    <n v="159"/>
    <s v="US"/>
    <s v="USD"/>
    <n v="1431925200"/>
    <n v="1432098000"/>
    <b v="0"/>
    <b v="0"/>
    <s v="film &amp; video/drama"/>
    <s v="Percent Funded"/>
    <n v="1.8442857142857143"/>
    <x v="2"/>
    <s v="plays"/>
    <x v="378"/>
    <d v="2015-05-20T05:00:00"/>
    <m/>
  </r>
  <r>
    <n v="868"/>
    <s v="Wood, Buckley and Meza"/>
    <s v="Front-line web-enabled installation"/>
    <n v="7000"/>
    <n v="12939"/>
    <x v="3"/>
    <n v="126"/>
    <s v="US"/>
    <s v="USD"/>
    <n v="1381554000"/>
    <n v="1382504400"/>
    <b v="0"/>
    <b v="0"/>
    <s v="theater/plays"/>
    <s v="Percent Funded"/>
    <n v="1.8484285714285715"/>
    <x v="4"/>
    <s v="drama"/>
    <x v="607"/>
    <d v="2013-10-23T05:00:00"/>
    <m/>
  </r>
  <r>
    <n v="254"/>
    <s v="Barry Group"/>
    <s v="De-engineered static Local Area Network"/>
    <n v="4600"/>
    <n v="8505"/>
    <x v="3"/>
    <n v="88"/>
    <s v="US"/>
    <s v="USD"/>
    <n v="1487656800"/>
    <n v="1487829600"/>
    <b v="0"/>
    <b v="0"/>
    <s v="publishing/nonfiction"/>
    <s v="Percent Funded"/>
    <n v="1.8489130434782608"/>
    <x v="2"/>
    <s v="plays"/>
    <x v="608"/>
    <d v="2017-02-23T06:00:00"/>
    <m/>
  </r>
  <r>
    <n v="357"/>
    <s v="Perez, Davis and Wilson"/>
    <s v="Implemented tangible algorithm"/>
    <n v="2300"/>
    <n v="4253"/>
    <x v="3"/>
    <n v="41"/>
    <s v="US"/>
    <s v="USD"/>
    <n v="1441256400"/>
    <n v="1443416400"/>
    <b v="0"/>
    <b v="0"/>
    <s v="games/video games"/>
    <s v="Percent Funded"/>
    <n v="1.8491304347826087"/>
    <x v="7"/>
    <s v="nonfiction"/>
    <x v="609"/>
    <d v="2015-09-28T05:00:00"/>
    <m/>
  </r>
  <r>
    <n v="330"/>
    <s v="Thompson-Bates"/>
    <s v="Expanded encompassing open architecture"/>
    <n v="33700"/>
    <n v="62330"/>
    <x v="3"/>
    <n v="1385"/>
    <s v="GB"/>
    <s v="GBP"/>
    <n v="1512712800"/>
    <n v="1512799200"/>
    <b v="0"/>
    <b v="0"/>
    <s v="film &amp; video/documentary"/>
    <s v="Percent Funded"/>
    <n v="1.8495548961424333"/>
    <x v="8"/>
    <s v="video games"/>
    <x v="610"/>
    <d v="2017-12-09T06:00:00"/>
    <m/>
  </r>
  <r>
    <n v="729"/>
    <s v="Moore Group"/>
    <s v="Multi-lateral object-oriented open system"/>
    <n v="5600"/>
    <n v="10397"/>
    <x v="3"/>
    <n v="122"/>
    <s v="US"/>
    <s v="USD"/>
    <n v="1359957600"/>
    <n v="1360130400"/>
    <b v="0"/>
    <b v="0"/>
    <s v="film &amp; video/drama"/>
    <s v="Percent Funded"/>
    <n v="1.8566071428571429"/>
    <x v="4"/>
    <s v="documentary"/>
    <x v="611"/>
    <d v="2013-02-06T06:00:00"/>
    <m/>
  </r>
  <r>
    <n v="865"/>
    <s v="Ellis, Smith and Armstrong"/>
    <s v="Horizontal attitude-oriented help-desk"/>
    <n v="81000"/>
    <n v="150515"/>
    <x v="3"/>
    <n v="3272"/>
    <s v="US"/>
    <s v="USD"/>
    <n v="1410757200"/>
    <n v="1411534800"/>
    <b v="0"/>
    <b v="0"/>
    <s v="theater/plays"/>
    <s v="Percent Funded"/>
    <n v="1.8582098765432098"/>
    <x v="4"/>
    <s v="drama"/>
    <x v="612"/>
    <d v="2014-09-24T05:00:00"/>
    <m/>
  </r>
  <r>
    <n v="43"/>
    <s v="Schmitt-Mendoza"/>
    <s v="Profound explicit paradigm"/>
    <n v="90200"/>
    <n v="167717"/>
    <x v="3"/>
    <n v="6212"/>
    <s v="US"/>
    <s v="USD"/>
    <n v="1406178000"/>
    <n v="1407560400"/>
    <b v="0"/>
    <b v="0"/>
    <s v="publishing/radio &amp; podcasts"/>
    <s v="Percent Funded"/>
    <n v="1.859390243902439"/>
    <x v="2"/>
    <s v="plays"/>
    <x v="613"/>
    <d v="2014-08-09T05:00:00"/>
    <m/>
  </r>
  <r>
    <n v="568"/>
    <s v="Hardin-Foley"/>
    <s v="Synergized zero tolerance help-desk"/>
    <n v="72400"/>
    <n v="134688"/>
    <x v="3"/>
    <n v="5180"/>
    <s v="US"/>
    <s v="USD"/>
    <n v="1279170000"/>
    <n v="1283058000"/>
    <b v="0"/>
    <b v="0"/>
    <s v="theater/plays"/>
    <s v="Percent Funded"/>
    <n v="1.8603314917127072"/>
    <x v="7"/>
    <s v="radio &amp; podcasts"/>
    <x v="614"/>
    <d v="2010-08-29T05:00:00"/>
    <m/>
  </r>
  <r>
    <n v="107"/>
    <s v="Tucker, Schmidt and Reid"/>
    <s v="Multi-layered encompassing installation"/>
    <n v="3500"/>
    <n v="6527"/>
    <x v="3"/>
    <n v="86"/>
    <s v="US"/>
    <s v="USD"/>
    <n v="1524459600"/>
    <n v="1525928400"/>
    <b v="0"/>
    <b v="1"/>
    <s v="theater/plays"/>
    <s v="Percent Funded"/>
    <n v="1.8648571428571428"/>
    <x v="2"/>
    <s v="plays"/>
    <x v="615"/>
    <d v="2018-05-10T05:00:00"/>
    <m/>
  </r>
  <r>
    <n v="390"/>
    <s v="Davis-Allen"/>
    <s v="Digitized eco-centric core"/>
    <n v="2400"/>
    <n v="4477"/>
    <x v="3"/>
    <n v="50"/>
    <s v="US"/>
    <s v="USD"/>
    <n v="1379048400"/>
    <n v="1380344400"/>
    <b v="0"/>
    <b v="0"/>
    <s v="photography/photography books"/>
    <s v="Percent Funded"/>
    <n v="1.8654166666666667"/>
    <x v="2"/>
    <s v="plays"/>
    <x v="616"/>
    <d v="2013-09-28T05:00:00"/>
    <m/>
  </r>
  <r>
    <n v="334"/>
    <s v="Mcgee Group"/>
    <s v="Assimilated discrete algorithm"/>
    <n v="66200"/>
    <n v="123538"/>
    <x v="3"/>
    <n v="1113"/>
    <s v="US"/>
    <s v="USD"/>
    <n v="1515564000"/>
    <n v="1516168800"/>
    <b v="0"/>
    <b v="0"/>
    <s v="music/rock"/>
    <s v="Percent Funded"/>
    <n v="1.8661329305135952"/>
    <x v="6"/>
    <s v="photography books"/>
    <x v="354"/>
    <d v="2018-01-17T06:00:00"/>
    <m/>
  </r>
  <r>
    <n v="605"/>
    <s v="Ortiz, Valenzuela and Collins"/>
    <s v="Profound solution-oriented matrix"/>
    <n v="3300"/>
    <n v="6178"/>
    <x v="3"/>
    <n v="107"/>
    <s v="US"/>
    <s v="USD"/>
    <n v="1443848400"/>
    <n v="1447394400"/>
    <b v="0"/>
    <b v="0"/>
    <s v="publishing/nonfiction"/>
    <s v="Percent Funded"/>
    <n v="1.8721212121212121"/>
    <x v="5"/>
    <s v="rock"/>
    <x v="329"/>
    <d v="2015-11-13T06:00:00"/>
    <m/>
  </r>
  <r>
    <n v="862"/>
    <s v="Lewis and Sons"/>
    <s v="Profound disintermediate open system"/>
    <n v="3500"/>
    <n v="6560"/>
    <x v="3"/>
    <n v="85"/>
    <s v="US"/>
    <s v="USD"/>
    <n v="1312174800"/>
    <n v="1312520400"/>
    <b v="0"/>
    <b v="0"/>
    <s v="theater/plays"/>
    <s v="Percent Funded"/>
    <n v="1.8742857142857143"/>
    <x v="7"/>
    <s v="nonfiction"/>
    <x v="617"/>
    <d v="2011-08-05T05:00:00"/>
    <m/>
  </r>
  <r>
    <n v="465"/>
    <s v="Gonzalez-Robbins"/>
    <s v="Up-sized responsive protocol"/>
    <n v="4700"/>
    <n v="8829"/>
    <x v="3"/>
    <n v="80"/>
    <s v="US"/>
    <s v="USD"/>
    <n v="1517032800"/>
    <n v="1517810400"/>
    <b v="0"/>
    <b v="0"/>
    <s v="publishing/translations"/>
    <s v="Percent Funded"/>
    <n v="1.8785106382978722"/>
    <x v="2"/>
    <s v="plays"/>
    <x v="618"/>
    <d v="2018-02-05T06:00:00"/>
    <m/>
  </r>
  <r>
    <n v="873"/>
    <s v="Vazquez, Ochoa and Clark"/>
    <s v="Intuitive value-added installation"/>
    <n v="42100"/>
    <n v="79268"/>
    <x v="3"/>
    <n v="1887"/>
    <s v="US"/>
    <s v="USD"/>
    <n v="1389160800"/>
    <n v="1389592800"/>
    <b v="0"/>
    <b v="0"/>
    <s v="photography/photography books"/>
    <s v="Percent Funded"/>
    <n v="1.8828503562945369"/>
    <x v="7"/>
    <s v="translations"/>
    <x v="619"/>
    <d v="2014-01-13T06:00:00"/>
    <m/>
  </r>
  <r>
    <n v="606"/>
    <s v="Valencia PLC"/>
    <s v="Extended asynchronous initiative"/>
    <n v="3400"/>
    <n v="6405"/>
    <x v="3"/>
    <n v="160"/>
    <s v="GB"/>
    <s v="GBP"/>
    <n v="1457330400"/>
    <n v="1458277200"/>
    <b v="0"/>
    <b v="0"/>
    <s v="music/rock"/>
    <s v="Percent Funded"/>
    <n v="1.8838235294117647"/>
    <x v="6"/>
    <s v="photography books"/>
    <x v="620"/>
    <d v="2016-03-18T05:00:00"/>
    <m/>
  </r>
  <r>
    <n v="798"/>
    <s v="Small-Fuentes"/>
    <s v="Seamless maximized product"/>
    <n v="3400"/>
    <n v="6408"/>
    <x v="3"/>
    <n v="121"/>
    <s v="US"/>
    <s v="USD"/>
    <n v="1338440400"/>
    <n v="1340859600"/>
    <b v="0"/>
    <b v="1"/>
    <s v="theater/plays"/>
    <s v="Percent Funded"/>
    <n v="1.8847058823529412"/>
    <x v="5"/>
    <s v="rock"/>
    <x v="621"/>
    <d v="2012-06-28T05:00:00"/>
    <m/>
  </r>
  <r>
    <n v="894"/>
    <s v="Barrett Inc"/>
    <s v="Organic cohesive neural-net"/>
    <n v="1700"/>
    <n v="3208"/>
    <x v="3"/>
    <n v="56"/>
    <s v="GB"/>
    <s v="GBP"/>
    <n v="1373518800"/>
    <n v="1376110800"/>
    <b v="0"/>
    <b v="1"/>
    <s v="film &amp; video/television"/>
    <s v="Percent Funded"/>
    <n v="1.8870588235294117"/>
    <x v="2"/>
    <s v="plays"/>
    <x v="622"/>
    <d v="2013-08-10T05:00:00"/>
    <m/>
  </r>
  <r>
    <n v="616"/>
    <s v="Burnett-Mora"/>
    <s v="Quality-focused 24/7 superstructure"/>
    <n v="6400"/>
    <n v="12129"/>
    <x v="3"/>
    <n v="238"/>
    <s v="GB"/>
    <s v="GBP"/>
    <n v="1379653200"/>
    <n v="1379739600"/>
    <b v="0"/>
    <b v="1"/>
    <s v="music/indie rock"/>
    <s v="Percent Funded"/>
    <n v="1.8951562500000001"/>
    <x v="4"/>
    <s v="television"/>
    <x v="623"/>
    <d v="2013-09-21T05:00:00"/>
    <m/>
  </r>
  <r>
    <n v="49"/>
    <s v="Casey-Kelly"/>
    <s v="Sharable holistic interface"/>
    <n v="7200"/>
    <n v="13653"/>
    <x v="3"/>
    <n v="303"/>
    <s v="US"/>
    <s v="USD"/>
    <n v="1571547600"/>
    <n v="1575439200"/>
    <b v="0"/>
    <b v="0"/>
    <s v="music/rock"/>
    <s v="Percent Funded"/>
    <n v="1.89625"/>
    <x v="5"/>
    <s v="indie rock"/>
    <x v="624"/>
    <d v="2019-12-04T06:00:00"/>
    <m/>
  </r>
  <r>
    <n v="676"/>
    <s v="Thompson-Moreno"/>
    <s v="Expanded needs-based orchestration"/>
    <n v="62300"/>
    <n v="118214"/>
    <x v="3"/>
    <n v="1170"/>
    <s v="US"/>
    <s v="USD"/>
    <n v="1348635600"/>
    <n v="1349413200"/>
    <b v="0"/>
    <b v="0"/>
    <s v="photography/photography books"/>
    <s v="Percent Funded"/>
    <n v="1.8974959871589085"/>
    <x v="5"/>
    <s v="rock"/>
    <x v="625"/>
    <d v="2012-10-05T05:00:00"/>
    <m/>
  </r>
  <r>
    <n v="839"/>
    <s v="Pierce-Ramirez"/>
    <s v="Organized scalable initiative"/>
    <n v="7700"/>
    <n v="14644"/>
    <x v="3"/>
    <n v="157"/>
    <s v="US"/>
    <s v="USD"/>
    <n v="1395032400"/>
    <n v="1398920400"/>
    <b v="0"/>
    <b v="1"/>
    <s v="film &amp; video/documentary"/>
    <s v="Percent Funded"/>
    <n v="1.9018181818181819"/>
    <x v="6"/>
    <s v="photography books"/>
    <x v="626"/>
    <d v="2014-05-01T05:00:00"/>
    <m/>
  </r>
  <r>
    <n v="773"/>
    <s v="Meza, Kirby and Patel"/>
    <s v="Cross-platform empowering project"/>
    <n v="53100"/>
    <n v="101185"/>
    <x v="3"/>
    <n v="2353"/>
    <s v="US"/>
    <s v="USD"/>
    <n v="1492059600"/>
    <n v="1492923600"/>
    <b v="0"/>
    <b v="0"/>
    <s v="theater/plays"/>
    <s v="Percent Funded"/>
    <n v="1.9055555555555554"/>
    <x v="4"/>
    <s v="documentary"/>
    <x v="627"/>
    <d v="2017-04-23T05:00:00"/>
    <m/>
  </r>
  <r>
    <n v="655"/>
    <s v="Gonzalez, Williams and Benson"/>
    <s v="Multi-layered bottom-line encryption"/>
    <n v="6900"/>
    <n v="13212"/>
    <x v="3"/>
    <n v="264"/>
    <s v="US"/>
    <s v="USD"/>
    <n v="1488434400"/>
    <n v="1489554000"/>
    <b v="1"/>
    <b v="0"/>
    <s v="photography/photography books"/>
    <s v="Percent Funded"/>
    <n v="1.9147826086956521"/>
    <x v="2"/>
    <s v="plays"/>
    <x v="628"/>
    <d v="2017-03-15T05:00:00"/>
    <m/>
  </r>
  <r>
    <n v="490"/>
    <s v="Young and Sons"/>
    <s v="Innovative disintermediate encryption"/>
    <n v="2400"/>
    <n v="4596"/>
    <x v="3"/>
    <n v="144"/>
    <s v="US"/>
    <s v="USD"/>
    <n v="1573970400"/>
    <n v="1574575200"/>
    <b v="0"/>
    <b v="0"/>
    <s v="journalism/audio"/>
    <s v="Percent Funded"/>
    <n v="1.915"/>
    <x v="6"/>
    <s v="photography books"/>
    <x v="629"/>
    <d v="2019-11-24T06:00:00"/>
    <m/>
  </r>
  <r>
    <n v="686"/>
    <s v="Jones, Wiley and Robbins"/>
    <s v="Front-line cohesive extranet"/>
    <n v="7500"/>
    <n v="14381"/>
    <x v="3"/>
    <n v="134"/>
    <s v="US"/>
    <s v="USD"/>
    <n v="1522126800"/>
    <n v="1523077200"/>
    <b v="0"/>
    <b v="0"/>
    <s v="technology/wearables"/>
    <s v="Percent Funded"/>
    <n v="1.9174666666666667"/>
    <x v="9"/>
    <s v="audio"/>
    <x v="630"/>
    <d v="2018-04-07T05:00:00"/>
    <m/>
  </r>
  <r>
    <n v="431"/>
    <s v="Rosales LLC"/>
    <s v="Compatible multimedia utilization"/>
    <n v="5100"/>
    <n v="9817"/>
    <x v="3"/>
    <n v="94"/>
    <s v="US"/>
    <s v="USD"/>
    <n v="1529643600"/>
    <n v="1531112400"/>
    <b v="1"/>
    <b v="0"/>
    <s v="theater/plays"/>
    <s v="Percent Funded"/>
    <n v="1.9249019607843136"/>
    <x v="3"/>
    <s v="wearables"/>
    <x v="631"/>
    <d v="2018-07-09T05:00:00"/>
    <m/>
  </r>
  <r>
    <n v="785"/>
    <s v="Peterson, Fletcher and Sanchez"/>
    <s v="Multi-channeled bi-directional moratorium"/>
    <n v="6700"/>
    <n v="12939"/>
    <x v="3"/>
    <n v="127"/>
    <s v="AU"/>
    <s v="AUD"/>
    <n v="1556341200"/>
    <n v="1559278800"/>
    <b v="0"/>
    <b v="1"/>
    <s v="film &amp; video/animation"/>
    <s v="Percent Funded"/>
    <n v="1.9311940298507462"/>
    <x v="2"/>
    <s v="plays"/>
    <x v="571"/>
    <d v="2019-05-31T05:00:00"/>
    <m/>
  </r>
  <r>
    <n v="810"/>
    <s v="Ball-Fisher"/>
    <s v="Multi-layered intangible instruction set"/>
    <n v="6400"/>
    <n v="12360"/>
    <x v="3"/>
    <n v="221"/>
    <s v="US"/>
    <s v="USD"/>
    <n v="1511848800"/>
    <n v="1512712800"/>
    <b v="0"/>
    <b v="1"/>
    <s v="theater/plays"/>
    <s v="Percent Funded"/>
    <n v="1.9312499999999999"/>
    <x v="4"/>
    <s v="animation"/>
    <x v="632"/>
    <d v="2017-12-08T06:00:00"/>
    <m/>
  </r>
  <r>
    <n v="229"/>
    <s v="Hoffman-Howard"/>
    <s v="Extended encompassing application"/>
    <n v="85600"/>
    <n v="165798"/>
    <x v="3"/>
    <n v="2551"/>
    <s v="US"/>
    <s v="USD"/>
    <n v="1496293200"/>
    <n v="1500440400"/>
    <b v="0"/>
    <b v="1"/>
    <s v="games/mobile games"/>
    <s v="Percent Funded"/>
    <n v="1.936892523364486"/>
    <x v="2"/>
    <s v="plays"/>
    <x v="633"/>
    <d v="2017-07-19T05:00:00"/>
    <m/>
  </r>
  <r>
    <n v="213"/>
    <s v="Morgan-Warren"/>
    <s v="Face-to-face encompassing info-mediaries"/>
    <n v="87900"/>
    <n v="171549"/>
    <x v="3"/>
    <n v="4289"/>
    <s v="US"/>
    <s v="USD"/>
    <n v="1289019600"/>
    <n v="1289714400"/>
    <b v="0"/>
    <b v="1"/>
    <s v="music/indie rock"/>
    <s v="Percent Funded"/>
    <n v="1.9516382252559727"/>
    <x v="8"/>
    <s v="mobile games"/>
    <x v="634"/>
    <d v="2010-11-14T06:00:00"/>
    <m/>
  </r>
  <r>
    <n v="99"/>
    <s v="Baker-Morris"/>
    <s v="Fully-configurable motivating approach"/>
    <n v="7600"/>
    <n v="14951"/>
    <x v="3"/>
    <n v="164"/>
    <s v="US"/>
    <s v="USD"/>
    <n v="1416895200"/>
    <n v="1419400800"/>
    <b v="0"/>
    <b v="0"/>
    <s v="theater/plays"/>
    <s v="Percent Funded"/>
    <n v="1.9672368421052631"/>
    <x v="5"/>
    <s v="indie rock"/>
    <x v="635"/>
    <d v="2014-12-24T06:00:00"/>
    <m/>
  </r>
  <r>
    <n v="802"/>
    <s v="Rodriguez, Anderson and Porter"/>
    <s v="Reverse-engineered zero-defect infrastructure"/>
    <n v="6200"/>
    <n v="12216"/>
    <x v="3"/>
    <n v="142"/>
    <s v="US"/>
    <s v="USD"/>
    <n v="1562216400"/>
    <n v="1562389200"/>
    <b v="0"/>
    <b v="0"/>
    <s v="photography/photography books"/>
    <s v="Percent Funded"/>
    <n v="1.9703225806451612"/>
    <x v="2"/>
    <s v="plays"/>
    <x v="285"/>
    <d v="2019-07-06T05:00:00"/>
    <m/>
  </r>
  <r>
    <n v="845"/>
    <s v="Williams LLC"/>
    <s v="Up-sized high-level access"/>
    <n v="69900"/>
    <n v="138087"/>
    <x v="3"/>
    <n v="1354"/>
    <s v="GB"/>
    <s v="GBP"/>
    <n v="1526360400"/>
    <n v="1529557200"/>
    <b v="0"/>
    <b v="0"/>
    <s v="technology/web"/>
    <s v="Percent Funded"/>
    <n v="1.9754935622317598"/>
    <x v="6"/>
    <s v="photography books"/>
    <x v="636"/>
    <d v="2018-06-21T05:00:00"/>
    <m/>
  </r>
  <r>
    <n v="442"/>
    <s v="Calderon, Bradford and Dean"/>
    <s v="Devolved system-worthy framework"/>
    <n v="5400"/>
    <n v="10731"/>
    <x v="3"/>
    <n v="143"/>
    <s v="IT"/>
    <s v="EUR"/>
    <n v="1504328400"/>
    <n v="1505710800"/>
    <b v="0"/>
    <b v="0"/>
    <s v="theater/plays"/>
    <s v="Percent Funded"/>
    <n v="1.9872222222222222"/>
    <x v="3"/>
    <s v="web"/>
    <x v="637"/>
    <d v="2017-09-18T05:00:00"/>
    <m/>
  </r>
  <r>
    <n v="911"/>
    <s v="Carter, Cole and Curtis"/>
    <s v="Cloned responsive standardization"/>
    <n v="5800"/>
    <n v="11539"/>
    <x v="3"/>
    <n v="462"/>
    <s v="US"/>
    <s v="USD"/>
    <n v="1568005200"/>
    <n v="1568178000"/>
    <b v="1"/>
    <b v="0"/>
    <s v="technology/web"/>
    <s v="Percent Funded"/>
    <n v="1.9894827586206896"/>
    <x v="2"/>
    <s v="plays"/>
    <x v="638"/>
    <d v="2019-09-11T05:00:00"/>
    <m/>
  </r>
  <r>
    <n v="557"/>
    <s v="Lam-Hamilton"/>
    <s v="Team-oriented global strategy"/>
    <n v="6000"/>
    <n v="11960"/>
    <x v="3"/>
    <n v="221"/>
    <s v="US"/>
    <s v="USD"/>
    <n v="1443762000"/>
    <n v="1444021200"/>
    <b v="0"/>
    <b v="1"/>
    <s v="film &amp; video/science fiction"/>
    <s v="Percent Funded"/>
    <n v="1.9933333333333334"/>
    <x v="3"/>
    <s v="web"/>
    <x v="639"/>
    <d v="2015-10-05T05:00:00"/>
    <m/>
  </r>
  <r>
    <n v="332"/>
    <s v="Pacheco, Johnson and Torres"/>
    <s v="Optional bandwidth-monitored definition"/>
    <n v="20700"/>
    <n v="41396"/>
    <x v="3"/>
    <n v="470"/>
    <s v="US"/>
    <s v="USD"/>
    <n v="1364446800"/>
    <n v="1364533200"/>
    <b v="0"/>
    <b v="0"/>
    <s v="technology/wearables"/>
    <s v="Percent Funded"/>
    <n v="1.999806763285024"/>
    <x v="4"/>
    <s v="science fiction"/>
    <x v="640"/>
    <d v="2013-03-29T05:00:00"/>
    <m/>
  </r>
  <r>
    <n v="597"/>
    <s v="Todd, Freeman and Henry"/>
    <s v="Diverse systematic projection"/>
    <n v="73800"/>
    <n v="148779"/>
    <x v="3"/>
    <n v="2188"/>
    <s v="US"/>
    <s v="USD"/>
    <n v="1573970400"/>
    <n v="1575525600"/>
    <b v="0"/>
    <b v="0"/>
    <s v="theater/plays"/>
    <s v="Percent Funded"/>
    <n v="2.0159756097560977"/>
    <x v="3"/>
    <s v="wearables"/>
    <x v="629"/>
    <d v="2019-12-05T06:00:00"/>
    <m/>
  </r>
  <r>
    <n v="801"/>
    <s v="Olson-Bishop"/>
    <s v="User-friendly high-level initiative"/>
    <n v="2300"/>
    <n v="4667"/>
    <x v="3"/>
    <n v="106"/>
    <s v="US"/>
    <s v="USD"/>
    <n v="1577772000"/>
    <n v="1579672800"/>
    <b v="0"/>
    <b v="1"/>
    <s v="photography/photography books"/>
    <s v="Percent Funded"/>
    <n v="2.0291304347826089"/>
    <x v="2"/>
    <s v="plays"/>
    <x v="641"/>
    <d v="2020-01-22T06:00:00"/>
    <m/>
  </r>
  <r>
    <n v="311"/>
    <s v="Flores PLC"/>
    <s v="Focused real-time help-desk"/>
    <n v="6300"/>
    <n v="12812"/>
    <x v="3"/>
    <n v="121"/>
    <s v="US"/>
    <s v="USD"/>
    <n v="1297836000"/>
    <n v="1298872800"/>
    <b v="0"/>
    <b v="0"/>
    <s v="theater/plays"/>
    <s v="Percent Funded"/>
    <n v="2.0336507936507937"/>
    <x v="6"/>
    <s v="photography books"/>
    <x v="463"/>
    <d v="2011-02-28T06:00:00"/>
    <m/>
  </r>
  <r>
    <n v="565"/>
    <s v="Joseph LLC"/>
    <s v="Decentralized logistical collaboration"/>
    <n v="94900"/>
    <n v="194166"/>
    <x v="3"/>
    <n v="3596"/>
    <s v="US"/>
    <s v="USD"/>
    <n v="1321336800"/>
    <n v="1323064800"/>
    <b v="0"/>
    <b v="0"/>
    <s v="theater/plays"/>
    <s v="Percent Funded"/>
    <n v="2.0460063224446787"/>
    <x v="2"/>
    <s v="plays"/>
    <x v="642"/>
    <d v="2011-12-05T06:00:00"/>
    <m/>
  </r>
  <r>
    <n v="626"/>
    <s v="Tucker, Mccoy and Marquez"/>
    <s v="Synergistic tertiary budgetary management"/>
    <n v="6400"/>
    <n v="13205"/>
    <x v="3"/>
    <n v="189"/>
    <s v="US"/>
    <s v="USD"/>
    <n v="1285650000"/>
    <n v="1286427600"/>
    <b v="0"/>
    <b v="1"/>
    <s v="theater/plays"/>
    <s v="Percent Funded"/>
    <n v="2.0632812500000002"/>
    <x v="2"/>
    <s v="plays"/>
    <x v="643"/>
    <d v="2010-10-07T05:00:00"/>
    <m/>
  </r>
  <r>
    <n v="601"/>
    <s v="Waters and Sons"/>
    <s v="Inverse neutral structure"/>
    <n v="6300"/>
    <n v="13018"/>
    <x v="3"/>
    <n v="194"/>
    <s v="US"/>
    <s v="USD"/>
    <n v="1401426000"/>
    <n v="1402894800"/>
    <b v="1"/>
    <b v="0"/>
    <s v="technology/wearables"/>
    <s v="Percent Funded"/>
    <n v="2.0663492063492064"/>
    <x v="2"/>
    <s v="plays"/>
    <x v="57"/>
    <d v="2014-06-16T05:00:00"/>
    <m/>
  </r>
  <r>
    <n v="851"/>
    <s v="Bright and Sons"/>
    <s v="Object-based needs-based info-mediaries"/>
    <n v="6000"/>
    <n v="12468"/>
    <x v="3"/>
    <n v="160"/>
    <s v="US"/>
    <s v="USD"/>
    <n v="1335934800"/>
    <n v="1338786000"/>
    <b v="0"/>
    <b v="0"/>
    <s v="music/electric music"/>
    <s v="Percent Funded"/>
    <n v="2.0779999999999998"/>
    <x v="3"/>
    <s v="wearables"/>
    <x v="644"/>
    <d v="2012-06-04T05:00:00"/>
    <m/>
  </r>
  <r>
    <n v="765"/>
    <s v="Matthews LLC"/>
    <s v="Advanced transitional help-desk"/>
    <n v="3900"/>
    <n v="8125"/>
    <x v="3"/>
    <n v="198"/>
    <s v="US"/>
    <s v="USD"/>
    <n v="1492232400"/>
    <n v="1494392400"/>
    <b v="1"/>
    <b v="1"/>
    <s v="music/indie rock"/>
    <s v="Percent Funded"/>
    <n v="2.0833333333333335"/>
    <x v="5"/>
    <s v="electric music"/>
    <x v="645"/>
    <d v="2017-05-10T05:00:00"/>
    <m/>
  </r>
  <r>
    <n v="595"/>
    <s v="Harris-Jennings"/>
    <s v="Customizable intermediate data-warehouse"/>
    <n v="70300"/>
    <n v="146595"/>
    <x v="3"/>
    <n v="1629"/>
    <s v="US"/>
    <s v="USD"/>
    <n v="1268715600"/>
    <n v="1270530000"/>
    <b v="0"/>
    <b v="1"/>
    <s v="theater/plays"/>
    <s v="Percent Funded"/>
    <n v="2.0852773826458035"/>
    <x v="5"/>
    <s v="indie rock"/>
    <x v="646"/>
    <d v="2010-04-06T05:00:00"/>
    <m/>
  </r>
  <r>
    <n v="287"/>
    <s v="Ferguson PLC"/>
    <s v="Public-key intangible superstructure"/>
    <n v="6300"/>
    <n v="13213"/>
    <x v="3"/>
    <n v="176"/>
    <s v="US"/>
    <s v="USD"/>
    <n v="1430197200"/>
    <n v="1430197200"/>
    <b v="0"/>
    <b v="0"/>
    <s v="music/electric music"/>
    <s v="Percent Funded"/>
    <n v="2.0973015873015872"/>
    <x v="2"/>
    <s v="plays"/>
    <x v="153"/>
    <d v="2015-04-28T05:00:00"/>
    <m/>
  </r>
  <r>
    <n v="888"/>
    <s v="Palmer Ltd"/>
    <s v="Reverse-engineered uniform knowledge user"/>
    <n v="5800"/>
    <n v="12174"/>
    <x v="3"/>
    <n v="290"/>
    <s v="US"/>
    <s v="USD"/>
    <n v="1491886800"/>
    <n v="1493528400"/>
    <b v="0"/>
    <b v="0"/>
    <s v="theater/plays"/>
    <s v="Percent Funded"/>
    <n v="2.0989655172413793"/>
    <x v="5"/>
    <s v="electric music"/>
    <x v="647"/>
    <d v="2017-04-30T05:00:00"/>
    <m/>
  </r>
  <r>
    <n v="248"/>
    <s v="Roberts and Sons"/>
    <s v="Streamlined holistic knowledgebase"/>
    <n v="6200"/>
    <n v="13103"/>
    <x v="3"/>
    <n v="218"/>
    <s v="AU"/>
    <s v="AUD"/>
    <n v="1420005600"/>
    <n v="1420437600"/>
    <b v="0"/>
    <b v="0"/>
    <s v="games/mobile games"/>
    <s v="Percent Funded"/>
    <n v="2.1133870967741935"/>
    <x v="2"/>
    <s v="plays"/>
    <x v="648"/>
    <d v="2015-01-05T06:00:00"/>
    <m/>
  </r>
  <r>
    <n v="932"/>
    <s v="Mora, Miller and Harper"/>
    <s v="Stand-alone zero tolerance algorithm"/>
    <n v="2300"/>
    <n v="4883"/>
    <x v="3"/>
    <n v="144"/>
    <s v="US"/>
    <s v="USD"/>
    <n v="1394514000"/>
    <n v="1394773200"/>
    <b v="0"/>
    <b v="0"/>
    <s v="music/rock"/>
    <s v="Percent Funded"/>
    <n v="2.1230434782608696"/>
    <x v="8"/>
    <s v="mobile games"/>
    <x v="649"/>
    <d v="2014-03-14T05:00:00"/>
    <m/>
  </r>
  <r>
    <n v="746"/>
    <s v="Edwards LLC"/>
    <s v="Automated system-worthy structure"/>
    <n v="55800"/>
    <n v="118580"/>
    <x v="3"/>
    <n v="3388"/>
    <s v="US"/>
    <s v="USD"/>
    <n v="1318136400"/>
    <n v="1318568400"/>
    <b v="0"/>
    <b v="0"/>
    <s v="technology/web"/>
    <s v="Percent Funded"/>
    <n v="2.1250896057347672"/>
    <x v="5"/>
    <s v="rock"/>
    <x v="650"/>
    <d v="2011-10-14T05:00:00"/>
    <m/>
  </r>
  <r>
    <n v="41"/>
    <s v="Watts Group"/>
    <s v="Universal 5thgeneration neural-net"/>
    <n v="5600"/>
    <n v="11924"/>
    <x v="3"/>
    <n v="111"/>
    <s v="IT"/>
    <s v="EUR"/>
    <n v="1346734800"/>
    <n v="1348981200"/>
    <b v="0"/>
    <b v="1"/>
    <s v="music/rock"/>
    <s v="Percent Funded"/>
    <n v="2.1292857142857144"/>
    <x v="3"/>
    <s v="web"/>
    <x v="651"/>
    <d v="2012-09-30T05:00:00"/>
    <m/>
  </r>
  <r>
    <n v="119"/>
    <s v="Clark and Sons"/>
    <s v="Reverse-engineered full-range Internet solution"/>
    <n v="5000"/>
    <n v="10748"/>
    <x v="3"/>
    <n v="154"/>
    <s v="US"/>
    <s v="USD"/>
    <n v="1402894800"/>
    <n v="1404363600"/>
    <b v="0"/>
    <b v="1"/>
    <s v="film &amp; video/documentary"/>
    <s v="Percent Funded"/>
    <n v="2.1496"/>
    <x v="5"/>
    <s v="rock"/>
    <x v="652"/>
    <d v="2014-07-03T05:00:00"/>
    <m/>
  </r>
  <r>
    <n v="57"/>
    <s v="Bridges, Freeman and Kim"/>
    <s v="Cross-group multi-state task-force"/>
    <n v="2900"/>
    <n v="6243"/>
    <x v="3"/>
    <n v="201"/>
    <s v="US"/>
    <s v="USD"/>
    <n v="1504242000"/>
    <n v="1505278800"/>
    <b v="0"/>
    <b v="0"/>
    <s v="games/video games"/>
    <s v="Percent Funded"/>
    <n v="2.1527586206896552"/>
    <x v="4"/>
    <s v="documentary"/>
    <x v="653"/>
    <d v="2017-09-13T05:00:00"/>
    <m/>
  </r>
  <r>
    <n v="782"/>
    <s v="Williams and Sons"/>
    <s v="Centralized asymmetric framework"/>
    <n v="5100"/>
    <n v="10981"/>
    <x v="3"/>
    <n v="161"/>
    <s v="US"/>
    <s v="USD"/>
    <n v="1298959200"/>
    <n v="1301374800"/>
    <b v="0"/>
    <b v="1"/>
    <s v="film &amp; video/animation"/>
    <s v="Percent Funded"/>
    <n v="2.153137254901961"/>
    <x v="8"/>
    <s v="video games"/>
    <x v="654"/>
    <d v="2011-03-29T05:00:00"/>
    <m/>
  </r>
  <r>
    <n v="218"/>
    <s v="Price-Rodriguez"/>
    <s v="Adaptive logistical initiative"/>
    <n v="5700"/>
    <n v="12309"/>
    <x v="3"/>
    <n v="397"/>
    <s v="GB"/>
    <s v="GBP"/>
    <n v="1320991200"/>
    <n v="1323928800"/>
    <b v="0"/>
    <b v="1"/>
    <s v="film &amp; video/shorts"/>
    <s v="Percent Funded"/>
    <n v="2.1594736842105262"/>
    <x v="4"/>
    <s v="animation"/>
    <x v="655"/>
    <d v="2011-12-15T06:00:00"/>
    <m/>
  </r>
  <r>
    <n v="25"/>
    <s v="Caldwell, Velazquez and Wilson"/>
    <s v="Monitored impactful analyzer"/>
    <n v="5500"/>
    <n v="11904"/>
    <x v="3"/>
    <n v="163"/>
    <s v="US"/>
    <s v="USD"/>
    <n v="1305694800"/>
    <n v="1307422800"/>
    <b v="0"/>
    <b v="1"/>
    <s v="games/video games"/>
    <s v="Percent Funded"/>
    <n v="2.1643636363636363"/>
    <x v="4"/>
    <s v="shorts"/>
    <x v="656"/>
    <d v="2011-06-07T05:00:00"/>
    <m/>
  </r>
  <r>
    <n v="987"/>
    <s v="Wilson Group"/>
    <s v="Ameliorated foreground focus group"/>
    <n v="6200"/>
    <n v="13441"/>
    <x v="3"/>
    <n v="480"/>
    <s v="US"/>
    <s v="USD"/>
    <n v="1493269200"/>
    <n v="1494478800"/>
    <b v="0"/>
    <b v="0"/>
    <s v="film &amp; video/documentary"/>
    <s v="Percent Funded"/>
    <n v="2.1679032258064517"/>
    <x v="8"/>
    <s v="video games"/>
    <x v="657"/>
    <d v="2017-05-11T05:00:00"/>
    <m/>
  </r>
  <r>
    <n v="929"/>
    <s v="Turner-Terrell"/>
    <s v="Polarized tertiary function"/>
    <n v="5500"/>
    <n v="11952"/>
    <x v="3"/>
    <n v="184"/>
    <s v="GB"/>
    <s v="GBP"/>
    <n v="1493787600"/>
    <n v="1494997200"/>
    <b v="0"/>
    <b v="0"/>
    <s v="theater/plays"/>
    <s v="Percent Funded"/>
    <n v="2.173090909090909"/>
    <x v="4"/>
    <s v="documentary"/>
    <x v="658"/>
    <d v="2017-05-17T05:00:00"/>
    <m/>
  </r>
  <r>
    <n v="96"/>
    <s v="Howard Ltd"/>
    <s v="Down-sized systematic policy"/>
    <n v="69700"/>
    <n v="151513"/>
    <x v="3"/>
    <n v="2331"/>
    <s v="US"/>
    <s v="USD"/>
    <n v="1299736800"/>
    <n v="1300856400"/>
    <b v="0"/>
    <b v="0"/>
    <s v="theater/plays"/>
    <s v="Percent Funded"/>
    <n v="2.1737876614060259"/>
    <x v="2"/>
    <s v="plays"/>
    <x v="659"/>
    <d v="2011-03-23T05:00:00"/>
    <m/>
  </r>
  <r>
    <n v="567"/>
    <s v="Johns PLC"/>
    <s v="Distributed high-level open architecture"/>
    <n v="6800"/>
    <n v="14865"/>
    <x v="3"/>
    <n v="244"/>
    <s v="US"/>
    <s v="USD"/>
    <n v="1404968400"/>
    <n v="1405141200"/>
    <b v="0"/>
    <b v="0"/>
    <s v="music/rock"/>
    <s v="Percent Funded"/>
    <n v="2.1860294117647059"/>
    <x v="2"/>
    <s v="plays"/>
    <x v="660"/>
    <d v="2014-07-12T05:00:00"/>
    <m/>
  </r>
  <r>
    <n v="121"/>
    <s v="Brown-Brown"/>
    <s v="Multi-lateral homogeneous success"/>
    <n v="45300"/>
    <n v="99361"/>
    <x v="3"/>
    <n v="903"/>
    <s v="US"/>
    <s v="USD"/>
    <n v="1412485200"/>
    <n v="1413608400"/>
    <b v="0"/>
    <b v="0"/>
    <s v="games/video games"/>
    <s v="Percent Funded"/>
    <n v="2.1933995584988963"/>
    <x v="5"/>
    <s v="rock"/>
    <x v="661"/>
    <d v="2014-10-18T05:00:00"/>
    <m/>
  </r>
  <r>
    <n v="149"/>
    <s v="Payne, Oliver and Burch"/>
    <s v="Managed fresh-thinking flexibility"/>
    <n v="6200"/>
    <n v="13632"/>
    <x v="3"/>
    <n v="195"/>
    <s v="US"/>
    <s v="USD"/>
    <n v="1357020000"/>
    <n v="1361512800"/>
    <b v="0"/>
    <b v="0"/>
    <s v="music/indie rock"/>
    <s v="Percent Funded"/>
    <n v="2.1987096774193549"/>
    <x v="8"/>
    <s v="video games"/>
    <x v="662"/>
    <d v="2013-02-22T06:00:00"/>
    <m/>
  </r>
  <r>
    <n v="488"/>
    <s v="Cordova, Shaw and Wang"/>
    <s v="Virtual secondary open architecture"/>
    <n v="5300"/>
    <n v="11663"/>
    <x v="3"/>
    <n v="115"/>
    <s v="US"/>
    <s v="USD"/>
    <n v="1454479200"/>
    <n v="1455948000"/>
    <b v="0"/>
    <b v="0"/>
    <s v="theater/plays"/>
    <s v="Percent Funded"/>
    <n v="2.2005660377358489"/>
    <x v="5"/>
    <s v="indie rock"/>
    <x v="663"/>
    <d v="2016-02-20T06:00:00"/>
    <m/>
  </r>
  <r>
    <n v="158"/>
    <s v="Carlson Inc"/>
    <s v="Ergonomic fresh-thinking installation"/>
    <n v="2100"/>
    <n v="4640"/>
    <x v="3"/>
    <n v="41"/>
    <s v="US"/>
    <s v="USD"/>
    <n v="1449554400"/>
    <n v="1449640800"/>
    <b v="0"/>
    <b v="0"/>
    <s v="music/rock"/>
    <s v="Percent Funded"/>
    <n v="2.2095238095238097"/>
    <x v="2"/>
    <s v="plays"/>
    <x v="664"/>
    <d v="2015-12-09T06:00:00"/>
    <m/>
  </r>
  <r>
    <n v="643"/>
    <s v="Harris Inc"/>
    <s v="Future-proofed modular groupware"/>
    <n v="14900"/>
    <n v="32986"/>
    <x v="3"/>
    <n v="375"/>
    <s v="US"/>
    <s v="USD"/>
    <n v="1488348000"/>
    <n v="1489899600"/>
    <b v="0"/>
    <b v="0"/>
    <s v="theater/plays"/>
    <s v="Percent Funded"/>
    <n v="2.2138255033557046"/>
    <x v="5"/>
    <s v="rock"/>
    <x v="665"/>
    <d v="2017-03-19T05:00:00"/>
    <m/>
  </r>
  <r>
    <n v="140"/>
    <s v="Bautista-Cross"/>
    <s v="Fully-configurable coherent Internet solution"/>
    <n v="5500"/>
    <n v="12274"/>
    <x v="3"/>
    <n v="186"/>
    <s v="US"/>
    <s v="USD"/>
    <n v="1519538400"/>
    <n v="1519970400"/>
    <b v="0"/>
    <b v="0"/>
    <s v="film &amp; video/documentary"/>
    <s v="Percent Funded"/>
    <n v="2.2316363636363636"/>
    <x v="2"/>
    <s v="plays"/>
    <x v="666"/>
    <d v="2018-03-02T06:00:00"/>
    <m/>
  </r>
  <r>
    <n v="555"/>
    <s v="Anderson Group"/>
    <s v="Organic maximized database"/>
    <n v="6300"/>
    <n v="14089"/>
    <x v="3"/>
    <n v="135"/>
    <s v="DK"/>
    <s v="DKK"/>
    <n v="1396414800"/>
    <n v="1399093200"/>
    <b v="0"/>
    <b v="0"/>
    <s v="music/rock"/>
    <s v="Percent Funded"/>
    <n v="2.2363492063492063"/>
    <x v="4"/>
    <s v="documentary"/>
    <x v="667"/>
    <d v="2014-05-03T05:00:00"/>
    <m/>
  </r>
  <r>
    <n v="925"/>
    <s v="Wilson, Jefferson and Anderson"/>
    <s v="Profit-focused empowering system engine"/>
    <n v="3000"/>
    <n v="6722"/>
    <x v="3"/>
    <n v="65"/>
    <s v="US"/>
    <s v="USD"/>
    <n v="1506056400"/>
    <n v="1507093200"/>
    <b v="0"/>
    <b v="0"/>
    <s v="theater/plays"/>
    <s v="Percent Funded"/>
    <n v="2.2406666666666668"/>
    <x v="5"/>
    <s v="rock"/>
    <x v="668"/>
    <d v="2017-10-04T05:00:00"/>
    <m/>
  </r>
  <r>
    <n v="81"/>
    <s v="Gomez, Bailey and Flores"/>
    <s v="User-friendly static contingency"/>
    <n v="16800"/>
    <n v="37857"/>
    <x v="3"/>
    <n v="411"/>
    <s v="US"/>
    <s v="USD"/>
    <n v="1511416800"/>
    <n v="1513576800"/>
    <b v="0"/>
    <b v="0"/>
    <s v="music/rock"/>
    <s v="Percent Funded"/>
    <n v="2.253392857142857"/>
    <x v="2"/>
    <s v="plays"/>
    <x v="669"/>
    <d v="2017-12-18T06:00:00"/>
    <m/>
  </r>
  <r>
    <n v="383"/>
    <s v="Baker Ltd"/>
    <s v="Progressive intangible flexibility"/>
    <n v="6300"/>
    <n v="14199"/>
    <x v="3"/>
    <n v="189"/>
    <s v="US"/>
    <s v="USD"/>
    <n v="1550037600"/>
    <n v="1550556000"/>
    <b v="0"/>
    <b v="1"/>
    <s v="food/food trucks"/>
    <s v="Percent Funded"/>
    <n v="2.2538095238095237"/>
    <x v="5"/>
    <s v="rock"/>
    <x v="24"/>
    <d v="2019-02-19T06:00:00"/>
    <m/>
  </r>
  <r>
    <n v="812"/>
    <s v="Landry Group"/>
    <s v="Expanded value-added hardware"/>
    <n v="59700"/>
    <n v="134640"/>
    <x v="3"/>
    <n v="2805"/>
    <s v="CA"/>
    <s v="CAD"/>
    <n v="1523854800"/>
    <n v="1524286800"/>
    <b v="0"/>
    <b v="0"/>
    <s v="publishing/nonfiction"/>
    <s v="Percent Funded"/>
    <n v="2.2552763819095478"/>
    <x v="1"/>
    <s v="food trucks"/>
    <x v="670"/>
    <d v="2018-04-21T05:00:00"/>
    <m/>
  </r>
  <r>
    <n v="360"/>
    <s v="Larsen-Chung"/>
    <s v="Right-sized zero tolerance migration"/>
    <n v="59700"/>
    <n v="135132"/>
    <x v="3"/>
    <n v="2875"/>
    <s v="GB"/>
    <s v="GBP"/>
    <n v="1293861600"/>
    <n v="1295071200"/>
    <b v="0"/>
    <b v="1"/>
    <s v="theater/plays"/>
    <s v="Percent Funded"/>
    <n v="2.2635175879396985"/>
    <x v="7"/>
    <s v="nonfiction"/>
    <x v="671"/>
    <d v="2011-01-15T06:00:00"/>
    <m/>
  </r>
  <r>
    <n v="690"/>
    <s v="Walsh-Watts"/>
    <s v="Polarized actuating implementation"/>
    <n v="3600"/>
    <n v="8158"/>
    <x v="3"/>
    <n v="190"/>
    <s v="US"/>
    <s v="USD"/>
    <n v="1322373600"/>
    <n v="1322892000"/>
    <b v="0"/>
    <b v="1"/>
    <s v="film &amp; video/documentary"/>
    <s v="Percent Funded"/>
    <n v="2.266111111111111"/>
    <x v="2"/>
    <s v="plays"/>
    <x v="672"/>
    <d v="2011-12-03T06:00:00"/>
    <m/>
  </r>
  <r>
    <n v="58"/>
    <s v="Anderson-Perez"/>
    <s v="Expanded 3rdgeneration strategy"/>
    <n v="2700"/>
    <n v="6132"/>
    <x v="3"/>
    <n v="211"/>
    <s v="US"/>
    <s v="USD"/>
    <n v="1442811600"/>
    <n v="1443934800"/>
    <b v="0"/>
    <b v="0"/>
    <s v="theater/plays"/>
    <s v="Percent Funded"/>
    <n v="2.2711111111111113"/>
    <x v="4"/>
    <s v="documentary"/>
    <x v="673"/>
    <d v="2015-10-04T05:00:00"/>
    <m/>
  </r>
  <r>
    <n v="972"/>
    <s v="Sellers, Roach and Garrison"/>
    <s v="Multi-tiered systematic knowledge user"/>
    <n v="42700"/>
    <n v="97524"/>
    <x v="3"/>
    <n v="1681"/>
    <s v="US"/>
    <s v="USD"/>
    <n v="1401685200"/>
    <n v="1402462800"/>
    <b v="0"/>
    <b v="1"/>
    <s v="technology/web"/>
    <s v="Percent Funded"/>
    <n v="2.283934426229508"/>
    <x v="2"/>
    <s v="plays"/>
    <x v="674"/>
    <d v="2014-06-11T05:00:00"/>
    <m/>
  </r>
  <r>
    <n v="880"/>
    <s v="Craig, Ellis and Miller"/>
    <s v="Persevering 5thgeneration throughput"/>
    <n v="84500"/>
    <n v="193101"/>
    <x v="3"/>
    <n v="2414"/>
    <s v="US"/>
    <s v="USD"/>
    <n v="1563685200"/>
    <n v="1563858000"/>
    <b v="0"/>
    <b v="0"/>
    <s v="music/electric music"/>
    <s v="Percent Funded"/>
    <n v="2.2852189349112426"/>
    <x v="3"/>
    <s v="web"/>
    <x v="675"/>
    <d v="2019-07-23T05:00:00"/>
    <m/>
  </r>
  <r>
    <n v="747"/>
    <s v="Greer and Sons"/>
    <s v="Secured clear-thinking intranet"/>
    <n v="4900"/>
    <n v="11214"/>
    <x v="3"/>
    <n v="280"/>
    <s v="US"/>
    <s v="USD"/>
    <n v="1283403600"/>
    <n v="1284354000"/>
    <b v="0"/>
    <b v="0"/>
    <s v="theater/plays"/>
    <s v="Percent Funded"/>
    <n v="2.2885714285714287"/>
    <x v="5"/>
    <s v="electric music"/>
    <x v="676"/>
    <d v="2010-09-13T05:00:00"/>
    <m/>
  </r>
  <r>
    <n v="393"/>
    <s v="Owens, Hall and Gonzalez"/>
    <s v="De-engineered static orchestration"/>
    <n v="62800"/>
    <n v="143788"/>
    <x v="3"/>
    <n v="3059"/>
    <s v="CA"/>
    <s v="CAD"/>
    <n v="1500267600"/>
    <n v="1500354000"/>
    <b v="0"/>
    <b v="0"/>
    <s v="music/jazz"/>
    <s v="Percent Funded"/>
    <n v="2.2896178343949045"/>
    <x v="2"/>
    <s v="plays"/>
    <x v="677"/>
    <d v="2017-07-18T05:00:00"/>
    <m/>
  </r>
  <r>
    <n v="187"/>
    <s v="Fox Group"/>
    <s v="Horizontal transitional paradigm"/>
    <n v="60200"/>
    <n v="138384"/>
    <x v="3"/>
    <n v="1442"/>
    <s v="CA"/>
    <s v="CAD"/>
    <n v="1361599200"/>
    <n v="1364014800"/>
    <b v="0"/>
    <b v="1"/>
    <s v="film &amp; video/shorts"/>
    <s v="Percent Funded"/>
    <n v="2.2987375415282392"/>
    <x v="5"/>
    <s v="jazz"/>
    <x v="678"/>
    <d v="2013-03-23T05:00:00"/>
    <m/>
  </r>
  <r>
    <n v="142"/>
    <s v="Figueroa Ltd"/>
    <s v="Expanded solution-oriented benchmark"/>
    <n v="5000"/>
    <n v="11502"/>
    <x v="3"/>
    <n v="117"/>
    <s v="US"/>
    <s v="USD"/>
    <n v="1333688400"/>
    <n v="1337230800"/>
    <b v="0"/>
    <b v="0"/>
    <s v="technology/web"/>
    <s v="Percent Funded"/>
    <n v="2.3003999999999998"/>
    <x v="4"/>
    <s v="shorts"/>
    <x v="509"/>
    <d v="2012-05-17T05:00:00"/>
    <m/>
  </r>
  <r>
    <n v="892"/>
    <s v="Anderson, Parks and Estrada"/>
    <s v="Realigned discrete structure"/>
    <n v="6000"/>
    <n v="13835"/>
    <x v="3"/>
    <n v="182"/>
    <s v="US"/>
    <s v="USD"/>
    <n v="1274418000"/>
    <n v="1277960400"/>
    <b v="0"/>
    <b v="0"/>
    <s v="publishing/translations"/>
    <s v="Percent Funded"/>
    <n v="2.3058333333333332"/>
    <x v="3"/>
    <s v="web"/>
    <x v="679"/>
    <d v="2010-07-01T05:00:00"/>
    <m/>
  </r>
  <r>
    <n v="768"/>
    <s v="Ramirez-Calderon"/>
    <s v="Fundamental zero tolerance alliance"/>
    <n v="4800"/>
    <n v="11088"/>
    <x v="3"/>
    <n v="150"/>
    <s v="US"/>
    <s v="USD"/>
    <n v="1386741600"/>
    <n v="1388037600"/>
    <b v="0"/>
    <b v="0"/>
    <s v="theater/plays"/>
    <s v="Percent Funded"/>
    <n v="2.31"/>
    <x v="7"/>
    <s v="translations"/>
    <x v="400"/>
    <d v="2013-12-26T06:00:00"/>
    <m/>
  </r>
  <r>
    <n v="751"/>
    <s v="Lane-Barber"/>
    <s v="Universal value-added moderator"/>
    <n v="3600"/>
    <n v="8363"/>
    <x v="3"/>
    <n v="270"/>
    <s v="US"/>
    <s v="USD"/>
    <n v="1458190800"/>
    <n v="1459486800"/>
    <b v="1"/>
    <b v="1"/>
    <s v="publishing/nonfiction"/>
    <s v="Percent Funded"/>
    <n v="2.3230555555555554"/>
    <x v="2"/>
    <s v="plays"/>
    <x v="680"/>
    <d v="2016-04-01T05:00:00"/>
    <m/>
  </r>
  <r>
    <n v="267"/>
    <s v="Acosta PLC"/>
    <s v="Extended eco-centric function"/>
    <n v="61600"/>
    <n v="143910"/>
    <x v="3"/>
    <n v="2768"/>
    <s v="AU"/>
    <s v="AUD"/>
    <n v="1351054800"/>
    <n v="1352440800"/>
    <b v="0"/>
    <b v="0"/>
    <s v="theater/plays"/>
    <s v="Percent Funded"/>
    <n v="2.3362012987012988"/>
    <x v="7"/>
    <s v="nonfiction"/>
    <x v="681"/>
    <d v="2012-11-09T06:00:00"/>
    <m/>
  </r>
  <r>
    <n v="65"/>
    <s v="Berry-Boyer"/>
    <s v="Mandatory incremental projection"/>
    <n v="6100"/>
    <n v="14405"/>
    <x v="3"/>
    <n v="236"/>
    <s v="US"/>
    <s v="USD"/>
    <n v="1296108000"/>
    <n v="1296712800"/>
    <b v="0"/>
    <b v="0"/>
    <s v="theater/plays"/>
    <s v="Percent Funded"/>
    <n v="2.3614754098360655"/>
    <x v="2"/>
    <s v="plays"/>
    <x v="194"/>
    <d v="2011-02-03T06:00:00"/>
    <m/>
  </r>
  <r>
    <n v="478"/>
    <s v="Lyons LLC"/>
    <s v="Balanced impactful circuit"/>
    <n v="68800"/>
    <n v="162603"/>
    <x v="3"/>
    <n v="2756"/>
    <s v="US"/>
    <s v="USD"/>
    <n v="1425877200"/>
    <n v="1426914000"/>
    <b v="0"/>
    <b v="0"/>
    <s v="technology/wearables"/>
    <s v="Percent Funded"/>
    <n v="2.3634156976744185"/>
    <x v="2"/>
    <s v="plays"/>
    <x v="682"/>
    <d v="2015-03-21T05:00:00"/>
    <m/>
  </r>
  <r>
    <n v="145"/>
    <s v="Fields-Moore"/>
    <s v="Secured reciprocal array"/>
    <n v="25000"/>
    <n v="59128"/>
    <x v="3"/>
    <n v="768"/>
    <s v="CH"/>
    <s v="CHF"/>
    <n v="1410066000"/>
    <n v="1410498000"/>
    <b v="0"/>
    <b v="0"/>
    <s v="technology/wearables"/>
    <s v="Percent Funded"/>
    <n v="2.3651200000000001"/>
    <x v="3"/>
    <s v="wearables"/>
    <x v="683"/>
    <d v="2014-09-12T05:00:00"/>
    <m/>
  </r>
  <r>
    <n v="569"/>
    <s v="Fischer, Fowler and Arnold"/>
    <s v="Extended multi-tasking definition"/>
    <n v="20100"/>
    <n v="47705"/>
    <x v="3"/>
    <n v="589"/>
    <s v="IT"/>
    <s v="EUR"/>
    <n v="1294725600"/>
    <n v="1295762400"/>
    <b v="0"/>
    <b v="0"/>
    <s v="film &amp; video/animation"/>
    <s v="Percent Funded"/>
    <n v="2.3733830845771142"/>
    <x v="3"/>
    <s v="wearables"/>
    <x v="684"/>
    <d v="2011-01-23T06:00:00"/>
    <m/>
  </r>
  <r>
    <n v="918"/>
    <s v="Jones-Gonzalez"/>
    <s v="Seamless dynamic website"/>
    <n v="3800"/>
    <n v="9021"/>
    <x v="3"/>
    <n v="156"/>
    <s v="CH"/>
    <s v="CHF"/>
    <n v="1343365200"/>
    <n v="1344315600"/>
    <b v="0"/>
    <b v="0"/>
    <s v="publishing/radio &amp; podcasts"/>
    <s v="Percent Funded"/>
    <n v="2.3739473684210526"/>
    <x v="4"/>
    <s v="animation"/>
    <x v="685"/>
    <d v="2012-08-07T05:00:00"/>
    <m/>
  </r>
  <r>
    <n v="847"/>
    <s v="Miller, Glenn and Adams"/>
    <s v="Distributed actuating project"/>
    <n v="4700"/>
    <n v="11174"/>
    <x v="3"/>
    <n v="110"/>
    <s v="US"/>
    <s v="USD"/>
    <n v="1515304800"/>
    <n v="1515564000"/>
    <b v="0"/>
    <b v="0"/>
    <s v="food/food trucks"/>
    <s v="Percent Funded"/>
    <n v="2.3774468085106384"/>
    <x v="7"/>
    <s v="radio &amp; podcasts"/>
    <x v="686"/>
    <d v="2018-01-10T06:00:00"/>
    <m/>
  </r>
  <r>
    <n v="923"/>
    <s v="Wise and Sons"/>
    <s v="Sharable discrete definition"/>
    <n v="1700"/>
    <n v="4044"/>
    <x v="3"/>
    <n v="40"/>
    <s v="US"/>
    <s v="USD"/>
    <n v="1279083600"/>
    <n v="1279170000"/>
    <b v="0"/>
    <b v="0"/>
    <s v="theater/plays"/>
    <s v="Percent Funded"/>
    <n v="2.3788235294117648"/>
    <x v="1"/>
    <s v="food trucks"/>
    <x v="687"/>
    <d v="2010-07-15T05:00:00"/>
    <m/>
  </r>
  <r>
    <n v="883"/>
    <s v="Simmons-Villarreal"/>
    <s v="Customer-focused mobile Graphic Interface"/>
    <n v="3400"/>
    <n v="8089"/>
    <x v="3"/>
    <n v="193"/>
    <s v="US"/>
    <s v="USD"/>
    <n v="1274763600"/>
    <n v="1277874000"/>
    <b v="0"/>
    <b v="0"/>
    <s v="film &amp; video/shorts"/>
    <s v="Percent Funded"/>
    <n v="2.3791176470588233"/>
    <x v="2"/>
    <s v="plays"/>
    <x v="688"/>
    <d v="2010-06-30T05:00:00"/>
    <m/>
  </r>
  <r>
    <n v="813"/>
    <s v="Buckley Group"/>
    <s v="Diverse high-level attitude"/>
    <n v="3200"/>
    <n v="7661"/>
    <x v="3"/>
    <n v="68"/>
    <s v="US"/>
    <s v="USD"/>
    <n v="1346043600"/>
    <n v="1346907600"/>
    <b v="0"/>
    <b v="0"/>
    <s v="games/video games"/>
    <s v="Percent Funded"/>
    <n v="2.3940625"/>
    <x v="4"/>
    <s v="shorts"/>
    <x v="689"/>
    <d v="2012-09-06T05:00:00"/>
    <m/>
  </r>
  <r>
    <n v="665"/>
    <s v="Park-Goodman"/>
    <s v="Customer-focused impactful extranet"/>
    <n v="5100"/>
    <n v="12219"/>
    <x v="3"/>
    <n v="272"/>
    <s v="US"/>
    <s v="USD"/>
    <n v="1310187600"/>
    <n v="1311397200"/>
    <b v="0"/>
    <b v="1"/>
    <s v="film &amp; video/documentary"/>
    <s v="Percent Funded"/>
    <n v="2.3958823529411766"/>
    <x v="8"/>
    <s v="video games"/>
    <x v="690"/>
    <d v="2011-07-23T05:00:00"/>
    <m/>
  </r>
  <r>
    <n v="933"/>
    <s v="Espinoza Group"/>
    <s v="Implemented tangible support"/>
    <n v="73000"/>
    <n v="175015"/>
    <x v="3"/>
    <n v="1902"/>
    <s v="US"/>
    <s v="USD"/>
    <n v="1365397200"/>
    <n v="1366520400"/>
    <b v="0"/>
    <b v="0"/>
    <s v="theater/plays"/>
    <s v="Percent Funded"/>
    <n v="2.3974657534246577"/>
    <x v="4"/>
    <s v="documentary"/>
    <x v="691"/>
    <d v="2013-04-21T05:00:00"/>
    <m/>
  </r>
  <r>
    <n v="556"/>
    <s v="Smith and Sons"/>
    <s v="Grass-roots 24/7 attitude"/>
    <n v="5200"/>
    <n v="12467"/>
    <x v="3"/>
    <n v="122"/>
    <s v="US"/>
    <s v="USD"/>
    <n v="1315285200"/>
    <n v="1315890000"/>
    <b v="0"/>
    <b v="1"/>
    <s v="publishing/translations"/>
    <s v="Percent Funded"/>
    <n v="2.3975"/>
    <x v="2"/>
    <s v="plays"/>
    <x v="692"/>
    <d v="2011-09-13T05:00:00"/>
    <m/>
  </r>
  <r>
    <n v="275"/>
    <s v="Ward, Sanchez and Kemp"/>
    <s v="Stand-alone discrete Graphical User Interface"/>
    <n v="3900"/>
    <n v="9419"/>
    <x v="3"/>
    <n v="116"/>
    <s v="US"/>
    <s v="USD"/>
    <n v="1554526800"/>
    <n v="1555218000"/>
    <b v="0"/>
    <b v="0"/>
    <s v="publishing/translations"/>
    <s v="Percent Funded"/>
    <n v="2.4151282051282053"/>
    <x v="7"/>
    <s v="translations"/>
    <x v="693"/>
    <d v="2019-04-14T05:00:00"/>
    <m/>
  </r>
  <r>
    <n v="13"/>
    <s v="Walker, Taylor and Coleman"/>
    <s v="Multi-tiered directional open architecture"/>
    <n v="4200"/>
    <n v="10295"/>
    <x v="3"/>
    <n v="98"/>
    <s v="US"/>
    <s v="USD"/>
    <n v="1465621200"/>
    <n v="1466658000"/>
    <b v="0"/>
    <b v="0"/>
    <s v="music/indie rock"/>
    <s v="Percent Funded"/>
    <n v="2.4511904761904764"/>
    <x v="7"/>
    <s v="translations"/>
    <x v="694"/>
    <d v="2016-06-23T05:00:00"/>
    <m/>
  </r>
  <r>
    <n v="717"/>
    <s v="Barnes, Wilcox and Riley"/>
    <s v="Reverse-engineered well-modulated ability"/>
    <n v="5600"/>
    <n v="13868"/>
    <x v="3"/>
    <n v="555"/>
    <s v="US"/>
    <s v="USD"/>
    <n v="1313989200"/>
    <n v="1315803600"/>
    <b v="0"/>
    <b v="0"/>
    <s v="film &amp; video/documentary"/>
    <s v="Percent Funded"/>
    <n v="2.4764285714285714"/>
    <x v="5"/>
    <s v="indie rock"/>
    <x v="695"/>
    <d v="2011-09-12T05:00:00"/>
    <m/>
  </r>
  <r>
    <n v="617"/>
    <s v="King LLC"/>
    <s v="Multi-channeled local intranet"/>
    <n v="1400"/>
    <n v="3496"/>
    <x v="3"/>
    <n v="55"/>
    <s v="US"/>
    <s v="USD"/>
    <n v="1401858000"/>
    <n v="1402722000"/>
    <b v="0"/>
    <b v="0"/>
    <s v="theater/plays"/>
    <s v="Percent Funded"/>
    <n v="2.4971428571428573"/>
    <x v="4"/>
    <s v="documentary"/>
    <x v="696"/>
    <d v="2014-06-14T05:00:00"/>
    <m/>
  </r>
  <r>
    <n v="860"/>
    <s v="Lee PLC"/>
    <s v="Re-contextualized leadingedge firmware"/>
    <n v="2000"/>
    <n v="5033"/>
    <x v="3"/>
    <n v="65"/>
    <s v="US"/>
    <s v="USD"/>
    <n v="1550556000"/>
    <n v="1551420000"/>
    <b v="0"/>
    <b v="1"/>
    <s v="technology/wearables"/>
    <s v="Percent Funded"/>
    <n v="2.5165000000000002"/>
    <x v="2"/>
    <s v="plays"/>
    <x v="697"/>
    <d v="2019-03-01T06:00:00"/>
    <m/>
  </r>
  <r>
    <n v="902"/>
    <s v="Wang, Silva and Byrd"/>
    <s v="Integrated bifurcated software"/>
    <n v="1400"/>
    <n v="3534"/>
    <x v="3"/>
    <n v="110"/>
    <s v="US"/>
    <s v="USD"/>
    <n v="1454133600"/>
    <n v="1457762400"/>
    <b v="0"/>
    <b v="0"/>
    <s v="technology/web"/>
    <s v="Percent Funded"/>
    <n v="2.5242857142857145"/>
    <x v="3"/>
    <s v="wearables"/>
    <x v="356"/>
    <d v="2016-03-12T06:00:00"/>
    <m/>
  </r>
  <r>
    <n v="89"/>
    <s v="White, Singleton and Zimmerman"/>
    <s v="Monitored scalable knowledgebase"/>
    <n v="3400"/>
    <n v="8588"/>
    <x v="3"/>
    <n v="96"/>
    <s v="US"/>
    <s v="USD"/>
    <n v="1271307600"/>
    <n v="1271480400"/>
    <b v="0"/>
    <b v="0"/>
    <s v="theater/plays"/>
    <s v="Percent Funded"/>
    <n v="2.5258823529411765"/>
    <x v="3"/>
    <s v="web"/>
    <x v="698"/>
    <d v="2010-04-17T05:00:00"/>
    <m/>
  </r>
  <r>
    <n v="269"/>
    <s v="Miles and Sons"/>
    <s v="Persistent attitude-oriented approach"/>
    <n v="3500"/>
    <n v="8842"/>
    <x v="3"/>
    <n v="87"/>
    <s v="US"/>
    <s v="USD"/>
    <n v="1548914400"/>
    <n v="1550728800"/>
    <b v="0"/>
    <b v="0"/>
    <s v="film &amp; video/television"/>
    <s v="Percent Funded"/>
    <n v="2.5262857142857142"/>
    <x v="2"/>
    <s v="plays"/>
    <x v="699"/>
    <d v="2019-02-21T06:00:00"/>
    <m/>
  </r>
  <r>
    <n v="163"/>
    <s v="Burton-Watkins"/>
    <s v="Extended reciprocal circuit"/>
    <n v="3500"/>
    <n v="8864"/>
    <x v="3"/>
    <n v="246"/>
    <s v="US"/>
    <s v="USD"/>
    <n v="1508475600"/>
    <n v="1512712800"/>
    <b v="0"/>
    <b v="1"/>
    <s v="photography/photography books"/>
    <s v="Percent Funded"/>
    <n v="2.5325714285714285"/>
    <x v="4"/>
    <s v="television"/>
    <x v="700"/>
    <d v="2017-12-08T06:00:00"/>
    <m/>
  </r>
  <r>
    <n v="68"/>
    <s v="Moreno-Turner"/>
    <s v="Inverse multi-tasking installation"/>
    <n v="5700"/>
    <n v="14508"/>
    <x v="3"/>
    <n v="246"/>
    <s v="IT"/>
    <s v="EUR"/>
    <n v="1501131600"/>
    <n v="1505192400"/>
    <b v="0"/>
    <b v="1"/>
    <s v="theater/plays"/>
    <s v="Percent Funded"/>
    <n v="2.5452631578947367"/>
    <x v="6"/>
    <s v="photography books"/>
    <x v="701"/>
    <d v="2017-09-12T05:00:00"/>
    <m/>
  </r>
  <r>
    <n v="753"/>
    <s v="Guerrero-Griffin"/>
    <s v="Networked web-enabled product"/>
    <n v="4700"/>
    <n v="12065"/>
    <x v="3"/>
    <n v="137"/>
    <s v="US"/>
    <s v="USD"/>
    <n v="1274590800"/>
    <n v="1275886800"/>
    <b v="0"/>
    <b v="0"/>
    <s v="photography/photography books"/>
    <s v="Percent Funded"/>
    <n v="2.5670212765957445"/>
    <x v="2"/>
    <s v="plays"/>
    <x v="702"/>
    <d v="2010-06-07T05:00:00"/>
    <m/>
  </r>
  <r>
    <n v="891"/>
    <s v="Williams, Price and Hurley"/>
    <s v="Synchronized demand-driven infrastructure"/>
    <n v="3000"/>
    <n v="7758"/>
    <x v="3"/>
    <n v="165"/>
    <s v="CA"/>
    <s v="CAD"/>
    <n v="1322892000"/>
    <n v="1326693600"/>
    <b v="0"/>
    <b v="0"/>
    <s v="film &amp; video/documentary"/>
    <s v="Percent Funded"/>
    <n v="2.5859999999999999"/>
    <x v="6"/>
    <s v="photography books"/>
    <x v="703"/>
    <d v="2012-01-16T06:00:00"/>
    <m/>
  </r>
  <r>
    <n v="92"/>
    <s v="Santos, Bell and Lloyd"/>
    <s v="Object-based analyzing knowledge user"/>
    <n v="20000"/>
    <n v="51775"/>
    <x v="3"/>
    <n v="498"/>
    <s v="CH"/>
    <s v="CHF"/>
    <n v="1277269200"/>
    <n v="1277355600"/>
    <b v="0"/>
    <b v="1"/>
    <s v="games/video games"/>
    <s v="Percent Funded"/>
    <n v="2.5887500000000001"/>
    <x v="4"/>
    <s v="documentary"/>
    <x v="704"/>
    <d v="2010-06-24T05:00:00"/>
    <m/>
  </r>
  <r>
    <n v="225"/>
    <s v="Fox-Quinn"/>
    <s v="Enterprise-wide reciprocal success"/>
    <n v="67800"/>
    <n v="176398"/>
    <x v="3"/>
    <n v="5880"/>
    <s v="US"/>
    <s v="USD"/>
    <n v="1399093200"/>
    <n v="1399093200"/>
    <b v="1"/>
    <b v="0"/>
    <s v="music/rock"/>
    <s v="Percent Funded"/>
    <n v="2.6017404129793511"/>
    <x v="8"/>
    <s v="video games"/>
    <x v="705"/>
    <d v="2014-05-03T05:00:00"/>
    <m/>
  </r>
  <r>
    <n v="484"/>
    <s v="Landry Inc"/>
    <s v="Synergistic cohesive adapter"/>
    <n v="29600"/>
    <n v="77021"/>
    <x v="3"/>
    <n v="1572"/>
    <s v="GB"/>
    <s v="GBP"/>
    <n v="1407128400"/>
    <n v="1411362000"/>
    <b v="0"/>
    <b v="1"/>
    <s v="food/food trucks"/>
    <s v="Percent Funded"/>
    <n v="2.6020608108108108"/>
    <x v="5"/>
    <s v="rock"/>
    <x v="706"/>
    <d v="2014-09-22T05:00:00"/>
    <m/>
  </r>
  <r>
    <n v="88"/>
    <s v="Clark Group"/>
    <s v="Grass-roots fault-tolerant policy"/>
    <n v="4800"/>
    <n v="12516"/>
    <x v="3"/>
    <n v="113"/>
    <s v="US"/>
    <s v="USD"/>
    <n v="1429160400"/>
    <n v="1431061200"/>
    <b v="0"/>
    <b v="0"/>
    <s v="publishing/translations"/>
    <s v="Percent Funded"/>
    <n v="2.6074999999999999"/>
    <x v="1"/>
    <s v="food trucks"/>
    <x v="707"/>
    <d v="2015-05-08T05:00:00"/>
    <m/>
  </r>
  <r>
    <n v="137"/>
    <s v="Hudson-Nguyen"/>
    <s v="Down-sized disintermediate support"/>
    <n v="1800"/>
    <n v="4712"/>
    <x v="3"/>
    <n v="50"/>
    <s v="US"/>
    <s v="USD"/>
    <n v="1286341200"/>
    <n v="1286859600"/>
    <b v="0"/>
    <b v="0"/>
    <s v="publishing/nonfiction"/>
    <s v="Percent Funded"/>
    <n v="2.617777777777778"/>
    <x v="7"/>
    <s v="translations"/>
    <x v="708"/>
    <d v="2010-10-12T05:00:00"/>
    <m/>
  </r>
  <r>
    <n v="807"/>
    <s v="Walker-Taylor"/>
    <s v="Automated uniform concept"/>
    <n v="700"/>
    <n v="1848"/>
    <x v="3"/>
    <n v="43"/>
    <s v="US"/>
    <s v="USD"/>
    <n v="1571115600"/>
    <n v="1574920800"/>
    <b v="0"/>
    <b v="1"/>
    <s v="theater/plays"/>
    <s v="Percent Funded"/>
    <n v="2.64"/>
    <x v="7"/>
    <s v="nonfiction"/>
    <x v="709"/>
    <d v="2019-11-28T06:00:00"/>
    <m/>
  </r>
  <r>
    <n v="540"/>
    <s v="Brown-Pena"/>
    <s v="Front-line client-server secured line"/>
    <n v="5300"/>
    <n v="14097"/>
    <x v="3"/>
    <n v="247"/>
    <s v="US"/>
    <s v="USD"/>
    <n v="1525496400"/>
    <n v="1527397200"/>
    <b v="0"/>
    <b v="0"/>
    <s v="photography/photography books"/>
    <s v="Percent Funded"/>
    <n v="2.6598113207547169"/>
    <x v="2"/>
    <s v="plays"/>
    <x v="710"/>
    <d v="2018-05-27T05:00:00"/>
    <m/>
  </r>
  <r>
    <n v="10"/>
    <s v="Green Ltd"/>
    <s v="Monitored empowering installation"/>
    <n v="5200"/>
    <n v="13838"/>
    <x v="3"/>
    <n v="220"/>
    <s v="US"/>
    <s v="USD"/>
    <n v="1281762000"/>
    <n v="1285909200"/>
    <b v="0"/>
    <b v="0"/>
    <s v="film &amp; video/drama"/>
    <s v="Percent Funded"/>
    <n v="2.6611538461538462"/>
    <x v="6"/>
    <s v="photography books"/>
    <x v="711"/>
    <d v="2010-10-01T05:00:00"/>
    <m/>
  </r>
  <r>
    <n v="827"/>
    <s v="Miranda, Martinez and Lowery"/>
    <s v="Innovative actuating artificial intelligence"/>
    <n v="2300"/>
    <n v="6134"/>
    <x v="3"/>
    <n v="82"/>
    <s v="AU"/>
    <s v="AUD"/>
    <n v="1304398800"/>
    <n v="1305435600"/>
    <b v="0"/>
    <b v="1"/>
    <s v="film &amp; video/drama"/>
    <s v="Percent Funded"/>
    <n v="2.6669565217391304"/>
    <x v="4"/>
    <s v="drama"/>
    <x v="712"/>
    <d v="2011-05-15T05:00:00"/>
    <m/>
  </r>
  <r>
    <n v="620"/>
    <s v="Swanson, Wilson and Baker"/>
    <s v="Synergized well-modulated project"/>
    <n v="4300"/>
    <n v="11525"/>
    <x v="3"/>
    <n v="128"/>
    <s v="AU"/>
    <s v="AUD"/>
    <n v="1467954000"/>
    <n v="1468299600"/>
    <b v="0"/>
    <b v="0"/>
    <s v="photography/photography books"/>
    <s v="Percent Funded"/>
    <n v="2.6802325581395348"/>
    <x v="4"/>
    <s v="drama"/>
    <x v="713"/>
    <d v="2016-07-12T05:00:00"/>
    <m/>
  </r>
  <r>
    <n v="258"/>
    <s v="Duncan, Mcdonald and Miller"/>
    <s v="Assimilated coherent hardware"/>
    <n v="5000"/>
    <n v="13424"/>
    <x v="3"/>
    <n v="186"/>
    <s v="US"/>
    <s v="USD"/>
    <n v="1481176800"/>
    <n v="1482904800"/>
    <b v="0"/>
    <b v="1"/>
    <s v="theater/plays"/>
    <s v="Percent Funded"/>
    <n v="2.6848000000000001"/>
    <x v="6"/>
    <s v="photography books"/>
    <x v="714"/>
    <d v="2016-12-28T06:00:00"/>
    <m/>
  </r>
  <r>
    <n v="804"/>
    <s v="English-Mccullough"/>
    <s v="Business-focused discrete software"/>
    <n v="2600"/>
    <n v="6987"/>
    <x v="3"/>
    <n v="218"/>
    <s v="US"/>
    <s v="USD"/>
    <n v="1514872800"/>
    <n v="1516600800"/>
    <b v="0"/>
    <b v="0"/>
    <s v="music/rock"/>
    <s v="Percent Funded"/>
    <n v="2.6873076923076922"/>
    <x v="2"/>
    <s v="plays"/>
    <x v="715"/>
    <d v="2018-01-22T06:00:00"/>
    <m/>
  </r>
  <r>
    <n v="112"/>
    <s v="Jones-Meyer"/>
    <s v="Re-engineered client-driven hub"/>
    <n v="4700"/>
    <n v="12635"/>
    <x v="3"/>
    <n v="361"/>
    <s v="AU"/>
    <s v="AUD"/>
    <n v="1408856400"/>
    <n v="1410152400"/>
    <b v="0"/>
    <b v="0"/>
    <s v="technology/web"/>
    <s v="Percent Funded"/>
    <n v="2.6882978723404256"/>
    <x v="5"/>
    <s v="rock"/>
    <x v="716"/>
    <d v="2014-09-08T05:00:00"/>
    <m/>
  </r>
  <r>
    <n v="723"/>
    <s v="Beck-Knight"/>
    <s v="Exclusive fresh-thinking model"/>
    <n v="4900"/>
    <n v="13250"/>
    <x v="3"/>
    <n v="144"/>
    <s v="AU"/>
    <s v="AUD"/>
    <n v="1456898400"/>
    <n v="1458709200"/>
    <b v="0"/>
    <b v="0"/>
    <s v="theater/plays"/>
    <s v="Percent Funded"/>
    <n v="2.704081632653061"/>
    <x v="3"/>
    <s v="web"/>
    <x v="717"/>
    <d v="2016-03-23T05:00:00"/>
    <m/>
  </r>
  <r>
    <n v="770"/>
    <s v="Mathis-Rodriguez"/>
    <s v="User-centric attitude-oriented intranet"/>
    <n v="4300"/>
    <n v="11642"/>
    <x v="3"/>
    <n v="216"/>
    <s v="IT"/>
    <s v="EUR"/>
    <n v="1397451600"/>
    <n v="1398056400"/>
    <b v="0"/>
    <b v="1"/>
    <s v="theater/plays"/>
    <s v="Percent Funded"/>
    <n v="2.7074418604651163"/>
    <x v="2"/>
    <s v="plays"/>
    <x v="718"/>
    <d v="2014-04-21T05:00:00"/>
    <m/>
  </r>
  <r>
    <n v="548"/>
    <s v="York-Pitts"/>
    <s v="Monitored discrete toolset"/>
    <n v="66100"/>
    <n v="179074"/>
    <x v="3"/>
    <n v="2985"/>
    <s v="US"/>
    <s v="USD"/>
    <n v="1459486800"/>
    <n v="1460610000"/>
    <b v="0"/>
    <b v="0"/>
    <s v="theater/plays"/>
    <s v="Percent Funded"/>
    <n v="2.7091376701966716"/>
    <x v="2"/>
    <s v="plays"/>
    <x v="719"/>
    <d v="2016-04-14T05:00:00"/>
    <m/>
  </r>
  <r>
    <n v="871"/>
    <s v="Santana-George"/>
    <s v="Re-engineered client-driven knowledge user"/>
    <n v="71500"/>
    <n v="194912"/>
    <x v="3"/>
    <n v="2320"/>
    <s v="US"/>
    <s v="USD"/>
    <n v="1509512400"/>
    <n v="1511071200"/>
    <b v="0"/>
    <b v="1"/>
    <s v="theater/plays"/>
    <s v="Percent Funded"/>
    <n v="2.7260419580419581"/>
    <x v="2"/>
    <s v="plays"/>
    <x v="284"/>
    <d v="2017-11-19T06:00:00"/>
    <m/>
  </r>
  <r>
    <n v="369"/>
    <s v="Smith-Gonzalez"/>
    <s v="Polarized needs-based approach"/>
    <n v="5400"/>
    <n v="14743"/>
    <x v="3"/>
    <n v="154"/>
    <s v="US"/>
    <s v="USD"/>
    <n v="1359871200"/>
    <n v="1363237200"/>
    <b v="0"/>
    <b v="1"/>
    <s v="film &amp; video/television"/>
    <s v="Percent Funded"/>
    <n v="2.730185185185185"/>
    <x v="2"/>
    <s v="plays"/>
    <x v="720"/>
    <d v="2013-03-14T05:00:00"/>
    <m/>
  </r>
  <r>
    <n v="249"/>
    <s v="Avila-Nelson"/>
    <s v="Up-sized intermediate website"/>
    <n v="61500"/>
    <n v="168095"/>
    <x v="3"/>
    <n v="6465"/>
    <s v="US"/>
    <s v="USD"/>
    <n v="1420178400"/>
    <n v="1420783200"/>
    <b v="0"/>
    <b v="0"/>
    <s v="publishing/translations"/>
    <s v="Percent Funded"/>
    <n v="2.7332520325203253"/>
    <x v="4"/>
    <s v="television"/>
    <x v="721"/>
    <d v="2015-01-09T06:00:00"/>
    <m/>
  </r>
  <r>
    <n v="59"/>
    <s v="Wright, Fox and Marks"/>
    <s v="Assimilated real-time support"/>
    <n v="1400"/>
    <n v="3851"/>
    <x v="3"/>
    <n v="128"/>
    <s v="US"/>
    <s v="USD"/>
    <n v="1497243600"/>
    <n v="1498539600"/>
    <b v="0"/>
    <b v="1"/>
    <s v="theater/plays"/>
    <s v="Percent Funded"/>
    <n v="2.7507142857142859"/>
    <x v="7"/>
    <s v="translations"/>
    <x v="722"/>
    <d v="2017-06-27T05:00:00"/>
    <m/>
  </r>
  <r>
    <n v="544"/>
    <s v="Taylor Inc"/>
    <s v="Public-key 3rdgeneration system engine"/>
    <n v="2800"/>
    <n v="7742"/>
    <x v="3"/>
    <n v="84"/>
    <s v="US"/>
    <s v="USD"/>
    <n v="1452232800"/>
    <n v="1453356000"/>
    <b v="0"/>
    <b v="0"/>
    <s v="music/rock"/>
    <s v="Percent Funded"/>
    <n v="2.7650000000000001"/>
    <x v="2"/>
    <s v="plays"/>
    <x v="723"/>
    <d v="2016-01-21T06:00:00"/>
    <m/>
  </r>
  <r>
    <n v="368"/>
    <s v="Whitaker, Wallace and Daniels"/>
    <s v="Reactive directional capacity"/>
    <n v="5200"/>
    <n v="14394"/>
    <x v="3"/>
    <n v="206"/>
    <s v="GB"/>
    <s v="GBP"/>
    <n v="1286946000"/>
    <n v="1288933200"/>
    <b v="0"/>
    <b v="1"/>
    <s v="film &amp; video/documentary"/>
    <s v="Percent Funded"/>
    <n v="2.7680769230769231"/>
    <x v="5"/>
    <s v="rock"/>
    <x v="724"/>
    <d v="2010-11-05T05:00:00"/>
    <m/>
  </r>
  <r>
    <n v="624"/>
    <s v="White, Robertson and Roberts"/>
    <s v="Down-sized national software"/>
    <n v="5100"/>
    <n v="14249"/>
    <x v="3"/>
    <n v="432"/>
    <s v="US"/>
    <s v="USD"/>
    <n v="1422165600"/>
    <n v="1422684000"/>
    <b v="0"/>
    <b v="0"/>
    <s v="photography/photography books"/>
    <s v="Percent Funded"/>
    <n v="2.793921568627451"/>
    <x v="4"/>
    <s v="documentary"/>
    <x v="725"/>
    <d v="2015-01-31T06:00:00"/>
    <m/>
  </r>
  <r>
    <n v="102"/>
    <s v="Garcia Inc"/>
    <s v="Front-line web-enabled model"/>
    <n v="3700"/>
    <n v="10422"/>
    <x v="3"/>
    <n v="336"/>
    <s v="US"/>
    <s v="USD"/>
    <n v="1526274000"/>
    <n v="1526878800"/>
    <b v="0"/>
    <b v="1"/>
    <s v="technology/wearables"/>
    <s v="Percent Funded"/>
    <n v="2.8167567567567566"/>
    <x v="6"/>
    <s v="photography books"/>
    <x v="726"/>
    <d v="2018-05-21T05:00:00"/>
    <m/>
  </r>
  <r>
    <n v="608"/>
    <s v="Johnson Group"/>
    <s v="Compatible full-range leverage"/>
    <n v="3900"/>
    <n v="11075"/>
    <x v="3"/>
    <n v="316"/>
    <s v="US"/>
    <s v="USD"/>
    <n v="1551852000"/>
    <n v="1552197600"/>
    <b v="0"/>
    <b v="1"/>
    <s v="music/jazz"/>
    <s v="Percent Funded"/>
    <n v="2.8397435897435899"/>
    <x v="3"/>
    <s v="wearables"/>
    <x v="727"/>
    <d v="2019-03-10T06:00:00"/>
    <m/>
  </r>
  <r>
    <n v="549"/>
    <s v="Jarvis and Sons"/>
    <s v="Business-focused intermediate system engine"/>
    <n v="29500"/>
    <n v="83843"/>
    <x v="3"/>
    <n v="762"/>
    <s v="US"/>
    <s v="USD"/>
    <n v="1369717200"/>
    <n v="1370494800"/>
    <b v="0"/>
    <b v="0"/>
    <s v="technology/wearables"/>
    <s v="Percent Funded"/>
    <n v="2.8421355932203389"/>
    <x v="5"/>
    <s v="jazz"/>
    <x v="728"/>
    <d v="2013-06-06T05:00:00"/>
    <m/>
  </r>
  <r>
    <n v="470"/>
    <s v="Grimes, Holland and Sloan"/>
    <s v="Extended dedicated archive"/>
    <n v="3600"/>
    <n v="10289"/>
    <x v="3"/>
    <n v="381"/>
    <s v="US"/>
    <s v="USD"/>
    <n v="1481522400"/>
    <n v="1482127200"/>
    <b v="0"/>
    <b v="0"/>
    <s v="technology/wearables"/>
    <s v="Percent Funded"/>
    <n v="2.8580555555555556"/>
    <x v="3"/>
    <s v="wearables"/>
    <x v="99"/>
    <d v="2016-12-19T06:00:00"/>
    <m/>
  </r>
  <r>
    <n v="305"/>
    <s v="Townsend Ltd"/>
    <s v="Grass-roots actuating policy"/>
    <n v="2800"/>
    <n v="8014"/>
    <x v="3"/>
    <n v="85"/>
    <s v="US"/>
    <s v="USD"/>
    <n v="1458363600"/>
    <n v="1461906000"/>
    <b v="0"/>
    <b v="0"/>
    <s v="theater/plays"/>
    <s v="Percent Funded"/>
    <n v="2.8621428571428571"/>
    <x v="3"/>
    <s v="wearables"/>
    <x v="729"/>
    <d v="2016-04-29T05:00:00"/>
    <m/>
  </r>
  <r>
    <n v="425"/>
    <s v="Sullivan, Davis and Booth"/>
    <s v="Vision-oriented actuating hardware"/>
    <n v="2700"/>
    <n v="7767"/>
    <x v="3"/>
    <n v="92"/>
    <s v="US"/>
    <s v="USD"/>
    <n v="1438059600"/>
    <n v="1438578000"/>
    <b v="0"/>
    <b v="0"/>
    <s v="photography/photography books"/>
    <s v="Percent Funded"/>
    <n v="2.8766666666666665"/>
    <x v="2"/>
    <s v="plays"/>
    <x v="730"/>
    <d v="2015-08-03T05:00:00"/>
    <m/>
  </r>
  <r>
    <n v="821"/>
    <s v="Alvarez-Andrews"/>
    <s v="Extended impactful secured line"/>
    <n v="4900"/>
    <n v="14273"/>
    <x v="3"/>
    <n v="210"/>
    <s v="US"/>
    <s v="USD"/>
    <n v="1488261600"/>
    <n v="1489381200"/>
    <b v="0"/>
    <b v="0"/>
    <s v="film &amp; video/documentary"/>
    <s v="Percent Funded"/>
    <n v="2.9128571428571428"/>
    <x v="6"/>
    <s v="photography books"/>
    <x v="731"/>
    <d v="2017-03-13T05:00:00"/>
    <m/>
  </r>
  <r>
    <n v="184"/>
    <s v="Howard, Carter and Griffith"/>
    <s v="Adaptive asynchronous emulation"/>
    <n v="3600"/>
    <n v="10550"/>
    <x v="3"/>
    <n v="340"/>
    <s v="US"/>
    <s v="USD"/>
    <n v="1556859600"/>
    <n v="1556946000"/>
    <b v="0"/>
    <b v="0"/>
    <s v="theater/plays"/>
    <s v="Percent Funded"/>
    <n v="2.9305555555555554"/>
    <x v="4"/>
    <s v="documentary"/>
    <x v="732"/>
    <d v="2019-05-04T05:00:00"/>
    <m/>
  </r>
  <r>
    <n v="314"/>
    <s v="Sanchez-Morgan"/>
    <s v="Realigned upward-trending strategy"/>
    <n v="1400"/>
    <n v="4126"/>
    <x v="3"/>
    <n v="133"/>
    <s v="US"/>
    <s v="USD"/>
    <n v="1552366800"/>
    <n v="1552798800"/>
    <b v="0"/>
    <b v="1"/>
    <s v="film &amp; video/documentary"/>
    <s v="Percent Funded"/>
    <n v="2.9471428571428571"/>
    <x v="2"/>
    <s v="plays"/>
    <x v="56"/>
    <d v="2019-03-17T05:00:00"/>
    <m/>
  </r>
  <r>
    <n v="962"/>
    <s v="Harris, Russell and Mitchell"/>
    <s v="User-centric cohesive policy"/>
    <n v="3600"/>
    <n v="10657"/>
    <x v="3"/>
    <n v="266"/>
    <s v="US"/>
    <s v="USD"/>
    <n v="1384408800"/>
    <n v="1386223200"/>
    <b v="0"/>
    <b v="0"/>
    <s v="food/food trucks"/>
    <s v="Percent Funded"/>
    <n v="2.9602777777777778"/>
    <x v="4"/>
    <s v="documentary"/>
    <x v="733"/>
    <d v="2013-12-05T06:00:00"/>
    <m/>
  </r>
  <r>
    <n v="197"/>
    <s v="Perry and Sons"/>
    <s v="Business-focused logistical framework"/>
    <n v="54700"/>
    <n v="163118"/>
    <x v="3"/>
    <n v="1989"/>
    <s v="US"/>
    <s v="USD"/>
    <n v="1498194000"/>
    <n v="1499403600"/>
    <b v="0"/>
    <b v="0"/>
    <s v="film &amp; video/drama"/>
    <s v="Percent Funded"/>
    <n v="2.9820475319926874"/>
    <x v="1"/>
    <s v="food trucks"/>
    <x v="734"/>
    <d v="2017-07-07T05:00:00"/>
    <m/>
  </r>
  <r>
    <n v="359"/>
    <s v="Salazar-Moon"/>
    <s v="Compatible needs-based architecture"/>
    <n v="4000"/>
    <n v="11948"/>
    <x v="3"/>
    <n v="187"/>
    <s v="US"/>
    <s v="USD"/>
    <n v="1314421200"/>
    <n v="1315026000"/>
    <b v="0"/>
    <b v="0"/>
    <s v="film &amp; video/animation"/>
    <s v="Percent Funded"/>
    <n v="2.9870000000000001"/>
    <x v="4"/>
    <s v="drama"/>
    <x v="735"/>
    <d v="2011-09-03T05:00:00"/>
    <m/>
  </r>
  <r>
    <n v="78"/>
    <s v="Montgomery, Larson and Spencer"/>
    <s v="User-centric bifurcated knowledge user"/>
    <n v="4500"/>
    <n v="13536"/>
    <x v="3"/>
    <n v="330"/>
    <s v="US"/>
    <s v="USD"/>
    <n v="1523854800"/>
    <n v="1523941200"/>
    <b v="0"/>
    <b v="0"/>
    <s v="publishing/translations"/>
    <s v="Percent Funded"/>
    <n v="3.008"/>
    <x v="4"/>
    <s v="animation"/>
    <x v="670"/>
    <d v="2018-04-17T05:00:00"/>
    <m/>
  </r>
  <r>
    <n v="94"/>
    <s v="Hanson Inc"/>
    <s v="Grass-roots web-enabled contingency"/>
    <n v="2900"/>
    <n v="8807"/>
    <x v="3"/>
    <n v="180"/>
    <s v="GB"/>
    <s v="GBP"/>
    <n v="1554613200"/>
    <n v="1555563600"/>
    <b v="0"/>
    <b v="0"/>
    <s v="technology/web"/>
    <s v="Percent Funded"/>
    <n v="3.036896551724138"/>
    <x v="7"/>
    <s v="translations"/>
    <x v="736"/>
    <d v="2019-04-18T05:00:00"/>
    <m/>
  </r>
  <r>
    <n v="272"/>
    <s v="Horton, Morrison and Clark"/>
    <s v="Networked radical neural-net"/>
    <n v="51100"/>
    <n v="155349"/>
    <x v="3"/>
    <n v="1894"/>
    <s v="US"/>
    <s v="USD"/>
    <n v="1562734800"/>
    <n v="1564894800"/>
    <b v="0"/>
    <b v="1"/>
    <s v="theater/plays"/>
    <s v="Percent Funded"/>
    <n v="3.0400978473581213"/>
    <x v="3"/>
    <s v="web"/>
    <x v="737"/>
    <d v="2019-08-04T05:00:00"/>
    <m/>
  </r>
  <r>
    <n v="491"/>
    <s v="Henson PLC"/>
    <s v="Universal contextually-based knowledgebase"/>
    <n v="56800"/>
    <n v="173437"/>
    <x v="3"/>
    <n v="2443"/>
    <s v="US"/>
    <s v="USD"/>
    <n v="1372654800"/>
    <n v="1374901200"/>
    <b v="0"/>
    <b v="1"/>
    <s v="food/food trucks"/>
    <s v="Percent Funded"/>
    <n v="3.0534683098591549"/>
    <x v="2"/>
    <s v="plays"/>
    <x v="738"/>
    <d v="2013-07-27T05:00:00"/>
    <m/>
  </r>
  <r>
    <n v="570"/>
    <s v="Martinez-Juarez"/>
    <s v="Realigned uniform knowledge user"/>
    <n v="31200"/>
    <n v="95364"/>
    <x v="3"/>
    <n v="2725"/>
    <s v="US"/>
    <s v="USD"/>
    <n v="1419055200"/>
    <n v="1419573600"/>
    <b v="0"/>
    <b v="1"/>
    <s v="music/rock"/>
    <s v="Percent Funded"/>
    <n v="3.0565384615384614"/>
    <x v="1"/>
    <s v="food trucks"/>
    <x v="247"/>
    <d v="2014-12-26T06:00:00"/>
    <m/>
  </r>
  <r>
    <n v="180"/>
    <s v="Olsen, Edwards and Reid"/>
    <s v="Optional clear-thinking software"/>
    <n v="56000"/>
    <n v="172736"/>
    <x v="3"/>
    <n v="2107"/>
    <s v="AU"/>
    <s v="AUD"/>
    <n v="1269234000"/>
    <n v="1269666000"/>
    <b v="0"/>
    <b v="0"/>
    <s v="technology/wearables"/>
    <s v="Percent Funded"/>
    <n v="3.0845714285714285"/>
    <x v="5"/>
    <s v="rock"/>
    <x v="739"/>
    <d v="2010-03-27T05:00:00"/>
    <m/>
  </r>
  <r>
    <n v="31"/>
    <s v="Schroeder Ltd"/>
    <s v="Progressive needs-based focus group"/>
    <n v="3500"/>
    <n v="10850"/>
    <x v="3"/>
    <n v="226"/>
    <s v="GB"/>
    <s v="GBP"/>
    <n v="1451973600"/>
    <n v="1454392800"/>
    <b v="0"/>
    <b v="0"/>
    <s v="games/video games"/>
    <s v="Percent Funded"/>
    <n v="3.1"/>
    <x v="3"/>
    <s v="wearables"/>
    <x v="740"/>
    <d v="2016-02-02T06:00:00"/>
    <m/>
  </r>
  <r>
    <n v="312"/>
    <s v="Martinez LLC"/>
    <s v="Robust impactful approach"/>
    <n v="59100"/>
    <n v="183345"/>
    <x v="3"/>
    <n v="3742"/>
    <s v="US"/>
    <s v="USD"/>
    <n v="1382677200"/>
    <n v="1383282000"/>
    <b v="0"/>
    <b v="0"/>
    <s v="theater/plays"/>
    <s v="Percent Funded"/>
    <n v="3.1022842639593908"/>
    <x v="8"/>
    <s v="video games"/>
    <x v="741"/>
    <d v="2013-11-01T05:00:00"/>
    <m/>
  </r>
  <r>
    <n v="631"/>
    <s v="Carlson-Hernandez"/>
    <s v="Quality-focused real-time solution"/>
    <n v="59200"/>
    <n v="183756"/>
    <x v="3"/>
    <n v="3063"/>
    <s v="US"/>
    <s v="USD"/>
    <n v="1553576400"/>
    <n v="1553922000"/>
    <b v="0"/>
    <b v="0"/>
    <s v="theater/plays"/>
    <s v="Percent Funded"/>
    <n v="3.1039864864864866"/>
    <x v="2"/>
    <s v="plays"/>
    <x v="742"/>
    <d v="2019-03-30T05:00:00"/>
    <m/>
  </r>
  <r>
    <n v="133"/>
    <s v="Gates PLC"/>
    <s v="Secured content-based product"/>
    <n v="4500"/>
    <n v="13985"/>
    <x v="3"/>
    <n v="159"/>
    <s v="US"/>
    <s v="USD"/>
    <n v="1313125200"/>
    <n v="1315026000"/>
    <b v="0"/>
    <b v="0"/>
    <s v="music/world music"/>
    <s v="Percent Funded"/>
    <n v="3.1077777777777778"/>
    <x v="2"/>
    <s v="plays"/>
    <x v="743"/>
    <d v="2011-09-03T05:00:00"/>
    <m/>
  </r>
  <r>
    <n v="703"/>
    <s v="Perez Group"/>
    <s v="Cross-platform tertiary hub"/>
    <n v="63400"/>
    <n v="197728"/>
    <x v="3"/>
    <n v="2038"/>
    <s v="US"/>
    <s v="USD"/>
    <n v="1334984400"/>
    <n v="1336453200"/>
    <b v="1"/>
    <b v="1"/>
    <s v="publishing/translations"/>
    <s v="Percent Funded"/>
    <n v="3.1187381703470032"/>
    <x v="5"/>
    <s v="world music"/>
    <x v="744"/>
    <d v="2012-05-08T05:00:00"/>
    <m/>
  </r>
  <r>
    <n v="262"/>
    <s v="Lloyd, Kennedy and Davis"/>
    <s v="Compatible multimedia hub"/>
    <n v="1700"/>
    <n v="5328"/>
    <x v="3"/>
    <n v="107"/>
    <s v="US"/>
    <s v="USD"/>
    <n v="1301979600"/>
    <n v="1304226000"/>
    <b v="0"/>
    <b v="1"/>
    <s v="music/indie rock"/>
    <s v="Percent Funded"/>
    <n v="3.1341176470588237"/>
    <x v="7"/>
    <s v="translations"/>
    <x v="170"/>
    <d v="2011-05-01T05:00:00"/>
    <m/>
  </r>
  <r>
    <n v="832"/>
    <s v="Bradley, Beck and Mayo"/>
    <s v="Synergized fault-tolerant hierarchy"/>
    <n v="43200"/>
    <n v="136156"/>
    <x v="3"/>
    <n v="1297"/>
    <s v="DK"/>
    <s v="DKK"/>
    <n v="1445490000"/>
    <n v="1448431200"/>
    <b v="1"/>
    <b v="0"/>
    <s v="publishing/translations"/>
    <s v="Percent Funded"/>
    <n v="3.1517592592592591"/>
    <x v="5"/>
    <s v="indie rock"/>
    <x v="745"/>
    <d v="2015-11-25T06:00:00"/>
    <m/>
  </r>
  <r>
    <n v="404"/>
    <s v="Bailey-Boyer"/>
    <s v="Visionary exuding Internet solution"/>
    <n v="48900"/>
    <n v="154321"/>
    <x v="3"/>
    <n v="2237"/>
    <s v="US"/>
    <s v="USD"/>
    <n v="1510639200"/>
    <n v="1510898400"/>
    <b v="0"/>
    <b v="0"/>
    <s v="theater/plays"/>
    <s v="Percent Funded"/>
    <n v="3.1558486707566464"/>
    <x v="7"/>
    <s v="translations"/>
    <x v="746"/>
    <d v="2017-11-17T06:00:00"/>
    <m/>
  </r>
  <r>
    <n v="471"/>
    <s v="Perry and Sons"/>
    <s v="Configurable static help-desk"/>
    <n v="3100"/>
    <n v="9889"/>
    <x v="3"/>
    <n v="194"/>
    <s v="GB"/>
    <s v="GBP"/>
    <n v="1335934800"/>
    <n v="1335934800"/>
    <b v="0"/>
    <b v="1"/>
    <s v="food/food trucks"/>
    <s v="Percent Funded"/>
    <n v="3.19"/>
    <x v="2"/>
    <s v="plays"/>
    <x v="644"/>
    <d v="2012-05-02T05:00:00"/>
    <m/>
  </r>
  <r>
    <n v="734"/>
    <s v="Stone PLC"/>
    <s v="Exclusive 5thgeneration leverage"/>
    <n v="4200"/>
    <n v="13404"/>
    <x v="3"/>
    <n v="536"/>
    <s v="US"/>
    <s v="USD"/>
    <n v="1485583200"/>
    <n v="1486620000"/>
    <b v="0"/>
    <b v="1"/>
    <s v="theater/plays"/>
    <s v="Percent Funded"/>
    <n v="3.1914285714285713"/>
    <x v="1"/>
    <s v="food trucks"/>
    <x v="747"/>
    <d v="2017-02-09T06:00:00"/>
    <m/>
  </r>
  <r>
    <n v="908"/>
    <s v="Bryant-Pope"/>
    <s v="Networked intangible help-desk"/>
    <n v="38200"/>
    <n v="121950"/>
    <x v="3"/>
    <n v="3934"/>
    <s v="US"/>
    <s v="USD"/>
    <n v="1335934800"/>
    <n v="1336885200"/>
    <b v="0"/>
    <b v="0"/>
    <s v="games/video games"/>
    <s v="Percent Funded"/>
    <n v="3.1924083769633507"/>
    <x v="2"/>
    <s v="plays"/>
    <x v="644"/>
    <d v="2012-05-13T05:00:00"/>
    <m/>
  </r>
  <r>
    <n v="976"/>
    <s v="Huerta, Roberts and Dickerson"/>
    <s v="Self-enabling value-added artificial intelligence"/>
    <n v="4000"/>
    <n v="12886"/>
    <x v="3"/>
    <n v="140"/>
    <s v="US"/>
    <s v="USD"/>
    <n v="1296194400"/>
    <n v="1296712800"/>
    <b v="0"/>
    <b v="1"/>
    <s v="theater/plays"/>
    <s v="Percent Funded"/>
    <n v="3.2214999999999998"/>
    <x v="8"/>
    <s v="video games"/>
    <x v="748"/>
    <d v="2011-02-03T06:00:00"/>
    <m/>
  </r>
  <r>
    <n v="583"/>
    <s v="Powell and Sons"/>
    <s v="Centralized clear-thinking conglomeration"/>
    <n v="18900"/>
    <n v="60934"/>
    <x v="3"/>
    <n v="909"/>
    <s v="US"/>
    <s v="USD"/>
    <n v="1329717600"/>
    <n v="1331186400"/>
    <b v="0"/>
    <b v="0"/>
    <s v="film &amp; video/documentary"/>
    <s v="Percent Funded"/>
    <n v="3.2240211640211642"/>
    <x v="2"/>
    <s v="plays"/>
    <x v="139"/>
    <d v="2012-03-08T06:00:00"/>
    <m/>
  </r>
  <r>
    <n v="38"/>
    <s v="Maldonado-Gonzalez"/>
    <s v="Digitized client-driven database"/>
    <n v="3100"/>
    <n v="10085"/>
    <x v="3"/>
    <n v="134"/>
    <s v="US"/>
    <s v="USD"/>
    <n v="1287378000"/>
    <n v="1287810000"/>
    <b v="0"/>
    <b v="0"/>
    <s v="photography/photography books"/>
    <s v="Percent Funded"/>
    <n v="3.2532258064516131"/>
    <x v="4"/>
    <s v="documentary"/>
    <x v="749"/>
    <d v="2010-10-23T05:00:00"/>
    <m/>
  </r>
  <r>
    <n v="246"/>
    <s v="Walters-Carter"/>
    <s v="Seamless value-added standardization"/>
    <n v="4500"/>
    <n v="14649"/>
    <x v="3"/>
    <n v="222"/>
    <s v="US"/>
    <s v="USD"/>
    <n v="1375678800"/>
    <n v="1376024400"/>
    <b v="0"/>
    <b v="0"/>
    <s v="technology/web"/>
    <s v="Percent Funded"/>
    <n v="3.2553333333333332"/>
    <x v="6"/>
    <s v="photography books"/>
    <x v="750"/>
    <d v="2013-08-09T05:00:00"/>
    <m/>
  </r>
  <r>
    <n v="278"/>
    <s v="Higgins, Davis and Salazar"/>
    <s v="Distributed multi-tasking strategy"/>
    <n v="2700"/>
    <n v="8799"/>
    <x v="3"/>
    <n v="91"/>
    <s v="US"/>
    <s v="USD"/>
    <n v="1353909600"/>
    <n v="1356069600"/>
    <b v="0"/>
    <b v="0"/>
    <s v="technology/web"/>
    <s v="Percent Funded"/>
    <n v="3.2588888888888889"/>
    <x v="3"/>
    <s v="web"/>
    <x v="751"/>
    <d v="2012-12-21T06:00:00"/>
    <m/>
  </r>
  <r>
    <n v="7"/>
    <s v="Carter-Guzman"/>
    <s v="Centralized cohesive challenge"/>
    <n v="4500"/>
    <n v="14741"/>
    <x v="3"/>
    <n v="227"/>
    <s v="DK"/>
    <s v="DKK"/>
    <n v="1439442000"/>
    <n v="1439614800"/>
    <b v="0"/>
    <b v="0"/>
    <s v="theater/plays"/>
    <s v="Percent Funded"/>
    <n v="3.2757777777777779"/>
    <x v="3"/>
    <s v="web"/>
    <x v="752"/>
    <d v="2015-08-15T05:00:00"/>
    <m/>
  </r>
  <r>
    <n v="29"/>
    <s v="Johnson, Parker and Haynes"/>
    <s v="Focused 6thgeneration forecast"/>
    <n v="45900"/>
    <n v="150965"/>
    <x v="3"/>
    <n v="1606"/>
    <s v="CH"/>
    <s v="CHF"/>
    <n v="1532062800"/>
    <n v="1535518800"/>
    <b v="0"/>
    <b v="0"/>
    <s v="film &amp; video/shorts"/>
    <s v="Percent Funded"/>
    <n v="3.2889978213507627"/>
    <x v="2"/>
    <s v="plays"/>
    <x v="753"/>
    <d v="2018-08-29T05:00:00"/>
    <m/>
  </r>
  <r>
    <n v="466"/>
    <s v="Obrien and Sons"/>
    <s v="Pre-emptive transitional frame"/>
    <n v="1200"/>
    <n v="3984"/>
    <x v="3"/>
    <n v="42"/>
    <s v="US"/>
    <s v="USD"/>
    <n v="1368594000"/>
    <n v="1370581200"/>
    <b v="0"/>
    <b v="1"/>
    <s v="technology/wearables"/>
    <s v="Percent Funded"/>
    <n v="3.32"/>
    <x v="4"/>
    <s v="shorts"/>
    <x v="754"/>
    <d v="2013-06-07T05:00:00"/>
    <m/>
  </r>
  <r>
    <n v="23"/>
    <s v="Gray-Jenkins"/>
    <s v="Devolved next generation adapter"/>
    <n v="4500"/>
    <n v="14942"/>
    <x v="3"/>
    <n v="142"/>
    <s v="GB"/>
    <s v="GBP"/>
    <n v="1550124000"/>
    <n v="1554699600"/>
    <b v="0"/>
    <b v="0"/>
    <s v="film &amp; video/documentary"/>
    <s v="Percent Funded"/>
    <n v="3.3204444444444445"/>
    <x v="3"/>
    <s v="wearables"/>
    <x v="755"/>
    <d v="2019-04-08T05:00:00"/>
    <m/>
  </r>
  <r>
    <n v="219"/>
    <s v="Huang-Henderson"/>
    <s v="Stand-alone mobile customer loyalty"/>
    <n v="41700"/>
    <n v="138497"/>
    <x v="3"/>
    <n v="1539"/>
    <s v="US"/>
    <s v="USD"/>
    <n v="1345093200"/>
    <n v="1346130000"/>
    <b v="0"/>
    <b v="0"/>
    <s v="film &amp; video/animation"/>
    <s v="Percent Funded"/>
    <n v="3.3212709832134291"/>
    <x v="4"/>
    <s v="documentary"/>
    <x v="756"/>
    <d v="2012-08-28T05:00:00"/>
    <m/>
  </r>
  <r>
    <n v="968"/>
    <s v="Gonzalez-White"/>
    <s v="Open-architected disintermediate budgetary management"/>
    <n v="2400"/>
    <n v="8117"/>
    <x v="3"/>
    <n v="114"/>
    <s v="US"/>
    <s v="USD"/>
    <n v="1293861600"/>
    <n v="1295157600"/>
    <b v="0"/>
    <b v="0"/>
    <s v="food/food trucks"/>
    <s v="Percent Funded"/>
    <n v="3.3820833333333336"/>
    <x v="4"/>
    <s v="animation"/>
    <x v="671"/>
    <d v="2011-01-16T06:00:00"/>
    <m/>
  </r>
  <r>
    <n v="848"/>
    <s v="Cole, Salazar and Moreno"/>
    <s v="Robust motivating orchestration"/>
    <n v="3200"/>
    <n v="10831"/>
    <x v="3"/>
    <n v="172"/>
    <s v="US"/>
    <s v="USD"/>
    <n v="1276318800"/>
    <n v="1277096400"/>
    <b v="0"/>
    <b v="0"/>
    <s v="film &amp; video/drama"/>
    <s v="Percent Funded"/>
    <n v="3.3846875000000001"/>
    <x v="1"/>
    <s v="food trucks"/>
    <x v="757"/>
    <d v="2010-06-21T05:00:00"/>
    <m/>
  </r>
  <r>
    <n v="580"/>
    <s v="Perez PLC"/>
    <s v="Seamless 6thgeneration extranet"/>
    <n v="43800"/>
    <n v="149578"/>
    <x v="3"/>
    <n v="3116"/>
    <s v="US"/>
    <s v="USD"/>
    <n v="1393394400"/>
    <n v="1394085600"/>
    <b v="0"/>
    <b v="0"/>
    <s v="theater/plays"/>
    <s v="Percent Funded"/>
    <n v="3.4150228310502282"/>
    <x v="4"/>
    <s v="drama"/>
    <x v="758"/>
    <d v="2014-03-06T06:00:00"/>
    <m/>
  </r>
  <r>
    <n v="874"/>
    <s v="Chung-Nguyen"/>
    <s v="Managed discrete parallelism"/>
    <n v="40200"/>
    <n v="139468"/>
    <x v="3"/>
    <n v="4358"/>
    <s v="US"/>
    <s v="USD"/>
    <n v="1271998800"/>
    <n v="1275282000"/>
    <b v="0"/>
    <b v="1"/>
    <s v="photography/photography books"/>
    <s v="Percent Funded"/>
    <n v="3.4693532338308457"/>
    <x v="2"/>
    <s v="plays"/>
    <x v="759"/>
    <d v="2010-05-31T05:00:00"/>
    <m/>
  </r>
  <r>
    <n v="864"/>
    <s v="Stevenson-Thompson"/>
    <s v="Automated static workforce"/>
    <n v="4200"/>
    <n v="14577"/>
    <x v="3"/>
    <n v="150"/>
    <s v="US"/>
    <s v="USD"/>
    <n v="1471582800"/>
    <n v="1472014800"/>
    <b v="0"/>
    <b v="0"/>
    <s v="film &amp; video/shorts"/>
    <s v="Percent Funded"/>
    <n v="3.4707142857142856"/>
    <x v="6"/>
    <s v="photography books"/>
    <x v="760"/>
    <d v="2016-08-24T05:00:00"/>
    <m/>
  </r>
  <r>
    <n v="822"/>
    <s v="Stewart and Sons"/>
    <s v="Distributed optimizing protocol"/>
    <n v="54000"/>
    <n v="188982"/>
    <x v="3"/>
    <n v="2100"/>
    <s v="US"/>
    <s v="USD"/>
    <n v="1393567200"/>
    <n v="1395032400"/>
    <b v="0"/>
    <b v="0"/>
    <s v="music/rock"/>
    <s v="Percent Funded"/>
    <n v="3.4996666666666667"/>
    <x v="4"/>
    <s v="shorts"/>
    <x v="761"/>
    <d v="2014-03-17T05:00:00"/>
    <m/>
  </r>
  <r>
    <n v="458"/>
    <s v="Wise, Thompson and Allen"/>
    <s v="Pre-emptive neutral portal"/>
    <n v="33800"/>
    <n v="118706"/>
    <x v="3"/>
    <n v="2120"/>
    <s v="US"/>
    <s v="USD"/>
    <n v="1269752400"/>
    <n v="1273554000"/>
    <b v="0"/>
    <b v="0"/>
    <s v="theater/plays"/>
    <s v="Percent Funded"/>
    <n v="3.5120118343195266"/>
    <x v="5"/>
    <s v="rock"/>
    <x v="762"/>
    <d v="2010-05-11T05:00:00"/>
    <m/>
  </r>
  <r>
    <n v="735"/>
    <s v="Caldwell PLC"/>
    <s v="Grass-roots zero administration alliance"/>
    <n v="37100"/>
    <n v="131404"/>
    <x v="3"/>
    <n v="1991"/>
    <s v="US"/>
    <s v="USD"/>
    <n v="1459314000"/>
    <n v="1459918800"/>
    <b v="0"/>
    <b v="0"/>
    <s v="photography/photography books"/>
    <s v="Percent Funded"/>
    <n v="3.5418867924528303"/>
    <x v="2"/>
    <s v="plays"/>
    <x v="763"/>
    <d v="2016-04-06T05:00:00"/>
    <m/>
  </r>
  <r>
    <n v="439"/>
    <s v="Cummings Inc"/>
    <s v="Digitized transitional monitoring"/>
    <n v="28400"/>
    <n v="100900"/>
    <x v="3"/>
    <n v="2293"/>
    <s v="US"/>
    <s v="USD"/>
    <n v="1478408400"/>
    <n v="1479016800"/>
    <b v="0"/>
    <b v="0"/>
    <s v="film &amp; video/science fiction"/>
    <s v="Percent Funded"/>
    <n v="3.5528169014084505"/>
    <x v="6"/>
    <s v="photography books"/>
    <x v="764"/>
    <d v="2016-11-13T06:00:00"/>
    <m/>
  </r>
  <r>
    <n v="964"/>
    <s v="Peck, Higgins and Smith"/>
    <s v="Devolved disintermediate encryption"/>
    <n v="3700"/>
    <n v="13164"/>
    <x v="3"/>
    <n v="155"/>
    <s v="US"/>
    <s v="USD"/>
    <n v="1431320400"/>
    <n v="1431752400"/>
    <b v="0"/>
    <b v="0"/>
    <s v="theater/plays"/>
    <s v="Percent Funded"/>
    <n v="3.5578378378378379"/>
    <x v="4"/>
    <s v="science fiction"/>
    <x v="765"/>
    <d v="2015-05-16T05:00:00"/>
    <m/>
  </r>
  <r>
    <n v="407"/>
    <s v="Herrera-Wilson"/>
    <s v="Organized bandwidth-monitored core"/>
    <n v="3400"/>
    <n v="12100"/>
    <x v="3"/>
    <n v="484"/>
    <s v="DK"/>
    <s v="DKK"/>
    <n v="1570942800"/>
    <n v="1571547600"/>
    <b v="0"/>
    <b v="0"/>
    <s v="theater/plays"/>
    <s v="Percent Funded"/>
    <n v="3.5588235294117645"/>
    <x v="2"/>
    <s v="plays"/>
    <x v="766"/>
    <d v="2019-10-20T05:00:00"/>
    <m/>
  </r>
  <r>
    <n v="856"/>
    <s v="Williams and Sons"/>
    <s v="Profound composite core"/>
    <n v="2400"/>
    <n v="8558"/>
    <x v="3"/>
    <n v="158"/>
    <s v="US"/>
    <s v="USD"/>
    <n v="1335243600"/>
    <n v="1336712400"/>
    <b v="0"/>
    <b v="0"/>
    <s v="food/food trucks"/>
    <s v="Percent Funded"/>
    <n v="3.5658333333333334"/>
    <x v="2"/>
    <s v="plays"/>
    <x v="767"/>
    <d v="2012-05-11T05:00:00"/>
    <m/>
  </r>
  <r>
    <n v="823"/>
    <s v="Dyer Inc"/>
    <s v="Secured well-modulated system engine"/>
    <n v="4100"/>
    <n v="14640"/>
    <x v="3"/>
    <n v="252"/>
    <s v="US"/>
    <s v="USD"/>
    <n v="1410325200"/>
    <n v="1412485200"/>
    <b v="1"/>
    <b v="1"/>
    <s v="music/rock"/>
    <s v="Percent Funded"/>
    <n v="3.5707317073170732"/>
    <x v="1"/>
    <s v="food trucks"/>
    <x v="594"/>
    <d v="2014-10-05T05:00:00"/>
    <m/>
  </r>
  <r>
    <n v="179"/>
    <s v="Marks Ltd"/>
    <s v="Realigned human-resource orchestration"/>
    <n v="44500"/>
    <n v="159185"/>
    <x v="3"/>
    <n v="3537"/>
    <s v="CA"/>
    <s v="CAD"/>
    <n v="1363496400"/>
    <n v="1363582800"/>
    <b v="0"/>
    <b v="1"/>
    <s v="theater/plays"/>
    <s v="Percent Funded"/>
    <n v="3.5771910112359548"/>
    <x v="5"/>
    <s v="rock"/>
    <x v="768"/>
    <d v="2013-03-18T05:00:00"/>
    <m/>
  </r>
  <r>
    <n v="683"/>
    <s v="Jones PLC"/>
    <s v="Virtual systemic intranet"/>
    <n v="2300"/>
    <n v="8244"/>
    <x v="3"/>
    <n v="147"/>
    <s v="US"/>
    <s v="USD"/>
    <n v="1537074000"/>
    <n v="1537246800"/>
    <b v="0"/>
    <b v="0"/>
    <s v="theater/plays"/>
    <s v="Percent Funded"/>
    <n v="3.5843478260869563"/>
    <x v="2"/>
    <s v="plays"/>
    <x v="769"/>
    <d v="2018-09-18T05:00:00"/>
    <m/>
  </r>
  <r>
    <n v="669"/>
    <s v="Payne, Garrett and Thomas"/>
    <s v="Upgradable bi-directional concept"/>
    <n v="48800"/>
    <n v="175020"/>
    <x v="3"/>
    <n v="1621"/>
    <s v="IT"/>
    <s v="EUR"/>
    <n v="1498453200"/>
    <n v="1499230800"/>
    <b v="0"/>
    <b v="0"/>
    <s v="theater/plays"/>
    <s v="Percent Funded"/>
    <n v="3.5864754098360656"/>
    <x v="2"/>
    <s v="plays"/>
    <x v="770"/>
    <d v="2017-07-05T05:00:00"/>
    <m/>
  </r>
  <r>
    <n v="106"/>
    <s v="Brandt, Carter and Wood"/>
    <s v="Ameliorated clear-thinking circuit"/>
    <n v="3900"/>
    <n v="14006"/>
    <x v="3"/>
    <n v="147"/>
    <s v="US"/>
    <s v="USD"/>
    <n v="1567918800"/>
    <n v="1568350800"/>
    <b v="0"/>
    <b v="0"/>
    <s v="theater/plays"/>
    <s v="Percent Funded"/>
    <n v="3.5912820512820511"/>
    <x v="2"/>
    <s v="plays"/>
    <x v="543"/>
    <d v="2019-09-13T05:00:00"/>
    <m/>
  </r>
  <r>
    <n v="376"/>
    <s v="Perry PLC"/>
    <s v="Mandatory uniform matrix"/>
    <n v="3400"/>
    <n v="12275"/>
    <x v="3"/>
    <n v="131"/>
    <s v="US"/>
    <s v="USD"/>
    <n v="1404622800"/>
    <n v="1405141200"/>
    <b v="0"/>
    <b v="0"/>
    <s v="music/rock"/>
    <s v="Percent Funded"/>
    <n v="3.6102941176470589"/>
    <x v="2"/>
    <s v="plays"/>
    <x v="771"/>
    <d v="2014-07-12T05:00:00"/>
    <m/>
  </r>
  <r>
    <n v="195"/>
    <s v="Smith and Sons"/>
    <s v="Upgradable high-level solution"/>
    <n v="15800"/>
    <n v="57157"/>
    <x v="3"/>
    <n v="524"/>
    <s v="US"/>
    <s v="USD"/>
    <n v="1532840400"/>
    <n v="1533445200"/>
    <b v="0"/>
    <b v="0"/>
    <s v="music/electric music"/>
    <s v="Percent Funded"/>
    <n v="3.61753164556962"/>
    <x v="5"/>
    <s v="rock"/>
    <x v="434"/>
    <d v="2018-08-05T05:00:00"/>
    <m/>
  </r>
  <r>
    <n v="264"/>
    <s v="Gordon PLC"/>
    <s v="Virtual reciprocal policy"/>
    <n v="45600"/>
    <n v="165375"/>
    <x v="3"/>
    <n v="5512"/>
    <s v="US"/>
    <s v="USD"/>
    <n v="1360648800"/>
    <n v="1362031200"/>
    <b v="0"/>
    <b v="0"/>
    <s v="theater/plays"/>
    <s v="Percent Funded"/>
    <n v="3.6266447368421053"/>
    <x v="5"/>
    <s v="electric music"/>
    <x v="772"/>
    <d v="2013-02-28T06:00:00"/>
    <m/>
  </r>
  <r>
    <n v="474"/>
    <s v="Santos-Young"/>
    <s v="Enhanced neutral ability"/>
    <n v="4000"/>
    <n v="14606"/>
    <x v="3"/>
    <n v="142"/>
    <s v="US"/>
    <s v="USD"/>
    <n v="1418709600"/>
    <n v="1418796000"/>
    <b v="0"/>
    <b v="0"/>
    <s v="film &amp; video/television"/>
    <s v="Percent Funded"/>
    <n v="3.6515"/>
    <x v="2"/>
    <s v="plays"/>
    <x v="773"/>
    <d v="2014-12-17T06:00:00"/>
    <m/>
  </r>
  <r>
    <n v="226"/>
    <s v="Garcia Inc"/>
    <s v="Progressive neutral middleware"/>
    <n v="3000"/>
    <n v="10999"/>
    <x v="3"/>
    <n v="112"/>
    <s v="US"/>
    <s v="USD"/>
    <n v="1270702800"/>
    <n v="1273899600"/>
    <b v="0"/>
    <b v="0"/>
    <s v="photography/photography books"/>
    <s v="Percent Funded"/>
    <n v="3.6663333333333332"/>
    <x v="4"/>
    <s v="television"/>
    <x v="774"/>
    <d v="2010-05-15T05:00:00"/>
    <m/>
  </r>
  <r>
    <n v="954"/>
    <s v="Henderson, Parker and Diaz"/>
    <s v="Enterprise-wide client-driven policy"/>
    <n v="42600"/>
    <n v="156384"/>
    <x v="3"/>
    <n v="1548"/>
    <s v="AU"/>
    <s v="AUD"/>
    <n v="1348290000"/>
    <n v="1350363600"/>
    <b v="0"/>
    <b v="0"/>
    <s v="technology/web"/>
    <s v="Percent Funded"/>
    <n v="3.6709859154929578"/>
    <x v="6"/>
    <s v="photography books"/>
    <x v="461"/>
    <d v="2012-10-16T05:00:00"/>
    <m/>
  </r>
  <r>
    <n v="124"/>
    <s v="Stanton, Neal and Rodriguez"/>
    <s v="Polarized uniform software"/>
    <n v="2600"/>
    <n v="9562"/>
    <x v="3"/>
    <n v="94"/>
    <s v="IT"/>
    <s v="EUR"/>
    <n v="1557723600"/>
    <n v="1562302800"/>
    <b v="0"/>
    <b v="0"/>
    <s v="photography/photography books"/>
    <s v="Percent Funded"/>
    <n v="3.6776923076923076"/>
    <x v="3"/>
    <s v="web"/>
    <x v="775"/>
    <d v="2019-07-05T05:00:00"/>
    <m/>
  </r>
  <r>
    <n v="817"/>
    <s v="Alvarez-Bauer"/>
    <s v="Front-line intermediate moderator"/>
    <n v="51300"/>
    <n v="189192"/>
    <x v="3"/>
    <n v="2489"/>
    <s v="IT"/>
    <s v="EUR"/>
    <n v="1556946000"/>
    <n v="1559365200"/>
    <b v="0"/>
    <b v="1"/>
    <s v="publishing/nonfiction"/>
    <s v="Percent Funded"/>
    <n v="3.687953216374269"/>
    <x v="6"/>
    <s v="photography books"/>
    <x v="776"/>
    <d v="2019-06-01T05:00:00"/>
    <m/>
  </r>
  <r>
    <n v="574"/>
    <s v="Parker, Haley and Foster"/>
    <s v="Adaptive local task-force"/>
    <n v="2700"/>
    <n v="9967"/>
    <x v="3"/>
    <n v="144"/>
    <s v="US"/>
    <s v="USD"/>
    <n v="1575698400"/>
    <n v="1576562400"/>
    <b v="0"/>
    <b v="1"/>
    <s v="food/food trucks"/>
    <s v="Percent Funded"/>
    <n v="3.6914814814814814"/>
    <x v="7"/>
    <s v="nonfiction"/>
    <x v="777"/>
    <d v="2019-12-17T06:00:00"/>
    <m/>
  </r>
  <r>
    <n v="561"/>
    <s v="Fowler-Smith"/>
    <s v="Down-sized logistical adapter"/>
    <n v="3000"/>
    <n v="11091"/>
    <x v="3"/>
    <n v="198"/>
    <s v="CH"/>
    <s v="CHF"/>
    <n v="1318827600"/>
    <n v="1319000400"/>
    <b v="0"/>
    <b v="0"/>
    <s v="theater/plays"/>
    <s v="Percent Funded"/>
    <n v="3.6970000000000001"/>
    <x v="1"/>
    <s v="food trucks"/>
    <x v="778"/>
    <d v="2011-10-19T05:00:00"/>
    <m/>
  </r>
  <r>
    <n v="882"/>
    <s v="White-Rosario"/>
    <s v="Balanced demand-driven definition"/>
    <n v="800"/>
    <n v="2960"/>
    <x v="3"/>
    <n v="80"/>
    <s v="US"/>
    <s v="USD"/>
    <n v="1421820000"/>
    <n v="1422165600"/>
    <b v="0"/>
    <b v="0"/>
    <s v="theater/plays"/>
    <s v="Percent Funded"/>
    <n v="3.7"/>
    <x v="2"/>
    <s v="plays"/>
    <x v="779"/>
    <d v="2015-01-25T06:00:00"/>
    <m/>
  </r>
  <r>
    <n v="263"/>
    <s v="Walker Ltd"/>
    <s v="Organic eco-centric success"/>
    <n v="2900"/>
    <n v="10756"/>
    <x v="3"/>
    <n v="199"/>
    <s v="US"/>
    <s v="USD"/>
    <n v="1263016800"/>
    <n v="1263016800"/>
    <b v="0"/>
    <b v="0"/>
    <s v="photography/photography books"/>
    <s v="Percent Funded"/>
    <n v="3.7089655172413791"/>
    <x v="2"/>
    <s v="plays"/>
    <x v="780"/>
    <d v="2010-01-09T06:00:00"/>
    <m/>
  </r>
  <r>
    <n v="362"/>
    <s v="Lawrence Group"/>
    <s v="Automated actuating conglomeration"/>
    <n v="3700"/>
    <n v="13755"/>
    <x v="3"/>
    <n v="191"/>
    <s v="US"/>
    <s v="USD"/>
    <n v="1296108000"/>
    <n v="1299391200"/>
    <b v="0"/>
    <b v="0"/>
    <s v="music/rock"/>
    <s v="Percent Funded"/>
    <n v="3.7175675675675675"/>
    <x v="6"/>
    <s v="photography books"/>
    <x v="194"/>
    <d v="2011-03-06T06:00:00"/>
    <m/>
  </r>
  <r>
    <n v="974"/>
    <s v="Thomas, Clay and Mendoza"/>
    <s v="Multi-channeled reciprocal interface"/>
    <n v="800"/>
    <n v="2991"/>
    <x v="3"/>
    <n v="32"/>
    <s v="US"/>
    <s v="USD"/>
    <n v="1368853200"/>
    <n v="1368939600"/>
    <b v="0"/>
    <b v="0"/>
    <s v="music/indie rock"/>
    <s v="Percent Funded"/>
    <n v="3.73875"/>
    <x v="5"/>
    <s v="rock"/>
    <x v="574"/>
    <d v="2013-05-19T05:00:00"/>
    <m/>
  </r>
  <r>
    <n v="113"/>
    <s v="Wright, Hartman and Yu"/>
    <s v="User-friendly tertiary array"/>
    <n v="3300"/>
    <n v="12437"/>
    <x v="3"/>
    <n v="131"/>
    <s v="US"/>
    <s v="USD"/>
    <n v="1505192400"/>
    <n v="1505797200"/>
    <b v="0"/>
    <b v="0"/>
    <s v="food/food trucks"/>
    <s v="Percent Funded"/>
    <n v="3.7687878787878786"/>
    <x v="5"/>
    <s v="indie rock"/>
    <x v="781"/>
    <d v="2017-09-19T05:00:00"/>
    <m/>
  </r>
  <r>
    <n v="33"/>
    <s v="Blair, Collins and Carter"/>
    <s v="Exclusive interactive approach"/>
    <n v="50200"/>
    <n v="189666"/>
    <x v="3"/>
    <n v="5419"/>
    <s v="US"/>
    <s v="USD"/>
    <n v="1412485200"/>
    <n v="1415685600"/>
    <b v="0"/>
    <b v="0"/>
    <s v="theater/plays"/>
    <s v="Percent Funded"/>
    <n v="3.7782071713147412"/>
    <x v="1"/>
    <s v="food trucks"/>
    <x v="661"/>
    <d v="2014-11-11T06:00:00"/>
    <m/>
  </r>
  <r>
    <n v="965"/>
    <s v="Nunez-King"/>
    <s v="Phased clear-thinking policy"/>
    <n v="2200"/>
    <n v="8501"/>
    <x v="3"/>
    <n v="207"/>
    <s v="GB"/>
    <s v="GBP"/>
    <n v="1264399200"/>
    <n v="1267855200"/>
    <b v="0"/>
    <b v="0"/>
    <s v="music/rock"/>
    <s v="Percent Funded"/>
    <n v="3.8640909090909092"/>
    <x v="2"/>
    <s v="plays"/>
    <x v="18"/>
    <d v="2010-03-06T06:00:00"/>
    <m/>
  </r>
  <r>
    <n v="863"/>
    <s v="Davis-Johnson"/>
    <s v="Automated reciprocal protocol"/>
    <n v="1400"/>
    <n v="5415"/>
    <x v="3"/>
    <n v="217"/>
    <s v="US"/>
    <s v="USD"/>
    <n v="1434517200"/>
    <n v="1436504400"/>
    <b v="0"/>
    <b v="1"/>
    <s v="film &amp; video/television"/>
    <s v="Percent Funded"/>
    <n v="3.8678571428571429"/>
    <x v="5"/>
    <s v="rock"/>
    <x v="782"/>
    <d v="2015-07-10T05:00:00"/>
    <m/>
  </r>
  <r>
    <n v="48"/>
    <s v="Lamb Inc"/>
    <s v="Optimized leadingedge concept"/>
    <n v="33300"/>
    <n v="128862"/>
    <x v="3"/>
    <n v="2431"/>
    <s v="US"/>
    <s v="USD"/>
    <n v="1435208400"/>
    <n v="1436245200"/>
    <b v="0"/>
    <b v="0"/>
    <s v="theater/plays"/>
    <s v="Percent Funded"/>
    <n v="3.86972972972973"/>
    <x v="4"/>
    <s v="television"/>
    <x v="783"/>
    <d v="2015-07-07T05:00:00"/>
    <m/>
  </r>
  <r>
    <n v="825"/>
    <s v="Solomon PLC"/>
    <s v="Open-architected 24/7 infrastructure"/>
    <n v="3600"/>
    <n v="13950"/>
    <x v="3"/>
    <n v="157"/>
    <s v="GB"/>
    <s v="GBP"/>
    <n v="1500958800"/>
    <n v="1501995600"/>
    <b v="0"/>
    <b v="0"/>
    <s v="film &amp; video/shorts"/>
    <s v="Percent Funded"/>
    <n v="3.875"/>
    <x v="2"/>
    <s v="plays"/>
    <x v="465"/>
    <d v="2017-08-06T05:00:00"/>
    <m/>
  </r>
  <r>
    <n v="313"/>
    <s v="Miller-Irwin"/>
    <s v="Secured maximized policy"/>
    <n v="2200"/>
    <n v="8697"/>
    <x v="3"/>
    <n v="223"/>
    <s v="US"/>
    <s v="USD"/>
    <n v="1330322400"/>
    <n v="1330495200"/>
    <b v="0"/>
    <b v="0"/>
    <s v="music/rock"/>
    <s v="Percent Funded"/>
    <n v="3.9531818181818181"/>
    <x v="4"/>
    <s v="shorts"/>
    <x v="784"/>
    <d v="2012-02-29T06:00:00"/>
    <m/>
  </r>
  <r>
    <n v="224"/>
    <s v="Lester-Moore"/>
    <s v="Diverse analyzing definition"/>
    <n v="46300"/>
    <n v="186885"/>
    <x v="3"/>
    <n v="3594"/>
    <s v="US"/>
    <s v="USD"/>
    <n v="1411534800"/>
    <n v="1415426400"/>
    <b v="0"/>
    <b v="0"/>
    <s v="film &amp; video/science fiction"/>
    <s v="Percent Funded"/>
    <n v="4.0363930885529156"/>
    <x v="5"/>
    <s v="rock"/>
    <x v="563"/>
    <d v="2014-11-08T06:00:00"/>
    <m/>
  </r>
  <r>
    <n v="757"/>
    <s v="Callahan-Gilbert"/>
    <s v="Profit-focused motivating function"/>
    <n v="1400"/>
    <n v="5696"/>
    <x v="3"/>
    <n v="114"/>
    <s v="US"/>
    <s v="USD"/>
    <n v="1305176400"/>
    <n v="1305522000"/>
    <b v="0"/>
    <b v="0"/>
    <s v="film &amp; video/drama"/>
    <s v="Percent Funded"/>
    <n v="4.0685714285714285"/>
    <x v="4"/>
    <s v="science fiction"/>
    <x v="785"/>
    <d v="2011-05-16T05:00:00"/>
    <m/>
  </r>
  <r>
    <n v="899"/>
    <s v="Best-Young"/>
    <s v="Implemented multimedia time-frame"/>
    <n v="3100"/>
    <n v="12620"/>
    <x v="3"/>
    <n v="123"/>
    <s v="CH"/>
    <s v="CHF"/>
    <n v="1381122000"/>
    <n v="1382677200"/>
    <b v="0"/>
    <b v="0"/>
    <s v="music/jazz"/>
    <s v="Percent Funded"/>
    <n v="4.0709677419354842"/>
    <x v="4"/>
    <s v="drama"/>
    <x v="786"/>
    <d v="2013-10-25T05:00:00"/>
    <m/>
  </r>
  <r>
    <n v="353"/>
    <s v="Mills-Roy"/>
    <s v="Profit-focused multi-tasking access"/>
    <n v="33600"/>
    <n v="137961"/>
    <x v="3"/>
    <n v="1703"/>
    <s v="US"/>
    <s v="USD"/>
    <n v="1562302800"/>
    <n v="1562389200"/>
    <b v="0"/>
    <b v="0"/>
    <s v="theater/plays"/>
    <s v="Percent Funded"/>
    <n v="4.105982142857143"/>
    <x v="5"/>
    <s v="jazz"/>
    <x v="787"/>
    <d v="2019-07-06T05:00:00"/>
    <m/>
  </r>
  <r>
    <n v="730"/>
    <s v="Carson PLC"/>
    <s v="Visionary system-worthy attitude"/>
    <n v="28800"/>
    <n v="118847"/>
    <x v="3"/>
    <n v="1071"/>
    <s v="CA"/>
    <s v="CAD"/>
    <n v="1432357200"/>
    <n v="1432875600"/>
    <b v="0"/>
    <b v="0"/>
    <s v="technology/wearables"/>
    <s v="Percent Funded"/>
    <n v="4.1266319444444441"/>
    <x v="2"/>
    <s v="plays"/>
    <x v="788"/>
    <d v="2015-05-29T05:00:00"/>
    <m/>
  </r>
  <r>
    <n v="495"/>
    <s v="Bell, Edwards and Andersen"/>
    <s v="Centralized clear-thinking solution"/>
    <n v="3200"/>
    <n v="13264"/>
    <x v="3"/>
    <n v="195"/>
    <s v="DK"/>
    <s v="DKK"/>
    <n v="1402376400"/>
    <n v="1402722000"/>
    <b v="0"/>
    <b v="0"/>
    <s v="theater/plays"/>
    <s v="Percent Funded"/>
    <n v="4.1449999999999996"/>
    <x v="3"/>
    <s v="wearables"/>
    <x v="789"/>
    <d v="2014-06-14T05:00:00"/>
    <m/>
  </r>
  <r>
    <n v="167"/>
    <s v="Cruz-Ward"/>
    <s v="Robust content-based emulation"/>
    <n v="2600"/>
    <n v="10804"/>
    <x v="3"/>
    <n v="146"/>
    <s v="AU"/>
    <s v="AUD"/>
    <n v="1370840400"/>
    <n v="1371704400"/>
    <b v="0"/>
    <b v="0"/>
    <s v="theater/plays"/>
    <s v="Percent Funded"/>
    <n v="4.155384615384615"/>
    <x v="2"/>
    <s v="plays"/>
    <x v="790"/>
    <d v="2013-06-20T05:00:00"/>
    <m/>
  </r>
  <r>
    <n v="177"/>
    <s v="Lee, Gibson and Morgan"/>
    <s v="Digitized solution-oriented product"/>
    <n v="38800"/>
    <n v="161593"/>
    <x v="3"/>
    <n v="2739"/>
    <s v="US"/>
    <s v="USD"/>
    <n v="1289800800"/>
    <n v="1291960800"/>
    <b v="0"/>
    <b v="0"/>
    <s v="theater/plays"/>
    <s v="Percent Funded"/>
    <n v="4.1647680412371137"/>
    <x v="2"/>
    <s v="plays"/>
    <x v="791"/>
    <d v="2010-12-10T06:00:00"/>
    <m/>
  </r>
  <r>
    <n v="240"/>
    <s v="Pitts-Reed"/>
    <s v="Vision-oriented dynamic service-desk"/>
    <n v="29400"/>
    <n v="123124"/>
    <x v="3"/>
    <n v="1784"/>
    <s v="US"/>
    <s v="USD"/>
    <n v="1281070800"/>
    <n v="1281157200"/>
    <b v="0"/>
    <b v="0"/>
    <s v="theater/plays"/>
    <s v="Percent Funded"/>
    <n v="4.1878911564625847"/>
    <x v="2"/>
    <s v="plays"/>
    <x v="40"/>
    <d v="2010-08-07T05:00:00"/>
    <m/>
  </r>
  <r>
    <n v="610"/>
    <s v="Hughes, Mendez and Patterson"/>
    <s v="Stand-alone multi-state data-warehouse"/>
    <n v="42800"/>
    <n v="179356"/>
    <x v="3"/>
    <n v="6406"/>
    <s v="US"/>
    <s v="USD"/>
    <n v="1355637600"/>
    <n v="1356847200"/>
    <b v="0"/>
    <b v="0"/>
    <s v="theater/plays"/>
    <s v="Percent Funded"/>
    <n v="4.1905607476635511"/>
    <x v="2"/>
    <s v="plays"/>
    <x v="792"/>
    <d v="2012-12-30T06:00:00"/>
    <m/>
  </r>
  <r>
    <n v="230"/>
    <s v="Miranda, Hall and Mcgrath"/>
    <s v="Progressive value-added ability"/>
    <n v="2400"/>
    <n v="10084"/>
    <x v="3"/>
    <n v="101"/>
    <s v="US"/>
    <s v="USD"/>
    <n v="1575612000"/>
    <n v="1575612000"/>
    <b v="0"/>
    <b v="0"/>
    <s v="games/video games"/>
    <s v="Percent Funded"/>
    <n v="4.2016666666666671"/>
    <x v="2"/>
    <s v="plays"/>
    <x v="793"/>
    <d v="2019-12-06T06:00:00"/>
    <m/>
  </r>
  <r>
    <n v="238"/>
    <s v="Bolton, Sanchez and Carrillo"/>
    <s v="Distributed systemic adapter"/>
    <n v="2400"/>
    <n v="10138"/>
    <x v="3"/>
    <n v="97"/>
    <s v="DK"/>
    <s v="DKK"/>
    <n v="1513231200"/>
    <n v="1515391200"/>
    <b v="0"/>
    <b v="1"/>
    <s v="theater/plays"/>
    <s v="Percent Funded"/>
    <n v="4.2241666666666671"/>
    <x v="8"/>
    <s v="video games"/>
    <x v="794"/>
    <d v="2018-01-08T06:00:00"/>
    <m/>
  </r>
  <r>
    <n v="152"/>
    <s v="Bowen, Mcdonald and Hall"/>
    <s v="User-centric fault-tolerant task-force"/>
    <n v="41500"/>
    <n v="175573"/>
    <x v="3"/>
    <n v="3376"/>
    <s v="US"/>
    <s v="USD"/>
    <n v="1487311200"/>
    <n v="1487916000"/>
    <b v="0"/>
    <b v="0"/>
    <s v="music/indie rock"/>
    <s v="Percent Funded"/>
    <n v="4.2306746987951804"/>
    <x v="2"/>
    <s v="plays"/>
    <x v="795"/>
    <d v="2017-02-24T06:00:00"/>
    <m/>
  </r>
  <r>
    <n v="169"/>
    <s v="Tran, Steele and Wilson"/>
    <s v="Profit-focused modular product"/>
    <n v="23300"/>
    <n v="98811"/>
    <x v="3"/>
    <n v="1267"/>
    <s v="US"/>
    <s v="USD"/>
    <n v="1339909200"/>
    <n v="1342328400"/>
    <b v="0"/>
    <b v="1"/>
    <s v="film &amp; video/shorts"/>
    <s v="Percent Funded"/>
    <n v="4.240815450643777"/>
    <x v="5"/>
    <s v="indie rock"/>
    <x v="796"/>
    <d v="2012-07-15T05:00:00"/>
    <m/>
  </r>
  <r>
    <n v="207"/>
    <s v="Carney-Anderson"/>
    <s v="Digitized 5thgeneration knowledgebase"/>
    <n v="1000"/>
    <n v="4257"/>
    <x v="3"/>
    <n v="43"/>
    <s v="US"/>
    <s v="USD"/>
    <n v="1535432400"/>
    <n v="1537160400"/>
    <b v="0"/>
    <b v="1"/>
    <s v="music/rock"/>
    <s v="Percent Funded"/>
    <n v="4.2569999999999997"/>
    <x v="4"/>
    <s v="shorts"/>
    <x v="297"/>
    <d v="2018-09-17T05:00:00"/>
    <m/>
  </r>
  <r>
    <n v="520"/>
    <s v="Frederick, Jenkins and Collins"/>
    <s v="Organic radical collaboration"/>
    <n v="800"/>
    <n v="3406"/>
    <x v="3"/>
    <n v="32"/>
    <s v="US"/>
    <s v="USD"/>
    <n v="1555650000"/>
    <n v="1555909200"/>
    <b v="0"/>
    <b v="0"/>
    <s v="theater/plays"/>
    <s v="Percent Funded"/>
    <n v="4.2575000000000003"/>
    <x v="5"/>
    <s v="rock"/>
    <x v="797"/>
    <d v="2019-04-22T05:00:00"/>
    <m/>
  </r>
  <r>
    <n v="992"/>
    <s v="Morrow Inc"/>
    <s v="Networked global migration"/>
    <n v="3100"/>
    <n v="13223"/>
    <x v="3"/>
    <n v="132"/>
    <s v="US"/>
    <s v="USD"/>
    <n v="1525669200"/>
    <n v="1526878800"/>
    <b v="0"/>
    <b v="1"/>
    <s v="film &amp; video/drama"/>
    <s v="Percent Funded"/>
    <n v="4.2654838709677421"/>
    <x v="2"/>
    <s v="plays"/>
    <x v="798"/>
    <d v="2018-05-21T05:00:00"/>
    <m/>
  </r>
  <r>
    <n v="688"/>
    <s v="Bowen, Davies and Burns"/>
    <s v="Devolved client-server monitoring"/>
    <n v="2900"/>
    <n v="12449"/>
    <x v="3"/>
    <n v="175"/>
    <s v="US"/>
    <s v="USD"/>
    <n v="1547100000"/>
    <n v="1548482400"/>
    <b v="0"/>
    <b v="1"/>
    <s v="film &amp; video/television"/>
    <s v="Percent Funded"/>
    <n v="4.2927586206896553"/>
    <x v="4"/>
    <s v="drama"/>
    <x v="799"/>
    <d v="2019-01-26T06:00:00"/>
    <m/>
  </r>
  <r>
    <n v="205"/>
    <s v="Weaver-Marquez"/>
    <s v="Focused analyzing circuit"/>
    <n v="1300"/>
    <n v="5614"/>
    <x v="3"/>
    <n v="80"/>
    <s v="US"/>
    <s v="USD"/>
    <n v="1539752400"/>
    <n v="1540789200"/>
    <b v="1"/>
    <b v="0"/>
    <s v="theater/plays"/>
    <s v="Percent Funded"/>
    <n v="4.3184615384615386"/>
    <x v="4"/>
    <s v="television"/>
    <x v="800"/>
    <d v="2018-10-29T05:00:00"/>
    <m/>
  </r>
  <r>
    <n v="331"/>
    <s v="Rose-Silva"/>
    <s v="Intuitive static portal"/>
    <n v="3300"/>
    <n v="14643"/>
    <x v="3"/>
    <n v="190"/>
    <s v="US"/>
    <s v="USD"/>
    <n v="1324274400"/>
    <n v="1324360800"/>
    <b v="0"/>
    <b v="0"/>
    <s v="food/food trucks"/>
    <s v="Percent Funded"/>
    <n v="4.4372727272727275"/>
    <x v="2"/>
    <s v="plays"/>
    <x v="801"/>
    <d v="2011-12-20T06:00:00"/>
    <m/>
  </r>
  <r>
    <n v="42"/>
    <s v="Werner-Bryant"/>
    <s v="Virtual uniform frame"/>
    <n v="1800"/>
    <n v="7991"/>
    <x v="3"/>
    <n v="222"/>
    <s v="US"/>
    <s v="USD"/>
    <n v="1309755600"/>
    <n v="1310533200"/>
    <b v="0"/>
    <b v="0"/>
    <s v="food/food trucks"/>
    <s v="Percent Funded"/>
    <n v="4.4394444444444447"/>
    <x v="1"/>
    <s v="food trucks"/>
    <x v="802"/>
    <d v="2011-07-13T05:00:00"/>
    <m/>
  </r>
  <r>
    <n v="243"/>
    <s v="Garcia PLC"/>
    <s v="Customer-focused attitude-oriented function"/>
    <n v="2300"/>
    <n v="10240"/>
    <x v="3"/>
    <n v="238"/>
    <s v="US"/>
    <s v="USD"/>
    <n v="1520143200"/>
    <n v="1520402400"/>
    <b v="0"/>
    <b v="0"/>
    <s v="theater/plays"/>
    <s v="Percent Funded"/>
    <n v="4.4521739130434783"/>
    <x v="1"/>
    <s v="food trucks"/>
    <x v="803"/>
    <d v="2018-03-07T06:00:00"/>
    <m/>
  </r>
  <r>
    <n v="698"/>
    <s v="Taylor, Wood and Taylor"/>
    <s v="Cloned hybrid focus group"/>
    <n v="42100"/>
    <n v="188057"/>
    <x v="3"/>
    <n v="2893"/>
    <s v="CA"/>
    <s v="CAD"/>
    <n v="1322114400"/>
    <n v="1323324000"/>
    <b v="0"/>
    <b v="0"/>
    <s v="technology/wearables"/>
    <s v="Percent Funded"/>
    <n v="4.466912114014252"/>
    <x v="2"/>
    <s v="plays"/>
    <x v="804"/>
    <d v="2011-12-08T06:00:00"/>
    <m/>
  </r>
  <r>
    <n v="291"/>
    <s v="Bell, Grimes and Kerr"/>
    <s v="Self-enabling uniform complexity"/>
    <n v="1800"/>
    <n v="8219"/>
    <x v="3"/>
    <n v="107"/>
    <s v="US"/>
    <s v="USD"/>
    <n v="1318654800"/>
    <n v="1319000400"/>
    <b v="1"/>
    <b v="0"/>
    <s v="technology/web"/>
    <s v="Percent Funded"/>
    <n v="4.5661111111111108"/>
    <x v="3"/>
    <s v="wearables"/>
    <x v="805"/>
    <d v="2011-10-19T05:00:00"/>
    <m/>
  </r>
  <r>
    <n v="826"/>
    <s v="Miller-Hubbard"/>
    <s v="Digitized 6thgeneration Local Area Network"/>
    <n v="2800"/>
    <n v="12797"/>
    <x v="3"/>
    <n v="194"/>
    <s v="US"/>
    <s v="USD"/>
    <n v="1292220000"/>
    <n v="1294639200"/>
    <b v="0"/>
    <b v="1"/>
    <s v="theater/plays"/>
    <s v="Percent Funded"/>
    <n v="4.5703571428571426"/>
    <x v="3"/>
    <s v="web"/>
    <x v="806"/>
    <d v="2011-01-10T06:00:00"/>
    <m/>
  </r>
  <r>
    <n v="670"/>
    <s v="Robinson Group"/>
    <s v="Re-contextualized homogeneous flexibility"/>
    <n v="16200"/>
    <n v="75955"/>
    <x v="3"/>
    <n v="1101"/>
    <s v="US"/>
    <s v="USD"/>
    <n v="1456380000"/>
    <n v="1457416800"/>
    <b v="0"/>
    <b v="0"/>
    <s v="music/indie rock"/>
    <s v="Percent Funded"/>
    <n v="4.6885802469135802"/>
    <x v="2"/>
    <s v="plays"/>
    <x v="326"/>
    <d v="2016-03-08T06:00:00"/>
    <m/>
  </r>
  <r>
    <n v="394"/>
    <s v="Noble-Bailey"/>
    <s v="Customizable dynamic info-mediaries"/>
    <n v="800"/>
    <n v="3755"/>
    <x v="3"/>
    <n v="34"/>
    <s v="US"/>
    <s v="USD"/>
    <n v="1375074000"/>
    <n v="1375938000"/>
    <b v="0"/>
    <b v="1"/>
    <s v="film &amp; video/documentary"/>
    <s v="Percent Funded"/>
    <n v="4.6937499999999996"/>
    <x v="5"/>
    <s v="indie rock"/>
    <x v="807"/>
    <d v="2013-08-08T05:00:00"/>
    <m/>
  </r>
  <r>
    <n v="714"/>
    <s v="Evans-Jones"/>
    <s v="Switchable methodical superstructure"/>
    <n v="38500"/>
    <n v="182036"/>
    <x v="3"/>
    <n v="1785"/>
    <s v="US"/>
    <s v="USD"/>
    <n v="1408424400"/>
    <n v="1408510800"/>
    <b v="0"/>
    <b v="0"/>
    <s v="music/rock"/>
    <s v="Percent Funded"/>
    <n v="4.7282077922077921"/>
    <x v="4"/>
    <s v="documentary"/>
    <x v="808"/>
    <d v="2014-08-20T05:00:00"/>
    <m/>
  </r>
  <r>
    <n v="47"/>
    <s v="Bennett and Sons"/>
    <s v="Function-based multi-state software"/>
    <n v="1500"/>
    <n v="7129"/>
    <x v="3"/>
    <n v="149"/>
    <s v="US"/>
    <s v="USD"/>
    <n v="1396069200"/>
    <n v="1398661200"/>
    <b v="0"/>
    <b v="0"/>
    <s v="theater/plays"/>
    <s v="Percent Funded"/>
    <n v="4.7526666666666664"/>
    <x v="5"/>
    <s v="rock"/>
    <x v="809"/>
    <d v="2014-04-28T05:00:00"/>
    <m/>
  </r>
  <r>
    <n v="909"/>
    <s v="Gates, Li and Thompson"/>
    <s v="Synchronized attitude-oriented frame"/>
    <n v="1800"/>
    <n v="8621"/>
    <x v="3"/>
    <n v="80"/>
    <s v="CA"/>
    <s v="CAD"/>
    <n v="1528088400"/>
    <n v="1530421200"/>
    <b v="0"/>
    <b v="1"/>
    <s v="theater/plays"/>
    <s v="Percent Funded"/>
    <n v="4.7894444444444444"/>
    <x v="2"/>
    <s v="plays"/>
    <x v="364"/>
    <d v="2018-07-01T05:00:00"/>
    <m/>
  </r>
  <r>
    <n v="535"/>
    <s v="Garrison LLC"/>
    <s v="Profit-focused 24/7 data-warehouse"/>
    <n v="2600"/>
    <n v="12533"/>
    <x v="3"/>
    <n v="202"/>
    <s v="IT"/>
    <s v="EUR"/>
    <n v="1528434000"/>
    <n v="1528606800"/>
    <b v="0"/>
    <b v="1"/>
    <s v="theater/plays"/>
    <s v="Percent Funded"/>
    <n v="4.820384615384615"/>
    <x v="2"/>
    <s v="plays"/>
    <x v="810"/>
    <d v="2018-06-10T05:00:00"/>
    <m/>
  </r>
  <r>
    <n v="924"/>
    <s v="Butler-Barr"/>
    <s v="User-friendly next generation core"/>
    <n v="39400"/>
    <n v="192292"/>
    <x v="3"/>
    <n v="2289"/>
    <s v="IT"/>
    <s v="EUR"/>
    <n v="1572498000"/>
    <n v="1573452000"/>
    <b v="0"/>
    <b v="0"/>
    <s v="theater/plays"/>
    <s v="Percent Funded"/>
    <n v="4.8805076142131982"/>
    <x v="2"/>
    <s v="plays"/>
    <x v="811"/>
    <d v="2019-11-11T06:00:00"/>
    <m/>
  </r>
  <r>
    <n v="989"/>
    <s v="Hernandez Inc"/>
    <s v="Versatile dedicated migration"/>
    <n v="2400"/>
    <n v="11990"/>
    <x v="3"/>
    <n v="226"/>
    <s v="US"/>
    <s v="USD"/>
    <n v="1555390800"/>
    <n v="1555822800"/>
    <b v="0"/>
    <b v="0"/>
    <s v="publishing/translations"/>
    <s v="Percent Funded"/>
    <n v="4.9958333333333336"/>
    <x v="2"/>
    <s v="plays"/>
    <x v="32"/>
    <d v="2019-04-21T05:00:00"/>
    <m/>
  </r>
  <r>
    <n v="532"/>
    <s v="Cordova-Torres"/>
    <s v="Pre-emptive grid-enabled contingency"/>
    <n v="1600"/>
    <n v="8046"/>
    <x v="3"/>
    <n v="126"/>
    <s v="CA"/>
    <s v="CAD"/>
    <n v="1516860000"/>
    <n v="1516946400"/>
    <b v="0"/>
    <b v="0"/>
    <s v="theater/plays"/>
    <s v="Percent Funded"/>
    <n v="5.0287499999999996"/>
    <x v="7"/>
    <s v="translations"/>
    <x v="812"/>
    <d v="2018-01-26T06:00:00"/>
    <m/>
  </r>
  <r>
    <n v="654"/>
    <s v="Roberts, Hinton and Williams"/>
    <s v="Programmable static middleware"/>
    <n v="35000"/>
    <n v="177936"/>
    <x v="3"/>
    <n v="3016"/>
    <s v="US"/>
    <s v="USD"/>
    <n v="1440392400"/>
    <n v="1440824400"/>
    <b v="0"/>
    <b v="0"/>
    <s v="music/metal"/>
    <s v="Percent Funded"/>
    <n v="5.0838857142857146"/>
    <x v="2"/>
    <s v="plays"/>
    <x v="368"/>
    <d v="2015-08-29T05:00:00"/>
    <m/>
  </r>
  <r>
    <n v="846"/>
    <s v="Cooper, Stanley and Bryant"/>
    <s v="Phased empowering success"/>
    <n v="1000"/>
    <n v="5085"/>
    <x v="3"/>
    <n v="48"/>
    <s v="US"/>
    <s v="USD"/>
    <n v="1532149200"/>
    <n v="1535259600"/>
    <b v="1"/>
    <b v="1"/>
    <s v="technology/web"/>
    <s v="Percent Funded"/>
    <n v="5.085"/>
    <x v="5"/>
    <s v="metal"/>
    <x v="813"/>
    <d v="2018-08-26T05:00:00"/>
    <m/>
  </r>
  <r>
    <n v="245"/>
    <s v="Russell-Gardner"/>
    <s v="Re-engineered systematic monitoring"/>
    <n v="2900"/>
    <n v="14771"/>
    <x v="3"/>
    <n v="214"/>
    <s v="US"/>
    <s v="USD"/>
    <n v="1396846800"/>
    <n v="1396933200"/>
    <b v="0"/>
    <b v="0"/>
    <s v="theater/plays"/>
    <s v="Percent Funded"/>
    <n v="5.0934482758620687"/>
    <x v="3"/>
    <s v="web"/>
    <x v="814"/>
    <d v="2014-04-08T05:00:00"/>
    <m/>
  </r>
  <r>
    <n v="445"/>
    <s v="Anderson-Pearson"/>
    <s v="Intuitive demand-driven Local Area Network"/>
    <n v="2100"/>
    <n v="10739"/>
    <x v="3"/>
    <n v="170"/>
    <s v="US"/>
    <s v="USD"/>
    <n v="1291356000"/>
    <n v="1293170400"/>
    <b v="0"/>
    <b v="1"/>
    <s v="theater/plays"/>
    <s v="Percent Funded"/>
    <n v="5.1138095238095236"/>
    <x v="2"/>
    <s v="plays"/>
    <x v="815"/>
    <d v="2010-12-24T06:00:00"/>
    <m/>
  </r>
  <r>
    <n v="479"/>
    <s v="Long-Greene"/>
    <s v="Future-proofed heuristic encryption"/>
    <n v="2400"/>
    <n v="12310"/>
    <x v="3"/>
    <n v="173"/>
    <s v="GB"/>
    <s v="GBP"/>
    <n v="1501304400"/>
    <n v="1501477200"/>
    <b v="0"/>
    <b v="0"/>
    <s v="food/food trucks"/>
    <s v="Percent Funded"/>
    <n v="5.1291666666666664"/>
    <x v="2"/>
    <s v="plays"/>
    <x v="816"/>
    <d v="2017-07-31T05:00:00"/>
    <m/>
  </r>
  <r>
    <n v="716"/>
    <s v="Tapia, Kramer and Hicks"/>
    <s v="Advanced modular moderator"/>
    <n v="2000"/>
    <n v="10353"/>
    <x v="3"/>
    <n v="157"/>
    <s v="US"/>
    <s v="USD"/>
    <n v="1373432400"/>
    <n v="1375851600"/>
    <b v="0"/>
    <b v="1"/>
    <s v="theater/plays"/>
    <s v="Percent Funded"/>
    <n v="5.1764999999999999"/>
    <x v="1"/>
    <s v="food trucks"/>
    <x v="817"/>
    <d v="2013-08-07T05:00:00"/>
    <m/>
  </r>
  <r>
    <n v="733"/>
    <s v="Marquez-Kerr"/>
    <s v="Automated hybrid orchestration"/>
    <n v="15800"/>
    <n v="83267"/>
    <x v="3"/>
    <n v="980"/>
    <s v="US"/>
    <s v="USD"/>
    <n v="1406178000"/>
    <n v="1407301200"/>
    <b v="0"/>
    <b v="0"/>
    <s v="music/metal"/>
    <s v="Percent Funded"/>
    <n v="5.2700632911392402"/>
    <x v="2"/>
    <s v="plays"/>
    <x v="613"/>
    <d v="2014-08-06T05:00:00"/>
    <m/>
  </r>
  <r>
    <n v="502"/>
    <s v="Johnson Inc"/>
    <s v="Reduced context-sensitive complexity"/>
    <n v="1300"/>
    <n v="6889"/>
    <x v="3"/>
    <n v="186"/>
    <s v="AU"/>
    <s v="AUD"/>
    <n v="1343365200"/>
    <n v="1345870800"/>
    <b v="0"/>
    <b v="1"/>
    <s v="games/video games"/>
    <s v="Percent Funded"/>
    <n v="5.2992307692307694"/>
    <x v="5"/>
    <s v="metal"/>
    <x v="685"/>
    <d v="2012-08-25T05:00:00"/>
    <m/>
  </r>
  <r>
    <n v="684"/>
    <s v="Gilmore LLC"/>
    <s v="Optimized systemic algorithm"/>
    <n v="1400"/>
    <n v="7600"/>
    <x v="3"/>
    <n v="110"/>
    <s v="CA"/>
    <s v="CAD"/>
    <n v="1277787600"/>
    <n v="1279515600"/>
    <b v="0"/>
    <b v="0"/>
    <s v="publishing/nonfiction"/>
    <s v="Percent Funded"/>
    <n v="5.4285714285714288"/>
    <x v="8"/>
    <s v="video games"/>
    <x v="818"/>
    <d v="2010-07-19T05:00:00"/>
    <m/>
  </r>
  <r>
    <n v="879"/>
    <s v="Ortiz Inc"/>
    <s v="Stand-alone incremental parallelism"/>
    <n v="1000"/>
    <n v="5438"/>
    <x v="3"/>
    <n v="53"/>
    <s v="US"/>
    <s v="USD"/>
    <n v="1487743200"/>
    <n v="1488520800"/>
    <b v="0"/>
    <b v="0"/>
    <s v="publishing/nonfiction"/>
    <s v="Percent Funded"/>
    <n v="5.4379999999999997"/>
    <x v="7"/>
    <s v="nonfiction"/>
    <x v="819"/>
    <d v="2017-03-03T06:00:00"/>
    <m/>
  </r>
  <r>
    <n v="304"/>
    <s v="Peterson PLC"/>
    <s v="User-friendly discrete benchmark"/>
    <n v="2100"/>
    <n v="11469"/>
    <x v="3"/>
    <n v="142"/>
    <s v="US"/>
    <s v="USD"/>
    <n v="1470546000"/>
    <n v="1474088400"/>
    <b v="0"/>
    <b v="0"/>
    <s v="film &amp; video/documentary"/>
    <s v="Percent Funded"/>
    <n v="5.4614285714285717"/>
    <x v="7"/>
    <s v="nonfiction"/>
    <x v="820"/>
    <d v="2016-09-17T05:00:00"/>
    <m/>
  </r>
  <r>
    <n v="494"/>
    <s v="Hopkins-Browning"/>
    <s v="Balanced upward-trending productivity"/>
    <n v="2500"/>
    <n v="13684"/>
    <x v="3"/>
    <n v="268"/>
    <s v="US"/>
    <s v="USD"/>
    <n v="1332392400"/>
    <n v="1332478800"/>
    <b v="0"/>
    <b v="0"/>
    <s v="technology/wearables"/>
    <s v="Percent Funded"/>
    <n v="5.4736000000000002"/>
    <x v="4"/>
    <s v="documentary"/>
    <x v="821"/>
    <d v="2012-03-23T05:00:00"/>
    <m/>
  </r>
  <r>
    <n v="842"/>
    <s v="Lawson and Sons"/>
    <s v="Reverse-engineered multi-tasking product"/>
    <n v="1500"/>
    <n v="8447"/>
    <x v="3"/>
    <n v="132"/>
    <s v="IT"/>
    <s v="EUR"/>
    <n v="1529038800"/>
    <n v="1529298000"/>
    <b v="0"/>
    <b v="0"/>
    <s v="technology/wearables"/>
    <s v="Percent Funded"/>
    <n v="5.6313333333333331"/>
    <x v="3"/>
    <s v="wearables"/>
    <x v="822"/>
    <d v="2018-06-18T05:00:00"/>
    <m/>
  </r>
  <r>
    <n v="758"/>
    <s v="Logan-Miranda"/>
    <s v="Proactive systemic firmware"/>
    <n v="29600"/>
    <n v="167005"/>
    <x v="3"/>
    <n v="1518"/>
    <s v="CA"/>
    <s v="CAD"/>
    <n v="1414126800"/>
    <n v="1414904400"/>
    <b v="0"/>
    <b v="0"/>
    <s v="music/rock"/>
    <s v="Percent Funded"/>
    <n v="5.6420608108108112"/>
    <x v="3"/>
    <s v="wearables"/>
    <x v="823"/>
    <d v="2014-11-02T05:00:00"/>
    <m/>
  </r>
  <r>
    <n v="244"/>
    <s v="Herring-Bailey"/>
    <s v="Reverse-engineered system-worthy extranet"/>
    <n v="700"/>
    <n v="3988"/>
    <x v="3"/>
    <n v="53"/>
    <s v="US"/>
    <s v="USD"/>
    <n v="1405314000"/>
    <n v="1409806800"/>
    <b v="0"/>
    <b v="0"/>
    <s v="theater/plays"/>
    <s v="Percent Funded"/>
    <n v="5.6971428571428575"/>
    <x v="5"/>
    <s v="rock"/>
    <x v="824"/>
    <d v="2014-09-04T05:00:00"/>
    <m/>
  </r>
  <r>
    <n v="426"/>
    <s v="Edwards-Kane"/>
    <s v="Virtual leadingedge framework"/>
    <n v="1800"/>
    <n v="10313"/>
    <x v="3"/>
    <n v="219"/>
    <s v="US"/>
    <s v="USD"/>
    <n v="1361944800"/>
    <n v="1362549600"/>
    <b v="0"/>
    <b v="0"/>
    <s v="theater/plays"/>
    <s v="Percent Funded"/>
    <n v="5.7294444444444448"/>
    <x v="2"/>
    <s v="plays"/>
    <x v="825"/>
    <d v="2013-03-06T06:00:00"/>
    <m/>
  </r>
  <r>
    <n v="467"/>
    <s v="Shaw Ltd"/>
    <s v="Profit-focused content-based application"/>
    <n v="1400"/>
    <n v="8053"/>
    <x v="3"/>
    <n v="139"/>
    <s v="CA"/>
    <s v="CAD"/>
    <n v="1448258400"/>
    <n v="1448863200"/>
    <b v="0"/>
    <b v="1"/>
    <s v="technology/web"/>
    <s v="Percent Funded"/>
    <n v="5.7521428571428572"/>
    <x v="2"/>
    <s v="plays"/>
    <x v="826"/>
    <d v="2015-11-30T06:00:00"/>
    <m/>
  </r>
  <r>
    <n v="280"/>
    <s v="Braun PLC"/>
    <s v="Function-based high-level infrastructure"/>
    <n v="2500"/>
    <n v="14536"/>
    <x v="3"/>
    <n v="393"/>
    <s v="US"/>
    <s v="USD"/>
    <n v="1511244000"/>
    <n v="1511762400"/>
    <b v="0"/>
    <b v="0"/>
    <s v="film &amp; video/animation"/>
    <s v="Percent Funded"/>
    <n v="5.8144"/>
    <x v="3"/>
    <s v="web"/>
    <x v="827"/>
    <d v="2017-11-27T06:00:00"/>
    <m/>
  </r>
  <r>
    <n v="366"/>
    <s v="Williams, Perez and Villegas"/>
    <s v="Robust directional system engine"/>
    <n v="1800"/>
    <n v="10658"/>
    <x v="3"/>
    <n v="101"/>
    <s v="US"/>
    <s v="USD"/>
    <n v="1294034400"/>
    <n v="1294120800"/>
    <b v="0"/>
    <b v="1"/>
    <s v="theater/plays"/>
    <s v="Percent Funded"/>
    <n v="5.9211111111111112"/>
    <x v="4"/>
    <s v="animation"/>
    <x v="828"/>
    <d v="2011-01-04T06:00:00"/>
    <m/>
  </r>
  <r>
    <n v="108"/>
    <s v="Decker Inc"/>
    <s v="Universal encompassing implementation"/>
    <n v="1500"/>
    <n v="8929"/>
    <x v="3"/>
    <n v="83"/>
    <s v="US"/>
    <s v="USD"/>
    <n v="1333688400"/>
    <n v="1336885200"/>
    <b v="0"/>
    <b v="0"/>
    <s v="film &amp; video/documentary"/>
    <s v="Percent Funded"/>
    <n v="5.9526666666666666"/>
    <x v="2"/>
    <s v="plays"/>
    <x v="509"/>
    <d v="2012-05-13T05:00:00"/>
    <m/>
  </r>
  <r>
    <n v="259"/>
    <s v="Watkins Ltd"/>
    <s v="Multi-channeled responsive implementation"/>
    <n v="1800"/>
    <n v="10755"/>
    <x v="3"/>
    <n v="138"/>
    <s v="US"/>
    <s v="USD"/>
    <n v="1354946400"/>
    <n v="1356588000"/>
    <b v="1"/>
    <b v="0"/>
    <s v="photography/photography books"/>
    <s v="Percent Funded"/>
    <n v="5.9749999999999996"/>
    <x v="4"/>
    <s v="documentary"/>
    <x v="829"/>
    <d v="2012-12-27T06:00:00"/>
    <m/>
  </r>
  <r>
    <n v="816"/>
    <s v="Jones, Casey and Jones"/>
    <s v="Ergonomic mission-critical moratorium"/>
    <n v="2300"/>
    <n v="14150"/>
    <x v="3"/>
    <n v="133"/>
    <s v="US"/>
    <s v="USD"/>
    <n v="1392012000"/>
    <n v="1392184800"/>
    <b v="1"/>
    <b v="1"/>
    <s v="theater/plays"/>
    <s v="Percent Funded"/>
    <n v="6.1521739130434785"/>
    <x v="6"/>
    <s v="photography books"/>
    <x v="372"/>
    <d v="2014-02-12T06:00:00"/>
    <m/>
  </r>
  <r>
    <n v="621"/>
    <s v="Dean, Fox and Phillips"/>
    <s v="Extended context-sensitive forecast"/>
    <n v="25600"/>
    <n v="158669"/>
    <x v="3"/>
    <n v="2144"/>
    <s v="US"/>
    <s v="USD"/>
    <n v="1473742800"/>
    <n v="1474174800"/>
    <b v="0"/>
    <b v="0"/>
    <s v="theater/plays"/>
    <s v="Percent Funded"/>
    <n v="6.1980078125000002"/>
    <x v="2"/>
    <s v="plays"/>
    <x v="830"/>
    <d v="2016-09-18T05:00:00"/>
    <m/>
  </r>
  <r>
    <n v="252"/>
    <s v="Perez PLC"/>
    <s v="Operative bandwidth-monitored interface"/>
    <n v="1000"/>
    <n v="6263"/>
    <x v="3"/>
    <n v="59"/>
    <s v="US"/>
    <s v="USD"/>
    <n v="1382677200"/>
    <n v="1383109200"/>
    <b v="0"/>
    <b v="0"/>
    <s v="theater/plays"/>
    <s v="Percent Funded"/>
    <n v="6.2629999999999999"/>
    <x v="2"/>
    <s v="plays"/>
    <x v="741"/>
    <d v="2013-10-30T05:00:00"/>
    <m/>
  </r>
  <r>
    <n v="80"/>
    <s v="Sutton, Barrett and Tucker"/>
    <s v="Cross-platform needs-based approach"/>
    <n v="1100"/>
    <n v="7012"/>
    <x v="3"/>
    <n v="127"/>
    <s v="US"/>
    <s v="USD"/>
    <n v="1503982800"/>
    <n v="1506574800"/>
    <b v="0"/>
    <b v="0"/>
    <s v="games/video games"/>
    <s v="Percent Funded"/>
    <n v="6.374545454545455"/>
    <x v="2"/>
    <s v="plays"/>
    <x v="552"/>
    <d v="2017-09-28T05:00:00"/>
    <m/>
  </r>
  <r>
    <n v="16"/>
    <s v="Hines Inc"/>
    <s v="Cross-platform systemic adapter"/>
    <n v="1700"/>
    <n v="11041"/>
    <x v="3"/>
    <n v="100"/>
    <s v="US"/>
    <s v="USD"/>
    <n v="1390370400"/>
    <n v="1392271200"/>
    <b v="0"/>
    <b v="0"/>
    <s v="publishing/nonfiction"/>
    <s v="Percent Funded"/>
    <n v="6.4947058823529416"/>
    <x v="8"/>
    <s v="video games"/>
    <x v="831"/>
    <d v="2014-02-13T06:00:00"/>
    <m/>
  </r>
  <r>
    <n v="853"/>
    <s v="Collier LLC"/>
    <s v="Secured well-modulated projection"/>
    <n v="17100"/>
    <n v="111502"/>
    <x v="3"/>
    <n v="1467"/>
    <s v="CA"/>
    <s v="CAD"/>
    <n v="1308546000"/>
    <n v="1308978000"/>
    <b v="0"/>
    <b v="1"/>
    <s v="music/indie rock"/>
    <s v="Percent Funded"/>
    <n v="6.5205847953216374"/>
    <x v="7"/>
    <s v="nonfiction"/>
    <x v="832"/>
    <d v="2011-06-25T05:00:00"/>
    <m/>
  </r>
  <r>
    <n v="761"/>
    <s v="Mitchell-Lee"/>
    <s v="Customizable leadingedge model"/>
    <n v="2200"/>
    <n v="14420"/>
    <x v="3"/>
    <n v="166"/>
    <s v="US"/>
    <s v="USD"/>
    <n v="1500699600"/>
    <n v="1501131600"/>
    <b v="0"/>
    <b v="0"/>
    <s v="music/rock"/>
    <s v="Percent Funded"/>
    <n v="6.5545454545454547"/>
    <x v="5"/>
    <s v="indie rock"/>
    <x v="833"/>
    <d v="2017-07-27T05:00:00"/>
    <m/>
  </r>
  <r>
    <n v="44"/>
    <s v="Reid-Mccullough"/>
    <s v="Visionary real-time groupware"/>
    <n v="1600"/>
    <n v="10541"/>
    <x v="3"/>
    <n v="98"/>
    <s v="DK"/>
    <s v="DKK"/>
    <n v="1552798800"/>
    <n v="1552885200"/>
    <b v="0"/>
    <b v="0"/>
    <s v="publishing/fiction"/>
    <s v="Percent Funded"/>
    <n v="6.5881249999999998"/>
    <x v="5"/>
    <s v="rock"/>
    <x v="834"/>
    <d v="2019-03-18T05:00:00"/>
    <m/>
  </r>
  <r>
    <n v="73"/>
    <s v="Collins-Goodman"/>
    <s v="Cross-platform even-keeled initiative"/>
    <n v="1400"/>
    <n v="9253"/>
    <x v="3"/>
    <n v="88"/>
    <s v="US"/>
    <s v="USD"/>
    <n v="1480226400"/>
    <n v="1480485600"/>
    <b v="0"/>
    <b v="0"/>
    <s v="music/jazz"/>
    <s v="Percent Funded"/>
    <n v="6.609285714285714"/>
    <x v="7"/>
    <s v="fiction"/>
    <x v="425"/>
    <d v="2016-11-30T06:00:00"/>
    <m/>
  </r>
  <r>
    <n v="412"/>
    <s v="Rodriguez-Scott"/>
    <s v="Realigned zero tolerance software"/>
    <n v="2100"/>
    <n v="14046"/>
    <x v="3"/>
    <n v="134"/>
    <s v="US"/>
    <s v="USD"/>
    <n v="1388728800"/>
    <n v="1389592800"/>
    <b v="0"/>
    <b v="0"/>
    <s v="publishing/fiction"/>
    <s v="Percent Funded"/>
    <n v="6.6885714285714286"/>
    <x v="5"/>
    <s v="jazz"/>
    <x v="835"/>
    <d v="2014-01-13T06:00:00"/>
    <m/>
  </r>
  <r>
    <n v="72"/>
    <s v="Hampton, Lewis and Ray"/>
    <s v="Seamless coherent parallelism"/>
    <n v="600"/>
    <n v="4022"/>
    <x v="3"/>
    <n v="54"/>
    <s v="US"/>
    <s v="USD"/>
    <n v="1435726800"/>
    <n v="1438837200"/>
    <b v="0"/>
    <b v="0"/>
    <s v="film &amp; video/animation"/>
    <s v="Percent Funded"/>
    <n v="6.7033333333333331"/>
    <x v="7"/>
    <s v="fiction"/>
    <x v="603"/>
    <d v="2015-08-06T05:00:00"/>
    <m/>
  </r>
  <r>
    <n v="201"/>
    <s v="Osborne, Perkins and Knox"/>
    <s v="Cross-platform bi-directional workforce"/>
    <n v="2100"/>
    <n v="14305"/>
    <x v="3"/>
    <n v="157"/>
    <s v="US"/>
    <s v="USD"/>
    <n v="1406264400"/>
    <n v="1407819600"/>
    <b v="0"/>
    <b v="0"/>
    <s v="technology/web"/>
    <s v="Percent Funded"/>
    <n v="6.8119047619047617"/>
    <x v="4"/>
    <s v="animation"/>
    <x v="836"/>
    <d v="2014-08-12T05:00:00"/>
    <m/>
  </r>
  <r>
    <n v="627"/>
    <s v="Martin, Lee and Armstrong"/>
    <s v="Open-architected incremental ability"/>
    <n v="1600"/>
    <n v="11108"/>
    <x v="3"/>
    <n v="154"/>
    <s v="GB"/>
    <s v="GBP"/>
    <n v="1276664400"/>
    <n v="1278738000"/>
    <b v="1"/>
    <b v="0"/>
    <s v="food/food trucks"/>
    <s v="Percent Funded"/>
    <n v="6.9424999999999999"/>
    <x v="3"/>
    <s v="web"/>
    <x v="837"/>
    <d v="2010-07-10T05:00:00"/>
    <m/>
  </r>
  <r>
    <n v="523"/>
    <s v="Underwood, James and Jones"/>
    <s v="Triple-buffered holistic ability"/>
    <n v="900"/>
    <n v="6303"/>
    <x v="3"/>
    <n v="89"/>
    <s v="US"/>
    <s v="USD"/>
    <n v="1267682400"/>
    <n v="1268114400"/>
    <b v="0"/>
    <b v="0"/>
    <s v="film &amp; video/shorts"/>
    <s v="Percent Funded"/>
    <n v="7.003333333333333"/>
    <x v="1"/>
    <s v="food trucks"/>
    <x v="838"/>
    <d v="2010-03-09T06:00:00"/>
    <m/>
  </r>
  <r>
    <n v="285"/>
    <s v="Dawson, Brady and Gilbert"/>
    <s v="Front-line optimizing emulation"/>
    <n v="900"/>
    <n v="6357"/>
    <x v="3"/>
    <n v="254"/>
    <s v="US"/>
    <s v="USD"/>
    <n v="1473483600"/>
    <n v="1476766800"/>
    <b v="0"/>
    <b v="0"/>
    <s v="theater/plays"/>
    <s v="Percent Funded"/>
    <n v="7.0633333333333335"/>
    <x v="4"/>
    <s v="shorts"/>
    <x v="839"/>
    <d v="2016-10-18T05:00:00"/>
    <m/>
  </r>
  <r>
    <n v="708"/>
    <s v="Ortega LLC"/>
    <s v="Secured bifurcated intranet"/>
    <n v="1700"/>
    <n v="12020"/>
    <x v="3"/>
    <n v="137"/>
    <s v="CH"/>
    <s v="CHF"/>
    <n v="1495429200"/>
    <n v="1496293200"/>
    <b v="0"/>
    <b v="0"/>
    <s v="theater/plays"/>
    <s v="Percent Funded"/>
    <n v="7.0705882352941174"/>
    <x v="2"/>
    <s v="plays"/>
    <x v="840"/>
    <d v="2017-06-01T05:00:00"/>
    <m/>
  </r>
  <r>
    <n v="744"/>
    <s v="Fitzgerald Group"/>
    <s v="Intuitive exuding initiative"/>
    <n v="2000"/>
    <n v="14240"/>
    <x v="3"/>
    <n v="140"/>
    <s v="US"/>
    <s v="USD"/>
    <n v="1533877200"/>
    <n v="1534050000"/>
    <b v="0"/>
    <b v="1"/>
    <s v="theater/plays"/>
    <s v="Percent Funded"/>
    <n v="7.12"/>
    <x v="2"/>
    <s v="plays"/>
    <x v="53"/>
    <d v="2018-08-12T05:00:00"/>
    <m/>
  </r>
  <r>
    <n v="398"/>
    <s v="Myers LLC"/>
    <s v="Reactive bottom-line open architecture"/>
    <n v="1700"/>
    <n v="12202"/>
    <x v="3"/>
    <n v="123"/>
    <s v="IT"/>
    <s v="EUR"/>
    <n v="1525755600"/>
    <n v="1525928400"/>
    <b v="0"/>
    <b v="1"/>
    <s v="film &amp; video/animation"/>
    <s v="Percent Funded"/>
    <n v="7.1776470588235295"/>
    <x v="2"/>
    <s v="plays"/>
    <x v="841"/>
    <d v="2018-05-10T05:00:00"/>
    <m/>
  </r>
  <r>
    <n v="182"/>
    <s v="Adams Group"/>
    <s v="Reverse-engineered bandwidth-monitored contingency"/>
    <n v="27100"/>
    <n v="195750"/>
    <x v="3"/>
    <n v="3318"/>
    <s v="DK"/>
    <s v="DKK"/>
    <n v="1560574800"/>
    <n v="1561957200"/>
    <b v="0"/>
    <b v="0"/>
    <s v="theater/plays"/>
    <s v="Percent Funded"/>
    <n v="7.2232472324723247"/>
    <x v="4"/>
    <s v="animation"/>
    <x v="842"/>
    <d v="2019-07-01T05:00:00"/>
    <m/>
  </r>
  <r>
    <n v="62"/>
    <s v="Sparks-West"/>
    <s v="Organized incremental standardization"/>
    <n v="2000"/>
    <n v="14452"/>
    <x v="3"/>
    <n v="249"/>
    <s v="US"/>
    <s v="USD"/>
    <n v="1433480400"/>
    <n v="1433566800"/>
    <b v="0"/>
    <b v="0"/>
    <s v="technology/web"/>
    <s v="Percent Funded"/>
    <n v="7.226"/>
    <x v="2"/>
    <s v="plays"/>
    <x v="490"/>
    <d v="2015-06-06T05:00:00"/>
    <m/>
  </r>
  <r>
    <n v="493"/>
    <s v="Adams, Walker and Wong"/>
    <s v="Seamless background framework"/>
    <n v="900"/>
    <n v="6514"/>
    <x v="3"/>
    <n v="64"/>
    <s v="US"/>
    <s v="USD"/>
    <n v="1561784400"/>
    <n v="1562907600"/>
    <b v="0"/>
    <b v="0"/>
    <s v="photography/photography books"/>
    <s v="Percent Funded"/>
    <n v="7.2377777777777776"/>
    <x v="3"/>
    <s v="web"/>
    <x v="843"/>
    <d v="2019-07-12T05:00:00"/>
    <m/>
  </r>
  <r>
    <n v="114"/>
    <s v="Harper-Davis"/>
    <s v="Robust heuristic encoding"/>
    <n v="1900"/>
    <n v="13816"/>
    <x v="3"/>
    <n v="126"/>
    <s v="US"/>
    <s v="USD"/>
    <n v="1554786000"/>
    <n v="1554872400"/>
    <b v="0"/>
    <b v="1"/>
    <s v="technology/wearables"/>
    <s v="Percent Funded"/>
    <n v="7.2715789473684209"/>
    <x v="6"/>
    <s v="photography books"/>
    <x v="844"/>
    <d v="2019-04-10T05:00:00"/>
    <m/>
  </r>
  <r>
    <n v="764"/>
    <s v="Shaffer-Mason"/>
    <s v="Managed bandwidth-monitored system engine"/>
    <n v="1100"/>
    <n v="8010"/>
    <x v="3"/>
    <n v="148"/>
    <s v="US"/>
    <s v="USD"/>
    <n v="1305262800"/>
    <n v="1305954000"/>
    <b v="0"/>
    <b v="0"/>
    <s v="music/rock"/>
    <s v="Percent Funded"/>
    <n v="7.2818181818181822"/>
    <x v="3"/>
    <s v="wearables"/>
    <x v="845"/>
    <d v="2011-05-21T05:00:00"/>
    <m/>
  </r>
  <r>
    <n v="786"/>
    <s v="Smith-Brown"/>
    <s v="Object-based content-based ability"/>
    <n v="1500"/>
    <n v="10946"/>
    <x v="3"/>
    <n v="207"/>
    <s v="IT"/>
    <s v="EUR"/>
    <n v="1522126800"/>
    <n v="1522731600"/>
    <b v="0"/>
    <b v="1"/>
    <s v="music/jazz"/>
    <s v="Percent Funded"/>
    <n v="7.2973333333333334"/>
    <x v="5"/>
    <s v="rock"/>
    <x v="630"/>
    <d v="2018-04-03T05:00:00"/>
    <m/>
  </r>
  <r>
    <n v="373"/>
    <s v="Brown-Parker"/>
    <s v="Down-sized coherent toolset"/>
    <n v="22500"/>
    <n v="164291"/>
    <x v="3"/>
    <n v="2106"/>
    <s v="US"/>
    <s v="USD"/>
    <n v="1502946000"/>
    <n v="1503637200"/>
    <b v="0"/>
    <b v="0"/>
    <s v="theater/plays"/>
    <s v="Percent Funded"/>
    <n v="7.3018222222222224"/>
    <x v="5"/>
    <s v="jazz"/>
    <x v="846"/>
    <d v="2017-08-25T05:00:00"/>
    <m/>
  </r>
  <r>
    <n v="365"/>
    <s v="Lucas, Hall and Bonilla"/>
    <s v="Networked bottom-line initiative"/>
    <n v="1600"/>
    <n v="11735"/>
    <x v="3"/>
    <n v="112"/>
    <s v="AU"/>
    <s v="AUD"/>
    <n v="1482991200"/>
    <n v="1485324000"/>
    <b v="0"/>
    <b v="0"/>
    <s v="theater/plays"/>
    <s v="Percent Funded"/>
    <n v="7.3343749999999996"/>
    <x v="2"/>
    <s v="plays"/>
    <x v="847"/>
    <d v="2017-01-25T06:00:00"/>
    <m/>
  </r>
  <r>
    <n v="958"/>
    <s v="Green, Robinson and Ho"/>
    <s v="De-engineered zero-defect open system"/>
    <n v="1100"/>
    <n v="8081"/>
    <x v="3"/>
    <n v="112"/>
    <s v="US"/>
    <s v="USD"/>
    <n v="1277096400"/>
    <n v="1278997200"/>
    <b v="0"/>
    <b v="0"/>
    <s v="film &amp; video/animation"/>
    <s v="Percent Funded"/>
    <n v="7.3463636363636367"/>
    <x v="2"/>
    <s v="plays"/>
    <x v="101"/>
    <d v="2010-07-13T05:00:00"/>
    <m/>
  </r>
  <r>
    <n v="756"/>
    <s v="Serrano, Gallagher and Griffith"/>
    <s v="Customizable bi-directional monitoring"/>
    <n v="1300"/>
    <n v="10037"/>
    <x v="3"/>
    <n v="148"/>
    <s v="US"/>
    <s v="USD"/>
    <n v="1421733600"/>
    <n v="1422252000"/>
    <b v="0"/>
    <b v="0"/>
    <s v="theater/plays"/>
    <s v="Percent Funded"/>
    <n v="7.7207692307692311"/>
    <x v="4"/>
    <s v="animation"/>
    <x v="848"/>
    <d v="2015-01-26T06:00:00"/>
    <m/>
  </r>
  <r>
    <n v="896"/>
    <s v="Wright-Bryant"/>
    <s v="Reverse-engineered client-server extranet"/>
    <n v="19800"/>
    <n v="153338"/>
    <x v="3"/>
    <n v="1460"/>
    <s v="AU"/>
    <s v="AUD"/>
    <n v="1310619600"/>
    <n v="1310878800"/>
    <b v="0"/>
    <b v="1"/>
    <s v="food/food trucks"/>
    <s v="Percent Funded"/>
    <n v="7.7443434343434348"/>
    <x v="2"/>
    <s v="plays"/>
    <x v="849"/>
    <d v="2011-07-17T05:00:00"/>
    <m/>
  </r>
  <r>
    <n v="778"/>
    <s v="Moss-Guzman"/>
    <s v="Cross-platform optimizing website"/>
    <n v="1300"/>
    <n v="10243"/>
    <x v="3"/>
    <n v="174"/>
    <s v="CH"/>
    <s v="CHF"/>
    <n v="1313211600"/>
    <n v="1313643600"/>
    <b v="0"/>
    <b v="0"/>
    <s v="film &amp; video/animation"/>
    <s v="Percent Funded"/>
    <n v="7.8792307692307695"/>
    <x v="1"/>
    <s v="food trucks"/>
    <x v="850"/>
    <d v="2011-08-18T05:00:00"/>
    <m/>
  </r>
  <r>
    <n v="966"/>
    <s v="Davis and Sons"/>
    <s v="Seamless solution-oriented capacity"/>
    <n v="1700"/>
    <n v="13468"/>
    <x v="3"/>
    <n v="245"/>
    <s v="US"/>
    <s v="USD"/>
    <n v="1497502800"/>
    <n v="1497675600"/>
    <b v="0"/>
    <b v="0"/>
    <s v="theater/plays"/>
    <s v="Percent Funded"/>
    <n v="7.9223529411764702"/>
    <x v="4"/>
    <s v="animation"/>
    <x v="851"/>
    <d v="2017-06-17T05:00:00"/>
    <m/>
  </r>
  <r>
    <n v="560"/>
    <s v="Hunt LLC"/>
    <s v="Re-engineered radical policy"/>
    <n v="20000"/>
    <n v="158832"/>
    <x v="3"/>
    <n v="3177"/>
    <s v="US"/>
    <s v="USD"/>
    <n v="1321596000"/>
    <n v="1325052000"/>
    <b v="0"/>
    <b v="0"/>
    <s v="film &amp; video/animation"/>
    <s v="Percent Funded"/>
    <n v="7.9416000000000002"/>
    <x v="2"/>
    <s v="plays"/>
    <x v="852"/>
    <d v="2011-12-28T06:00:00"/>
    <m/>
  </r>
  <r>
    <n v="912"/>
    <s v="Sanchez-Parsons"/>
    <s v="Reduced bifurcated pricing structure"/>
    <n v="1800"/>
    <n v="14310"/>
    <x v="3"/>
    <n v="179"/>
    <s v="US"/>
    <s v="USD"/>
    <n v="1346821200"/>
    <n v="1347944400"/>
    <b v="1"/>
    <b v="0"/>
    <s v="film &amp; video/drama"/>
    <s v="Percent Funded"/>
    <n v="7.95"/>
    <x v="4"/>
    <s v="animation"/>
    <x v="853"/>
    <d v="2012-09-18T05:00:00"/>
    <m/>
  </r>
  <r>
    <n v="820"/>
    <s v="Valdez, Williams and Meyer"/>
    <s v="Cross-group heuristic forecast"/>
    <n v="1500"/>
    <n v="12009"/>
    <x v="3"/>
    <n v="279"/>
    <s v="GB"/>
    <s v="GBP"/>
    <n v="1532840400"/>
    <n v="1533963600"/>
    <b v="0"/>
    <b v="1"/>
    <s v="music/rock"/>
    <s v="Percent Funded"/>
    <n v="8.0060000000000002"/>
    <x v="4"/>
    <s v="drama"/>
    <x v="434"/>
    <d v="2018-08-11T05:00:00"/>
    <m/>
  </r>
  <r>
    <n v="837"/>
    <s v="Cook-Ortiz"/>
    <s v="Right-sized dedicated standardization"/>
    <n v="17700"/>
    <n v="150960"/>
    <x v="3"/>
    <n v="1797"/>
    <s v="US"/>
    <s v="USD"/>
    <n v="1301202000"/>
    <n v="1305867600"/>
    <b v="0"/>
    <b v="0"/>
    <s v="music/jazz"/>
    <s v="Percent Funded"/>
    <n v="8.5288135593220336"/>
    <x v="5"/>
    <s v="rock"/>
    <x v="593"/>
    <d v="2011-05-20T05:00:00"/>
    <m/>
  </r>
  <r>
    <n v="978"/>
    <s v="Bailey, Nguyen and Martinez"/>
    <s v="Fundamental user-facing productivity"/>
    <n v="1000"/>
    <n v="8641"/>
    <x v="3"/>
    <n v="92"/>
    <s v="US"/>
    <s v="USD"/>
    <n v="1478930400"/>
    <n v="1480831200"/>
    <b v="0"/>
    <b v="0"/>
    <s v="games/video games"/>
    <s v="Percent Funded"/>
    <n v="8.641"/>
    <x v="5"/>
    <s v="jazz"/>
    <x v="220"/>
    <d v="2016-12-04T06:00:00"/>
    <m/>
  </r>
  <r>
    <n v="174"/>
    <s v="Santos, Black and Donovan"/>
    <s v="Pre-emptive scalable access"/>
    <n v="600"/>
    <n v="5368"/>
    <x v="3"/>
    <n v="48"/>
    <s v="US"/>
    <s v="USD"/>
    <n v="1444021200"/>
    <n v="1444107600"/>
    <b v="0"/>
    <b v="1"/>
    <s v="technology/wearables"/>
    <s v="Percent Funded"/>
    <n v="8.9466666666666672"/>
    <x v="8"/>
    <s v="video games"/>
    <x v="854"/>
    <d v="2015-10-06T05:00:00"/>
    <m/>
  </r>
  <r>
    <n v="97"/>
    <s v="Stewart LLC"/>
    <s v="Cloned bi-directional architecture"/>
    <n v="1300"/>
    <n v="12047"/>
    <x v="3"/>
    <n v="113"/>
    <s v="US"/>
    <s v="USD"/>
    <n v="1435208400"/>
    <n v="1439874000"/>
    <b v="0"/>
    <b v="0"/>
    <s v="food/food trucks"/>
    <s v="Percent Funded"/>
    <n v="9.2669230769230762"/>
    <x v="3"/>
    <s v="wearables"/>
    <x v="783"/>
    <d v="2015-08-18T05:00:00"/>
    <m/>
  </r>
  <r>
    <n v="506"/>
    <s v="Robles, Bell and Gonzalez"/>
    <s v="Customizable background monitoring"/>
    <n v="18000"/>
    <n v="166874"/>
    <x v="3"/>
    <n v="2528"/>
    <s v="US"/>
    <s v="USD"/>
    <n v="1511416800"/>
    <n v="1512885600"/>
    <b v="0"/>
    <b v="1"/>
    <s v="theater/plays"/>
    <s v="Percent Funded"/>
    <n v="9.2707777777777771"/>
    <x v="1"/>
    <s v="food trucks"/>
    <x v="669"/>
    <d v="2017-12-10T06:00:00"/>
    <m/>
  </r>
  <r>
    <n v="687"/>
    <s v="Martin, Gates and Holt"/>
    <s v="Distributed holistic neural-net"/>
    <n v="1500"/>
    <n v="13980"/>
    <x v="3"/>
    <n v="269"/>
    <s v="US"/>
    <s v="USD"/>
    <n v="1489298400"/>
    <n v="1489554000"/>
    <b v="0"/>
    <b v="0"/>
    <s v="theater/plays"/>
    <s v="Percent Funded"/>
    <n v="9.32"/>
    <x v="2"/>
    <s v="plays"/>
    <x v="855"/>
    <d v="2017-03-15T05:00:00"/>
    <m/>
  </r>
  <r>
    <n v="247"/>
    <s v="Johnson, Patterson and Montoya"/>
    <s v="Triple-buffered fresh-thinking frame"/>
    <n v="19800"/>
    <n v="184658"/>
    <x v="3"/>
    <n v="1884"/>
    <s v="US"/>
    <s v="USD"/>
    <n v="1482386400"/>
    <n v="1483682400"/>
    <b v="0"/>
    <b v="1"/>
    <s v="publishing/fiction"/>
    <s v="Percent Funded"/>
    <n v="9.3261616161616168"/>
    <x v="2"/>
    <s v="plays"/>
    <x v="856"/>
    <d v="2017-01-06T06:00:00"/>
    <m/>
  </r>
  <r>
    <n v="586"/>
    <s v="Rowe-Wong"/>
    <s v="Robust hybrid budgetary management"/>
    <n v="700"/>
    <n v="6654"/>
    <x v="3"/>
    <n v="130"/>
    <s v="US"/>
    <s v="USD"/>
    <n v="1289973600"/>
    <n v="1291615200"/>
    <b v="0"/>
    <b v="0"/>
    <s v="music/rock"/>
    <s v="Percent Funded"/>
    <n v="9.5057142857142853"/>
    <x v="7"/>
    <s v="fiction"/>
    <x v="857"/>
    <d v="2010-12-06T06:00:00"/>
    <m/>
  </r>
  <r>
    <n v="449"/>
    <s v="Cuevas-Morales"/>
    <s v="Public-key coherent ability"/>
    <n v="900"/>
    <n v="8703"/>
    <x v="3"/>
    <n v="86"/>
    <s v="DK"/>
    <s v="DKK"/>
    <n v="1551852000"/>
    <n v="1553317200"/>
    <b v="0"/>
    <b v="0"/>
    <s v="games/video games"/>
    <s v="Percent Funded"/>
    <n v="9.67"/>
    <x v="5"/>
    <s v="rock"/>
    <x v="727"/>
    <d v="2019-03-23T05:00:00"/>
    <m/>
  </r>
  <r>
    <n v="547"/>
    <s v="Hardin-Dixon"/>
    <s v="Focused solution-oriented matrix"/>
    <n v="1300"/>
    <n v="12597"/>
    <x v="3"/>
    <n v="156"/>
    <s v="US"/>
    <s v="USD"/>
    <n v="1422165600"/>
    <n v="1423202400"/>
    <b v="0"/>
    <b v="0"/>
    <s v="film &amp; video/drama"/>
    <s v="Percent Funded"/>
    <n v="9.69"/>
    <x v="8"/>
    <s v="video games"/>
    <x v="725"/>
    <d v="2015-02-06T06:00:00"/>
    <m/>
  </r>
  <r>
    <n v="101"/>
    <s v="Douglas LLC"/>
    <s v="Reduced heuristic moratorium"/>
    <n v="900"/>
    <n v="9193"/>
    <x v="3"/>
    <n v="164"/>
    <s v="US"/>
    <s v="USD"/>
    <n v="1424498400"/>
    <n v="1425103200"/>
    <b v="0"/>
    <b v="1"/>
    <s v="music/electric music"/>
    <s v="Percent Funded"/>
    <n v="10.214444444444444"/>
    <x v="4"/>
    <s v="drama"/>
    <x v="858"/>
    <d v="2015-02-28T06:00:00"/>
    <m/>
  </r>
  <r>
    <n v="214"/>
    <s v="Sullivan Group"/>
    <s v="Open-source fresh-thinking policy"/>
    <n v="1400"/>
    <n v="14324"/>
    <x v="3"/>
    <n v="165"/>
    <s v="US"/>
    <s v="USD"/>
    <n v="1282194000"/>
    <n v="1282712400"/>
    <b v="0"/>
    <b v="0"/>
    <s v="music/rock"/>
    <s v="Percent Funded"/>
    <n v="10.231428571428571"/>
    <x v="5"/>
    <s v="electric music"/>
    <x v="859"/>
    <d v="2010-08-25T05:00:00"/>
    <m/>
  </r>
  <r>
    <n v="679"/>
    <s v="Davis Ltd"/>
    <s v="Synchronized motivating solution"/>
    <n v="1400"/>
    <n v="14511"/>
    <x v="3"/>
    <n v="363"/>
    <s v="US"/>
    <s v="USD"/>
    <n v="1571374800"/>
    <n v="1571806800"/>
    <b v="0"/>
    <b v="1"/>
    <s v="food/food trucks"/>
    <s v="Percent Funded"/>
    <n v="10.365"/>
    <x v="5"/>
    <s v="rock"/>
    <x v="860"/>
    <d v="2019-10-23T05:00:00"/>
    <m/>
  </r>
  <r>
    <n v="591"/>
    <s v="Jensen LLC"/>
    <s v="Realigned dedicated system engine"/>
    <n v="600"/>
    <n v="6226"/>
    <x v="3"/>
    <n v="102"/>
    <s v="US"/>
    <s v="USD"/>
    <n v="1279083600"/>
    <n v="1279947600"/>
    <b v="0"/>
    <b v="0"/>
    <s v="games/video games"/>
    <s v="Percent Funded"/>
    <n v="10.376666666666667"/>
    <x v="1"/>
    <s v="food trucks"/>
    <x v="687"/>
    <d v="2010-07-24T05:00:00"/>
    <m/>
  </r>
  <r>
    <n v="1"/>
    <s v="Odom Inc"/>
    <s v="Managed bottom-line architecture"/>
    <n v="1400"/>
    <n v="14560"/>
    <x v="3"/>
    <n v="158"/>
    <s v="US"/>
    <s v="USD"/>
    <n v="1408424400"/>
    <n v="1408597200"/>
    <b v="0"/>
    <b v="1"/>
    <s v="music/rock"/>
    <s v="Percent Funded"/>
    <n v="10.4"/>
    <x v="8"/>
    <s v="video games"/>
    <x v="808"/>
    <d v="2014-08-21T05:00:00"/>
    <m/>
  </r>
  <r>
    <n v="436"/>
    <s v="King-Nguyen"/>
    <s v="Open-source incremental throughput"/>
    <n v="1300"/>
    <n v="13678"/>
    <x v="3"/>
    <n v="249"/>
    <s v="US"/>
    <s v="USD"/>
    <n v="1555736400"/>
    <n v="1555822800"/>
    <b v="0"/>
    <b v="0"/>
    <s v="music/jazz"/>
    <s v="Percent Funded"/>
    <n v="10.521538461538462"/>
    <x v="5"/>
    <s v="rock"/>
    <x v="861"/>
    <d v="2019-04-21T05:00:00"/>
    <m/>
  </r>
  <r>
    <n v="277"/>
    <s v="Ramos-Mitchell"/>
    <s v="Persevering system-worthy info-mediaries"/>
    <n v="700"/>
    <n v="7465"/>
    <x v="3"/>
    <n v="83"/>
    <s v="US"/>
    <s v="USD"/>
    <n v="1279515600"/>
    <n v="1279688400"/>
    <b v="0"/>
    <b v="0"/>
    <s v="theater/plays"/>
    <s v="Percent Funded"/>
    <n v="10.664285714285715"/>
    <x v="5"/>
    <s v="jazz"/>
    <x v="862"/>
    <d v="2010-07-21T05:00:00"/>
    <m/>
  </r>
  <r>
    <n v="818"/>
    <s v="Martinez LLC"/>
    <s v="Automated local secured line"/>
    <n v="700"/>
    <n v="7664"/>
    <x v="3"/>
    <n v="69"/>
    <s v="US"/>
    <s v="USD"/>
    <n v="1548050400"/>
    <n v="1549173600"/>
    <b v="0"/>
    <b v="1"/>
    <s v="theater/plays"/>
    <s v="Percent Funded"/>
    <n v="10.948571428571428"/>
    <x v="2"/>
    <s v="plays"/>
    <x v="863"/>
    <d v="2019-02-03T06:00:00"/>
    <m/>
  </r>
  <r>
    <n v="951"/>
    <s v="Peterson Ltd"/>
    <s v="Re-engineered 24hour matrix"/>
    <n v="14500"/>
    <n v="159056"/>
    <x v="3"/>
    <n v="1559"/>
    <s v="US"/>
    <s v="USD"/>
    <n v="1482732000"/>
    <n v="1482818400"/>
    <b v="0"/>
    <b v="1"/>
    <s v="music/rock"/>
    <s v="Percent Funded"/>
    <n v="10.969379310344827"/>
    <x v="2"/>
    <s v="plays"/>
    <x v="864"/>
    <d v="2016-12-27T06:00:00"/>
    <m/>
  </r>
  <r>
    <n v="955"/>
    <s v="Moss-Obrien"/>
    <s v="Function-based next generation emulation"/>
    <n v="700"/>
    <n v="7763"/>
    <x v="3"/>
    <n v="80"/>
    <s v="US"/>
    <s v="USD"/>
    <n v="1353823200"/>
    <n v="1353996000"/>
    <b v="0"/>
    <b v="0"/>
    <s v="theater/plays"/>
    <s v="Percent Funded"/>
    <n v="11.09"/>
    <x v="5"/>
    <s v="rock"/>
    <x v="865"/>
    <d v="2012-11-27T06:00:00"/>
    <m/>
  </r>
  <r>
    <n v="742"/>
    <s v="West-Stevens"/>
    <s v="Reactive solution-oriented groupware"/>
    <n v="1200"/>
    <n v="13513"/>
    <x v="3"/>
    <n v="122"/>
    <s v="US"/>
    <s v="USD"/>
    <n v="1263880800"/>
    <n v="1267509600"/>
    <b v="0"/>
    <b v="0"/>
    <s v="music/electric music"/>
    <s v="Percent Funded"/>
    <n v="11.260833333333334"/>
    <x v="2"/>
    <s v="plays"/>
    <x v="866"/>
    <d v="2010-03-02T06:00:00"/>
    <m/>
  </r>
  <r>
    <n v="741"/>
    <s v="Garcia Ltd"/>
    <s v="Balanced mobile alliance"/>
    <n v="1200"/>
    <n v="14150"/>
    <x v="3"/>
    <n v="130"/>
    <s v="US"/>
    <s v="USD"/>
    <n v="1274590800"/>
    <n v="1274677200"/>
    <b v="0"/>
    <b v="0"/>
    <s v="theater/plays"/>
    <s v="Percent Funded"/>
    <n v="11.791666666666666"/>
    <x v="5"/>
    <s v="electric music"/>
    <x v="702"/>
    <d v="2010-05-24T05:00:00"/>
    <m/>
  </r>
  <r>
    <n v="806"/>
    <s v="Harmon-Madden"/>
    <s v="Adaptive holistic hub"/>
    <n v="700"/>
    <n v="8262"/>
    <x v="3"/>
    <n v="76"/>
    <s v="US"/>
    <s v="USD"/>
    <n v="1330927200"/>
    <n v="1332997200"/>
    <b v="0"/>
    <b v="1"/>
    <s v="film &amp; video/drama"/>
    <s v="Percent Funded"/>
    <n v="11.802857142857142"/>
    <x v="2"/>
    <s v="plays"/>
    <x v="867"/>
    <d v="2012-03-29T05:00:00"/>
    <m/>
  </r>
  <r>
    <n v="793"/>
    <s v="Rodriguez, Cox and Rodriguez"/>
    <s v="Networked disintermediate leverage"/>
    <n v="1100"/>
    <n v="13045"/>
    <x v="3"/>
    <n v="181"/>
    <s v="CH"/>
    <s v="CHF"/>
    <n v="1372136400"/>
    <n v="1372482000"/>
    <b v="0"/>
    <b v="0"/>
    <s v="publishing/nonfiction"/>
    <s v="Percent Funded"/>
    <n v="11.859090909090909"/>
    <x v="4"/>
    <s v="drama"/>
    <x v="445"/>
    <d v="2013-06-29T05:00:00"/>
    <m/>
  </r>
  <r>
    <n v="294"/>
    <s v="Turner-Davis"/>
    <s v="Automated local emulation"/>
    <n v="600"/>
    <n v="8038"/>
    <x v="3"/>
    <n v="183"/>
    <s v="US"/>
    <s v="USD"/>
    <n v="1540530000"/>
    <n v="1541570400"/>
    <b v="0"/>
    <b v="0"/>
    <s v="theater/plays"/>
    <s v="Percent Funded"/>
    <n v="13.396666666666667"/>
    <x v="7"/>
    <s v="nonfiction"/>
    <x v="868"/>
    <d v="2018-11-07T06:00:00"/>
    <m/>
  </r>
  <r>
    <n v="301"/>
    <s v="Wong-Walker"/>
    <s v="Multi-channeled disintermediate policy"/>
    <n v="900"/>
    <n v="12102"/>
    <x v="3"/>
    <n v="295"/>
    <s v="US"/>
    <s v="USD"/>
    <n v="1424930400"/>
    <n v="1426395600"/>
    <b v="0"/>
    <b v="0"/>
    <s v="film &amp; video/documentary"/>
    <s v="Percent Funded"/>
    <n v="13.446666666666667"/>
    <x v="2"/>
    <s v="plays"/>
    <x v="869"/>
    <d v="2015-03-15T05:00:00"/>
    <m/>
  </r>
  <r>
    <n v="347"/>
    <s v="Petersen and Sons"/>
    <s v="Open-source full-range portal"/>
    <n v="900"/>
    <n v="12607"/>
    <x v="3"/>
    <n v="191"/>
    <s v="US"/>
    <s v="USD"/>
    <n v="1423634400"/>
    <n v="1425708000"/>
    <b v="0"/>
    <b v="0"/>
    <s v="technology/web"/>
    <s v="Percent Funded"/>
    <n v="14.007777777777777"/>
    <x v="4"/>
    <s v="documentary"/>
    <x v="870"/>
    <d v="2015-03-07T06:00:00"/>
    <m/>
  </r>
  <r>
    <n v="82"/>
    <s v="Porter-George"/>
    <s v="Reactive content-based framework"/>
    <n v="1000"/>
    <n v="14973"/>
    <x v="3"/>
    <n v="180"/>
    <s v="GB"/>
    <s v="GBP"/>
    <n v="1547704800"/>
    <n v="1548309600"/>
    <b v="0"/>
    <b v="1"/>
    <s v="games/video games"/>
    <s v="Percent Funded"/>
    <n v="14.973000000000001"/>
    <x v="3"/>
    <s v="web"/>
    <x v="871"/>
    <d v="2019-01-24T06:00:00"/>
    <m/>
  </r>
  <r>
    <n v="401"/>
    <s v="Smith-Schmidt"/>
    <s v="Inverse radical hierarchy"/>
    <n v="900"/>
    <n v="13772"/>
    <x v="3"/>
    <n v="299"/>
    <s v="US"/>
    <s v="USD"/>
    <n v="1572152400"/>
    <n v="1572152400"/>
    <b v="0"/>
    <b v="0"/>
    <s v="theater/plays"/>
    <s v="Percent Funded"/>
    <n v="15.302222222222222"/>
    <x v="8"/>
    <s v="video games"/>
    <x v="872"/>
    <d v="2019-10-27T05:00:00"/>
    <m/>
  </r>
  <r>
    <n v="372"/>
    <s v="Green-Carr"/>
    <s v="Pre-emptive bifurcated artificial intelligence"/>
    <n v="900"/>
    <n v="14324"/>
    <x v="3"/>
    <n v="169"/>
    <s v="US"/>
    <s v="USD"/>
    <n v="1420696800"/>
    <n v="1422424800"/>
    <b v="0"/>
    <b v="1"/>
    <s v="film &amp; video/documentary"/>
    <s v="Percent Funded"/>
    <n v="15.915555555555555"/>
    <x v="2"/>
    <s v="plays"/>
    <x v="416"/>
    <d v="2015-01-28T06:00:00"/>
    <m/>
  </r>
  <r>
    <n v="364"/>
    <s v="Ramirez-Myers"/>
    <s v="Switchable intangible definition"/>
    <n v="900"/>
    <n v="14547"/>
    <x v="3"/>
    <n v="186"/>
    <s v="US"/>
    <s v="USD"/>
    <n v="1520229600"/>
    <n v="1522818000"/>
    <b v="0"/>
    <b v="0"/>
    <s v="music/indie rock"/>
    <s v="Percent Funded"/>
    <n v="16.163333333333334"/>
    <x v="4"/>
    <s v="documentary"/>
    <x v="873"/>
    <d v="2018-04-04T05:00:00"/>
    <m/>
  </r>
  <r>
    <n v="289"/>
    <s v="Smith, Love and Smith"/>
    <s v="Grass-roots mission-critical capability"/>
    <n v="800"/>
    <n v="13474"/>
    <x v="3"/>
    <n v="337"/>
    <s v="CA"/>
    <s v="CAD"/>
    <n v="1438578000"/>
    <n v="1438837200"/>
    <b v="0"/>
    <b v="0"/>
    <s v="theater/plays"/>
    <s v="Percent Funded"/>
    <n v="16.842500000000001"/>
    <x v="5"/>
    <s v="indie rock"/>
    <x v="874"/>
    <d v="2015-08-06T05:00:00"/>
    <m/>
  </r>
  <r>
    <n v="712"/>
    <s v="Garza-Bryant"/>
    <s v="Programmable leadingedge contingency"/>
    <n v="800"/>
    <n v="14725"/>
    <x v="3"/>
    <n v="202"/>
    <s v="US"/>
    <s v="USD"/>
    <n v="1467954000"/>
    <n v="1471496400"/>
    <b v="0"/>
    <b v="0"/>
    <s v="theater/plays"/>
    <s v="Percent Funded"/>
    <n v="18.40625"/>
    <x v="2"/>
    <s v="plays"/>
    <x v="713"/>
    <d v="2016-08-18T05:00:00"/>
    <m/>
  </r>
  <r>
    <n v="653"/>
    <s v="Williams-Jones"/>
    <s v="Monitored incremental info-mediaries"/>
    <n v="600"/>
    <n v="14033"/>
    <x v="3"/>
    <n v="234"/>
    <s v="US"/>
    <s v="USD"/>
    <n v="1460091600"/>
    <n v="1460264400"/>
    <b v="0"/>
    <b v="0"/>
    <s v="technology/web"/>
    <s v="Percent Funded"/>
    <n v="23.388333333333332"/>
    <x v="2"/>
    <s v="plays"/>
    <x v="875"/>
    <d v="2016-04-10T05:00:00"/>
    <m/>
  </r>
  <r>
    <m/>
    <m/>
    <m/>
    <m/>
    <m/>
    <x v="4"/>
    <m/>
    <m/>
    <m/>
    <m/>
    <m/>
    <m/>
    <m/>
    <m/>
    <m/>
    <m/>
    <x v="3"/>
    <s v="web"/>
    <x v="876"/>
    <d v="1970-01-01T00:00:00"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  <r>
    <m/>
    <m/>
    <m/>
    <m/>
    <m/>
    <x v="4"/>
    <m/>
    <m/>
    <m/>
    <m/>
    <m/>
    <m/>
    <m/>
    <m/>
    <m/>
    <m/>
    <x v="10"/>
    <m/>
    <x v="87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CD99D1-E132-D648-BD5E-26270B216FB3}" name="PivotTable1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G17" firstHeaderRow="1" firstDataRow="2" firstDataCol="1" rowPageCount="1" colPageCount="1"/>
  <pivotFields count="18">
    <pivotField showAll="0"/>
    <pivotField showAll="0"/>
    <pivotField showAll="0">
      <items count="1001">
        <item x="87"/>
        <item x="807"/>
        <item x="363"/>
        <item x="396"/>
        <item x="987"/>
        <item x="565"/>
        <item x="864"/>
        <item x="723"/>
        <item x="159"/>
        <item x="195"/>
        <item x="633"/>
        <item x="484"/>
        <item x="170"/>
        <item x="246"/>
        <item x="225"/>
        <item x="915"/>
        <item x="712"/>
        <item x="855"/>
        <item x="589"/>
        <item x="371"/>
        <item x="67"/>
        <item x="725"/>
        <item x="125"/>
        <item x="364"/>
        <item x="650"/>
        <item x="245"/>
        <item x="787"/>
        <item x="58"/>
        <item x="677"/>
        <item x="327"/>
        <item x="655"/>
        <item x="391"/>
        <item x="504"/>
        <item x="666"/>
        <item x="12"/>
        <item x="796"/>
        <item x="191"/>
        <item x="359"/>
        <item x="868"/>
        <item x="561"/>
        <item x="916"/>
        <item x="989"/>
        <item x="982"/>
        <item x="116"/>
        <item x="873"/>
        <item x="843"/>
        <item x="718"/>
        <item x="502"/>
        <item x="782"/>
        <item x="418"/>
        <item x="663"/>
        <item x="439"/>
        <item x="866"/>
        <item x="754"/>
        <item x="369"/>
        <item x="986"/>
        <item x="42"/>
        <item x="233"/>
        <item x="921"/>
        <item x="323"/>
        <item x="405"/>
        <item x="647"/>
        <item x="788"/>
        <item x="593"/>
        <item x="86"/>
        <item x="540"/>
        <item x="570"/>
        <item x="802"/>
        <item x="496"/>
        <item x="810"/>
        <item x="642"/>
        <item x="722"/>
        <item x="529"/>
        <item x="830"/>
        <item x="882"/>
        <item x="834"/>
        <item x="275"/>
        <item x="602"/>
        <item x="102"/>
        <item x="362"/>
        <item x="7"/>
        <item x="509"/>
        <item x="430"/>
        <item x="156"/>
        <item x="120"/>
        <item x="968"/>
        <item x="291"/>
        <item x="305"/>
        <item x="218"/>
        <item x="624"/>
        <item x="899"/>
        <item x="533"/>
        <item x="702"/>
        <item x="78"/>
        <item x="578"/>
        <item x="65"/>
        <item x="801"/>
        <item x="637"/>
        <item x="823"/>
        <item x="693"/>
        <item x="811"/>
        <item x="176"/>
        <item x="60"/>
        <item x="304"/>
        <item x="468"/>
        <item x="539"/>
        <item x="826"/>
        <item x="594"/>
        <item x="623"/>
        <item x="142"/>
        <item x="90"/>
        <item x="549"/>
        <item x="665"/>
        <item x="231"/>
        <item x="964"/>
        <item x="74"/>
        <item x="223"/>
        <item x="721"/>
        <item x="8"/>
        <item x="942"/>
        <item x="163"/>
        <item x="689"/>
        <item x="939"/>
        <item x="526"/>
        <item x="470"/>
        <item x="640"/>
        <item x="345"/>
        <item x="934"/>
        <item x="621"/>
        <item x="960"/>
        <item x="314"/>
        <item x="71"/>
        <item x="935"/>
        <item x="35"/>
        <item x="822"/>
        <item x="337"/>
        <item x="458"/>
        <item x="898"/>
        <item x="541"/>
        <item x="192"/>
        <item x="417"/>
        <item x="762"/>
        <item x="760"/>
        <item x="522"/>
        <item x="49"/>
        <item x="969"/>
        <item x="138"/>
        <item x="958"/>
        <item x="903"/>
        <item x="95"/>
        <item x="309"/>
        <item x="422"/>
        <item x="713"/>
        <item x="293"/>
        <item x="937"/>
        <item x="193"/>
        <item x="407"/>
        <item x="492"/>
        <item x="30"/>
        <item x="135"/>
        <item x="343"/>
        <item x="384"/>
        <item x="133"/>
        <item x="668"/>
        <item x="746"/>
        <item x="957"/>
        <item x="399"/>
        <item x="660"/>
        <item x="651"/>
        <item x="242"/>
        <item x="378"/>
        <item x="73"/>
        <item x="571"/>
        <item x="659"/>
        <item x="708"/>
        <item x="380"/>
        <item x="107"/>
        <item x="894"/>
        <item x="453"/>
        <item x="848"/>
        <item x="186"/>
        <item x="263"/>
        <item x="383"/>
        <item x="482"/>
        <item x="837"/>
        <item x="701"/>
        <item x="381"/>
        <item x="81"/>
        <item x="326"/>
        <item x="168"/>
        <item x="891"/>
        <item x="901"/>
        <item x="386"/>
        <item x="595"/>
        <item x="638"/>
        <item x="831"/>
        <item x="676"/>
        <item x="59"/>
        <item x="631"/>
        <item x="238"/>
        <item x="884"/>
        <item x="847"/>
        <item x="441"/>
        <item x="758"/>
        <item x="25"/>
        <item x="300"/>
        <item x="728"/>
        <item x="970"/>
        <item x="428"/>
        <item x="446"/>
        <item x="833"/>
        <item x="844"/>
        <item x="210"/>
        <item x="100"/>
        <item x="888"/>
        <item x="877"/>
        <item x="259"/>
        <item x="761"/>
        <item x="367"/>
        <item x="705"/>
        <item x="351"/>
        <item x="236"/>
        <item x="614"/>
        <item x="955"/>
        <item x="213"/>
        <item x="781"/>
        <item x="98"/>
        <item x="865"/>
        <item x="451"/>
        <item x="445"/>
        <item x="799"/>
        <item x="599"/>
        <item x="13"/>
        <item x="727"/>
        <item x="558"/>
        <item x="587"/>
        <item x="548"/>
        <item x="11"/>
        <item x="523"/>
        <item x="528"/>
        <item x="577"/>
        <item x="859"/>
        <item x="307"/>
        <item x="130"/>
        <item x="438"/>
        <item x="85"/>
        <item x="211"/>
        <item x="17"/>
        <item x="240"/>
        <item x="41"/>
        <item x="861"/>
        <item x="164"/>
        <item x="158"/>
        <item x="432"/>
        <item x="461"/>
        <item x="628"/>
        <item x="778"/>
        <item x="379"/>
        <item x="370"/>
        <item x="15"/>
        <item x="732"/>
        <item x="372"/>
        <item x="931"/>
        <item x="137"/>
        <item x="827"/>
        <item x="188"/>
        <item x="447"/>
        <item x="92"/>
        <item x="62"/>
        <item x="55"/>
        <item x="790"/>
        <item x="298"/>
        <item x="871"/>
        <item x="306"/>
        <item x="494"/>
        <item x="585"/>
        <item x="442"/>
        <item x="742"/>
        <item x="601"/>
        <item x="255"/>
        <item x="670"/>
        <item x="114"/>
        <item x="588"/>
        <item x="155"/>
        <item x="687"/>
        <item x="437"/>
        <item x="748"/>
        <item x="739"/>
        <item x="28"/>
        <item x="682"/>
        <item x="576"/>
        <item x="932"/>
        <item x="803"/>
        <item x="752"/>
        <item x="205"/>
        <item x="696"/>
        <item x="806"/>
        <item x="568"/>
        <item x="756"/>
        <item x="262"/>
        <item x="773"/>
        <item x="6"/>
        <item x="18"/>
        <item x="429"/>
        <item x="697"/>
        <item x="534"/>
        <item x="835"/>
        <item x="895"/>
        <item x="321"/>
        <item x="43"/>
        <item x="33"/>
        <item x="353"/>
        <item x="443"/>
        <item x="707"/>
        <item x="76"/>
        <item x="974"/>
        <item x="460"/>
        <item x="783"/>
        <item x="692"/>
        <item x="559"/>
        <item x="421"/>
        <item x="863"/>
        <item x="945"/>
        <item x="264"/>
        <item x="352"/>
        <item x="667"/>
        <item x="800"/>
        <item x="141"/>
        <item x="734"/>
        <item x="698"/>
        <item x="477"/>
        <item x="927"/>
        <item x="376"/>
        <item x="532"/>
        <item x="569"/>
        <item x="984"/>
        <item x="544"/>
        <item x="357"/>
        <item x="171"/>
        <item x="103"/>
        <item x="339"/>
        <item x="531"/>
        <item x="966"/>
        <item x="750"/>
        <item x="394"/>
        <item x="21"/>
        <item x="914"/>
        <item x="733"/>
        <item x="247"/>
        <item x="329"/>
        <item x="764"/>
        <item x="560"/>
        <item x="804"/>
        <item x="228"/>
        <item x="279"/>
        <item x="204"/>
        <item x="656"/>
        <item x="780"/>
        <item x="139"/>
        <item x="996"/>
        <item x="197"/>
        <item x="332"/>
        <item x="249"/>
        <item x="312"/>
        <item x="813"/>
        <item x="846"/>
        <item x="208"/>
        <item x="672"/>
        <item x="449"/>
        <item x="564"/>
        <item x="344"/>
        <item x="297"/>
        <item x="292"/>
        <item x="747"/>
        <item x="234"/>
        <item x="543"/>
        <item x="622"/>
        <item x="427"/>
        <item x="454"/>
        <item x="879"/>
        <item x="172"/>
        <item x="669"/>
        <item x="316"/>
        <item x="763"/>
        <item x="785"/>
        <item x="325"/>
        <item x="506"/>
        <item x="691"/>
        <item x="507"/>
        <item x="553"/>
        <item x="373"/>
        <item x="143"/>
        <item x="563"/>
        <item x="538"/>
        <item x="222"/>
        <item x="770"/>
        <item x="37"/>
        <item x="282"/>
        <item x="111"/>
        <item x="151"/>
        <item x="431"/>
        <item x="913"/>
        <item x="947"/>
        <item x="634"/>
        <item x="53"/>
        <item x="583"/>
        <item x="896"/>
        <item x="681"/>
        <item x="606"/>
        <item x="626"/>
        <item x="474"/>
        <item x="273"/>
        <item x="774"/>
        <item x="184"/>
        <item x="710"/>
        <item x="993"/>
        <item x="404"/>
        <item x="83"/>
        <item x="953"/>
        <item x="979"/>
        <item x="471"/>
        <item x="842"/>
        <item x="730"/>
        <item x="434"/>
        <item x="68"/>
        <item x="753"/>
        <item x="20"/>
        <item x="444"/>
        <item x="26"/>
        <item x="167"/>
        <item x="24"/>
        <item x="856"/>
        <item x="40"/>
        <item x="56"/>
        <item x="657"/>
        <item x="501"/>
        <item x="792"/>
        <item x="784"/>
        <item x="413"/>
        <item x="724"/>
        <item x="998"/>
        <item x="598"/>
        <item x="771"/>
        <item x="694"/>
        <item x="990"/>
        <item x="768"/>
        <item x="311"/>
        <item x="395"/>
        <item x="200"/>
        <item x="869"/>
        <item x="930"/>
        <item x="106"/>
        <item x="476"/>
        <item x="582"/>
        <item x="527"/>
        <item x="605"/>
        <item x="410"/>
        <item x="729"/>
        <item x="66"/>
        <item x="603"/>
        <item x="671"/>
        <item x="459"/>
        <item x="342"/>
        <item x="690"/>
        <item x="237"/>
        <item x="580"/>
        <item x="675"/>
        <item x="617"/>
        <item x="695"/>
        <item x="254"/>
        <item x="375"/>
        <item x="126"/>
        <item x="162"/>
        <item x="157"/>
        <item x="766"/>
        <item x="274"/>
        <item x="530"/>
        <item x="296"/>
        <item x="374"/>
        <item x="465"/>
        <item x="411"/>
        <item x="743"/>
        <item x="956"/>
        <item x="140"/>
        <item x="166"/>
        <item x="988"/>
        <item x="893"/>
        <item x="828"/>
        <item x="616"/>
        <item x="360"/>
        <item x="661"/>
        <item x="814"/>
        <item x="557"/>
        <item x="5"/>
        <item x="206"/>
        <item x="425"/>
        <item x="775"/>
        <item x="777"/>
        <item x="241"/>
        <item x="61"/>
        <item x="299"/>
        <item x="267"/>
        <item x="954"/>
        <item x="220"/>
        <item x="52"/>
        <item x="627"/>
        <item x="711"/>
        <item x="875"/>
        <item x="350"/>
        <item x="839"/>
        <item x="943"/>
        <item x="214"/>
        <item x="215"/>
        <item x="31"/>
        <item x="38"/>
        <item x="423"/>
        <item x="328"/>
        <item x="230"/>
        <item x="976"/>
        <item x="991"/>
        <item x="980"/>
        <item x="148"/>
        <item x="64"/>
        <item x="649"/>
        <item x="70"/>
        <item x="645"/>
        <item x="226"/>
        <item x="161"/>
        <item x="409"/>
        <item x="933"/>
        <item x="32"/>
        <item x="131"/>
        <item x="479"/>
        <item x="99"/>
        <item x="450"/>
        <item x="104"/>
        <item x="3"/>
        <item x="491"/>
        <item x="334"/>
        <item x="874"/>
        <item x="918"/>
        <item x="219"/>
        <item x="16"/>
        <item x="704"/>
        <item x="80"/>
        <item x="613"/>
        <item x="817"/>
        <item x="145"/>
        <item x="515"/>
        <item x="209"/>
        <item x="127"/>
        <item x="550"/>
        <item x="462"/>
        <item x="118"/>
        <item x="178"/>
        <item x="239"/>
        <item x="611"/>
        <item x="284"/>
        <item x="684"/>
        <item x="591"/>
        <item x="867"/>
        <item x="150"/>
        <item x="366"/>
        <item x="735"/>
        <item x="632"/>
        <item x="196"/>
        <item x="487"/>
        <item x="457"/>
        <item x="244"/>
        <item x="892"/>
        <item x="365"/>
        <item x="341"/>
        <item x="849"/>
        <item x="224"/>
        <item x="415"/>
        <item x="123"/>
        <item x="75"/>
        <item x="552"/>
        <item x="545"/>
        <item x="950"/>
        <item x="688"/>
        <item x="388"/>
        <item x="744"/>
        <item x="277"/>
        <item x="510"/>
        <item x="108"/>
        <item x="27"/>
        <item x="981"/>
        <item x="9"/>
        <item x="475"/>
        <item x="772"/>
        <item x="160"/>
        <item x="36"/>
        <item x="514"/>
        <item x="251"/>
        <item x="872"/>
        <item x="911"/>
        <item x="45"/>
        <item x="270"/>
        <item x="48"/>
        <item x="128"/>
        <item x="741"/>
        <item x="256"/>
        <item x="260"/>
        <item x="436"/>
        <item x="115"/>
        <item x="346"/>
        <item x="794"/>
        <item x="112"/>
        <item x="726"/>
        <item x="862"/>
        <item x="185"/>
        <item x="542"/>
        <item x="315"/>
        <item x="994"/>
        <item x="77"/>
        <item x="909"/>
        <item x="203"/>
        <item x="287"/>
        <item x="537"/>
        <item x="34"/>
        <item x="845"/>
        <item x="271"/>
        <item x="967"/>
        <item x="0"/>
        <item x="836"/>
        <item x="597"/>
        <item x="414"/>
        <item x="467"/>
        <item x="317"/>
        <item x="144"/>
        <item x="91"/>
        <item x="169"/>
        <item x="338"/>
        <item x="333"/>
        <item x="923"/>
        <item x="906"/>
        <item x="57"/>
        <item x="926"/>
        <item x="736"/>
        <item x="19"/>
        <item x="489"/>
        <item x="890"/>
        <item x="878"/>
        <item x="880"/>
        <item x="512"/>
        <item x="302"/>
        <item x="555"/>
        <item x="850"/>
        <item x="2"/>
        <item x="679"/>
        <item x="673"/>
        <item x="63"/>
        <item x="481"/>
        <item x="248"/>
        <item x="518"/>
        <item x="584"/>
        <item x="402"/>
        <item x="678"/>
        <item x="586"/>
        <item x="554"/>
        <item x="572"/>
        <item x="97"/>
        <item x="997"/>
        <item x="101"/>
        <item x="910"/>
        <item x="401"/>
        <item x="368"/>
        <item x="336"/>
        <item x="433"/>
        <item x="198"/>
        <item x="524"/>
        <item x="738"/>
        <item x="818"/>
        <item x="860"/>
        <item x="641"/>
        <item x="503"/>
        <item x="887"/>
        <item x="10"/>
        <item x="202"/>
        <item x="50"/>
        <item x="797"/>
        <item x="354"/>
        <item x="47"/>
        <item x="280"/>
        <item x="973"/>
        <item x="714"/>
        <item x="535"/>
        <item x="685"/>
        <item x="94"/>
        <item x="258"/>
        <item x="134"/>
        <item x="820"/>
        <item x="644"/>
        <item x="525"/>
        <item x="361"/>
        <item x="902"/>
        <item x="769"/>
        <item x="612"/>
        <item x="607"/>
        <item x="513"/>
        <item x="983"/>
        <item x="221"/>
        <item x="310"/>
        <item x="625"/>
        <item x="789"/>
        <item x="793"/>
        <item x="89"/>
        <item x="117"/>
        <item x="547"/>
        <item x="183"/>
        <item x="490"/>
        <item x="962"/>
        <item x="912"/>
        <item x="495"/>
        <item x="212"/>
        <item x="573"/>
        <item x="948"/>
        <item x="992"/>
        <item x="798"/>
        <item x="662"/>
        <item x="643"/>
        <item x="478"/>
        <item x="985"/>
        <item x="318"/>
        <item x="180"/>
        <item x="978"/>
        <item x="749"/>
        <item x="852"/>
        <item x="285"/>
        <item x="816"/>
        <item x="808"/>
        <item x="165"/>
        <item x="389"/>
        <item x="22"/>
        <item x="940"/>
        <item x="149"/>
        <item x="963"/>
        <item x="917"/>
        <item x="14"/>
        <item x="975"/>
        <item x="189"/>
        <item x="574"/>
        <item x="473"/>
        <item x="635"/>
        <item x="648"/>
        <item x="581"/>
        <item x="949"/>
        <item x="654"/>
        <item x="959"/>
        <item x="136"/>
        <item x="288"/>
        <item x="207"/>
        <item x="720"/>
        <item x="922"/>
        <item x="519"/>
        <item x="556"/>
        <item x="924"/>
        <item x="715"/>
        <item x="767"/>
        <item x="699"/>
        <item x="965"/>
        <item x="400"/>
        <item x="272"/>
        <item x="590"/>
        <item x="243"/>
        <item x="508"/>
        <item x="740"/>
        <item x="883"/>
        <item x="928"/>
        <item x="435"/>
        <item x="546"/>
        <item x="952"/>
        <item x="972"/>
        <item x="819"/>
        <item x="840"/>
        <item x="322"/>
        <item x="608"/>
        <item x="841"/>
        <item x="951"/>
        <item x="505"/>
        <item x="615"/>
        <item x="941"/>
        <item x="440"/>
        <item x="757"/>
        <item x="54"/>
        <item x="683"/>
        <item x="961"/>
        <item x="147"/>
        <item x="832"/>
        <item x="294"/>
        <item x="201"/>
        <item x="946"/>
        <item x="745"/>
        <item x="821"/>
        <item x="592"/>
        <item x="636"/>
        <item x="393"/>
        <item x="426"/>
        <item x="876"/>
        <item x="755"/>
        <item x="936"/>
        <item x="851"/>
        <item x="217"/>
        <item x="173"/>
        <item x="72"/>
        <item x="562"/>
        <item x="269"/>
        <item x="113"/>
        <item x="51"/>
        <item x="900"/>
        <item x="829"/>
        <item x="355"/>
        <item x="759"/>
        <item x="686"/>
        <item x="119"/>
        <item x="290"/>
        <item x="408"/>
        <item x="79"/>
        <item x="521"/>
        <item x="619"/>
        <item x="69"/>
        <item x="455"/>
        <item x="765"/>
        <item x="252"/>
        <item x="403"/>
        <item x="919"/>
        <item x="419"/>
        <item x="838"/>
        <item x="886"/>
        <item x="630"/>
        <item x="295"/>
        <item x="472"/>
        <item x="154"/>
        <item x="610"/>
        <item x="717"/>
        <item x="356"/>
        <item x="330"/>
        <item x="268"/>
        <item x="716"/>
        <item x="216"/>
        <item x="516"/>
        <item x="129"/>
        <item x="182"/>
        <item x="261"/>
        <item x="658"/>
        <item x="105"/>
        <item x="397"/>
        <item x="416"/>
        <item x="110"/>
        <item x="995"/>
        <item x="904"/>
        <item x="387"/>
        <item x="96"/>
        <item x="175"/>
        <item x="905"/>
        <item x="485"/>
        <item x="84"/>
        <item x="776"/>
        <item x="385"/>
        <item x="609"/>
        <item x="452"/>
        <item x="977"/>
        <item x="301"/>
        <item x="575"/>
        <item x="392"/>
        <item x="779"/>
        <item x="199"/>
        <item x="412"/>
        <item x="347"/>
        <item x="709"/>
        <item x="308"/>
        <item x="276"/>
        <item x="358"/>
        <item x="398"/>
        <item x="824"/>
        <item x="579"/>
        <item x="500"/>
        <item x="786"/>
        <item x="674"/>
        <item x="229"/>
        <item x="620"/>
        <item x="382"/>
        <item x="1"/>
        <item x="703"/>
        <item x="179"/>
        <item x="463"/>
        <item x="567"/>
        <item x="464"/>
        <item x="23"/>
        <item x="132"/>
        <item x="340"/>
        <item x="266"/>
        <item x="122"/>
        <item x="486"/>
        <item x="420"/>
        <item x="88"/>
        <item x="971"/>
        <item x="944"/>
        <item x="174"/>
        <item x="232"/>
        <item x="319"/>
        <item x="719"/>
        <item x="815"/>
        <item x="929"/>
        <item x="177"/>
        <item x="520"/>
        <item x="44"/>
        <item x="751"/>
        <item x="281"/>
        <item x="146"/>
        <item x="29"/>
        <item x="349"/>
        <item x="313"/>
        <item x="700"/>
        <item x="795"/>
        <item x="466"/>
        <item x="680"/>
        <item x="618"/>
        <item x="250"/>
        <item x="93"/>
        <item x="278"/>
        <item x="257"/>
        <item x="854"/>
        <item x="121"/>
        <item x="253"/>
        <item x="4"/>
        <item x="497"/>
        <item x="857"/>
        <item x="498"/>
        <item x="499"/>
        <item x="39"/>
        <item x="511"/>
        <item x="390"/>
        <item x="348"/>
        <item x="653"/>
        <item x="194"/>
        <item x="469"/>
        <item x="335"/>
        <item x="791"/>
        <item x="812"/>
        <item x="809"/>
        <item x="289"/>
        <item x="889"/>
        <item x="181"/>
        <item x="109"/>
        <item x="566"/>
        <item x="920"/>
        <item x="706"/>
        <item x="907"/>
        <item x="235"/>
        <item x="737"/>
        <item x="870"/>
        <item x="190"/>
        <item x="596"/>
        <item x="46"/>
        <item x="324"/>
        <item x="908"/>
        <item x="664"/>
        <item x="652"/>
        <item x="82"/>
        <item x="124"/>
        <item x="488"/>
        <item x="153"/>
        <item x="456"/>
        <item x="377"/>
        <item x="480"/>
        <item x="152"/>
        <item x="925"/>
        <item x="320"/>
        <item x="858"/>
        <item x="731"/>
        <item x="483"/>
        <item x="646"/>
        <item x="853"/>
        <item x="897"/>
        <item x="493"/>
        <item x="805"/>
        <item x="448"/>
        <item x="885"/>
        <item x="265"/>
        <item x="551"/>
        <item x="331"/>
        <item x="283"/>
        <item x="424"/>
        <item x="639"/>
        <item x="517"/>
        <item x="600"/>
        <item x="227"/>
        <item x="187"/>
        <item x="536"/>
        <item x="406"/>
        <item x="629"/>
        <item x="825"/>
        <item x="303"/>
        <item x="604"/>
        <item x="938"/>
        <item x="881"/>
        <item x="286"/>
        <item x="999"/>
        <item t="default"/>
      </items>
    </pivotField>
    <pivotField showAll="0"/>
    <pivotField showAll="0"/>
    <pivotField axis="axisCol" showAll="0">
      <items count="6">
        <item x="2"/>
        <item x="0"/>
        <item x="1"/>
        <item x="3"/>
        <item x="4"/>
        <item t="default"/>
      </items>
    </pivotField>
    <pivotField showAll="0"/>
    <pivotField axis="axisPage" showAll="0">
      <items count="9">
        <item x="5"/>
        <item x="0"/>
        <item x="3"/>
        <item x="6"/>
        <item x="2"/>
        <item x="4"/>
        <item x="1"/>
        <item x="7"/>
        <item t="default"/>
      </items>
    </pivotField>
    <pivotField showAll="0"/>
    <pivotField showAll="0">
      <items count="881">
        <item x="783"/>
        <item x="869"/>
        <item x="21"/>
        <item x="316"/>
        <item x="424"/>
        <item x="245"/>
        <item x="128"/>
        <item x="167"/>
        <item x="153"/>
        <item x="841"/>
        <item x="412"/>
        <item x="649"/>
        <item x="536"/>
        <item x="425"/>
        <item x="742"/>
        <item x="14"/>
        <item x="765"/>
        <item x="777"/>
        <item x="95"/>
        <item x="701"/>
        <item x="488"/>
        <item x="352"/>
        <item x="762"/>
        <item x="347"/>
        <item x="221"/>
        <item x="682"/>
        <item x="705"/>
        <item x="691"/>
        <item x="126"/>
        <item x="586"/>
        <item x="459"/>
        <item x="106"/>
        <item x="760"/>
        <item x="573"/>
        <item x="840"/>
        <item x="485"/>
        <item x="104"/>
        <item x="707"/>
        <item x="318"/>
        <item x="31"/>
        <item x="821"/>
        <item x="6"/>
        <item x="273"/>
        <item x="451"/>
        <item x="690"/>
        <item x="617"/>
        <item x="865"/>
        <item x="55"/>
        <item x="470"/>
        <item x="382"/>
        <item x="43"/>
        <item x="112"/>
        <item x="91"/>
        <item x="166"/>
        <item x="714"/>
        <item x="418"/>
        <item x="862"/>
        <item x="540"/>
        <item x="133"/>
        <item x="353"/>
        <item x="258"/>
        <item x="377"/>
        <item x="679"/>
        <item x="170"/>
        <item x="147"/>
        <item x="201"/>
        <item x="196"/>
        <item x="646"/>
        <item x="151"/>
        <item x="544"/>
        <item x="74"/>
        <item x="711"/>
        <item x="322"/>
        <item x="727"/>
        <item x="752"/>
        <item x="205"/>
        <item x="519"/>
        <item x="113"/>
        <item x="365"/>
        <item x="471"/>
        <item x="216"/>
        <item x="482"/>
        <item x="637"/>
        <item x="794"/>
        <item x="860"/>
        <item x="349"/>
        <item x="581"/>
        <item x="120"/>
        <item x="818"/>
        <item x="100"/>
        <item x="809"/>
        <item x="395"/>
        <item x="108"/>
        <item x="513"/>
        <item x="674"/>
        <item x="187"/>
        <item x="831"/>
        <item x="289"/>
        <item x="62"/>
        <item x="687"/>
        <item x="565"/>
        <item x="301"/>
        <item x="186"/>
        <item x="590"/>
        <item x="285"/>
        <item x="197"/>
        <item x="751"/>
        <item x="275"/>
        <item x="195"/>
        <item x="560"/>
        <item x="466"/>
        <item x="461"/>
        <item x="383"/>
        <item x="557"/>
        <item x="657"/>
        <item x="351"/>
        <item x="264"/>
        <item x="662"/>
        <item x="86"/>
        <item x="596"/>
        <item x="388"/>
        <item x="25"/>
        <item x="173"/>
        <item x="366"/>
        <item x="315"/>
        <item x="93"/>
        <item x="278"/>
        <item x="715"/>
        <item x="123"/>
        <item x="209"/>
        <item x="184"/>
        <item x="261"/>
        <item x="44"/>
        <item x="788"/>
        <item x="848"/>
        <item x="659"/>
        <item x="406"/>
        <item x="561"/>
        <item x="46"/>
        <item x="421"/>
        <item x="368"/>
        <item x="835"/>
        <item x="234"/>
        <item x="249"/>
        <item x="42"/>
        <item x="805"/>
        <item x="693"/>
        <item x="852"/>
        <item x="218"/>
        <item x="354"/>
        <item x="598"/>
        <item x="620"/>
        <item x="416"/>
        <item x="746"/>
        <item x="853"/>
        <item x="178"/>
        <item x="143"/>
        <item x="698"/>
        <item x="738"/>
        <item x="695"/>
        <item x="498"/>
        <item x="317"/>
        <item x="50"/>
        <item x="208"/>
        <item x="330"/>
        <item x="605"/>
        <item x="653"/>
        <item x="808"/>
        <item x="781"/>
        <item x="4"/>
        <item x="553"/>
        <item x="175"/>
        <item x="79"/>
        <item x="658"/>
        <item x="645"/>
        <item x="855"/>
        <item x="8"/>
        <item x="552"/>
        <item x="807"/>
        <item x="675"/>
        <item x="78"/>
        <item x="706"/>
        <item x="496"/>
        <item x="389"/>
        <item x="804"/>
        <item x="356"/>
        <item x="480"/>
        <item x="241"/>
        <item x="568"/>
        <item x="54"/>
        <item x="174"/>
        <item x="52"/>
        <item x="158"/>
        <item x="283"/>
        <item x="404"/>
        <item x="520"/>
        <item x="504"/>
        <item x="2"/>
        <item x="487"/>
        <item x="142"/>
        <item x="75"/>
        <item x="787"/>
        <item x="29"/>
        <item x="870"/>
        <item x="292"/>
        <item x="376"/>
        <item x="399"/>
        <item x="45"/>
        <item x="824"/>
        <item x="432"/>
        <item x="378"/>
        <item x="233"/>
        <item x="139"/>
        <item x="512"/>
        <item x="394"/>
        <item x="747"/>
        <item x="770"/>
        <item x="462"/>
        <item x="114"/>
        <item x="344"/>
        <item x="647"/>
        <item x="12"/>
        <item x="247"/>
        <item x="445"/>
        <item x="548"/>
        <item x="624"/>
        <item x="502"/>
        <item x="169"/>
        <item x="799"/>
        <item x="402"/>
        <item x="262"/>
        <item x="140"/>
        <item x="192"/>
        <item x="529"/>
        <item x="688"/>
        <item x="503"/>
        <item x="96"/>
        <item x="268"/>
        <item x="759"/>
        <item x="692"/>
        <item x="593"/>
        <item x="654"/>
        <item x="856"/>
        <item x="464"/>
        <item x="628"/>
        <item x="392"/>
        <item x="524"/>
        <item x="58"/>
        <item x="385"/>
        <item x="259"/>
        <item x="684"/>
        <item x="584"/>
        <item x="215"/>
        <item x="868"/>
        <item x="754"/>
        <item x="599"/>
        <item x="266"/>
        <item x="832"/>
        <item x="230"/>
        <item x="795"/>
        <item x="340"/>
        <item x="665"/>
        <item x="312"/>
        <item x="129"/>
        <item x="723"/>
        <item x="614"/>
        <item x="449"/>
        <item x="775"/>
        <item x="681"/>
        <item x="217"/>
        <item x="828"/>
        <item x="154"/>
        <item x="604"/>
        <item x="534"/>
        <item x="307"/>
        <item x="66"/>
        <item x="306"/>
        <item x="363"/>
        <item x="771"/>
        <item x="643"/>
        <item x="530"/>
        <item x="694"/>
        <item x="171"/>
        <item x="213"/>
        <item x="1"/>
        <item x="207"/>
        <item x="236"/>
        <item x="757"/>
        <item x="577"/>
        <item x="319"/>
        <item x="594"/>
        <item x="731"/>
        <item x="299"/>
        <item x="793"/>
        <item x="410"/>
        <item x="549"/>
        <item x="448"/>
        <item x="146"/>
        <item x="741"/>
        <item x="820"/>
        <item x="625"/>
        <item x="290"/>
        <item x="231"/>
        <item x="562"/>
        <item x="65"/>
        <item x="810"/>
        <item x="34"/>
        <item x="13"/>
        <item x="248"/>
        <item x="753"/>
        <item x="358"/>
        <item x="15"/>
        <item x="390"/>
        <item x="279"/>
        <item x="481"/>
        <item x="73"/>
        <item x="619"/>
        <item x="222"/>
        <item x="626"/>
        <item x="163"/>
        <item x="789"/>
        <item x="122"/>
        <item x="610"/>
        <item x="155"/>
        <item x="188"/>
        <item x="744"/>
        <item x="413"/>
        <item x="391"/>
        <item x="736"/>
        <item x="500"/>
        <item x="229"/>
        <item x="334"/>
        <item x="232"/>
        <item x="414"/>
        <item x="101"/>
        <item x="403"/>
        <item x="523"/>
        <item x="457"/>
        <item x="226"/>
        <item x="430"/>
        <item x="838"/>
        <item x="622"/>
        <item x="255"/>
        <item x="39"/>
        <item x="260"/>
        <item x="834"/>
        <item x="458"/>
        <item x="375"/>
        <item x="72"/>
        <item x="362"/>
        <item x="761"/>
        <item x="764"/>
        <item x="652"/>
        <item x="587"/>
        <item x="629"/>
        <item x="49"/>
        <item x="499"/>
        <item x="550"/>
        <item x="109"/>
        <item x="812"/>
        <item x="670"/>
        <item x="817"/>
        <item x="420"/>
        <item x="721"/>
        <item x="564"/>
        <item x="522"/>
        <item x="342"/>
        <item x="708"/>
        <item x="280"/>
        <item x="53"/>
        <item x="269"/>
        <item x="136"/>
        <item x="145"/>
        <item x="160"/>
        <item x="60"/>
        <item x="677"/>
        <item x="699"/>
        <item x="24"/>
        <item x="281"/>
        <item x="792"/>
        <item x="655"/>
        <item x="441"/>
        <item x="92"/>
        <item x="310"/>
        <item x="518"/>
        <item x="774"/>
        <item x="16"/>
        <item x="663"/>
        <item x="827"/>
        <item x="411"/>
        <item x="343"/>
        <item x="616"/>
        <item x="839"/>
        <item x="438"/>
        <item x="709"/>
        <item x="238"/>
        <item x="811"/>
        <item x="719"/>
        <item x="686"/>
        <item x="597"/>
        <item x="442"/>
        <item x="615"/>
        <item x="17"/>
        <item x="566"/>
        <item x="444"/>
        <item x="119"/>
        <item x="336"/>
        <item x="515"/>
        <item x="664"/>
        <item x="558"/>
        <item x="225"/>
        <item x="87"/>
        <item x="508"/>
        <item x="826"/>
        <item x="183"/>
        <item x="48"/>
        <item x="320"/>
        <item x="212"/>
        <item x="18"/>
        <item x="638"/>
        <item x="282"/>
        <item x="137"/>
        <item x="270"/>
        <item x="455"/>
        <item x="776"/>
        <item x="157"/>
        <item x="250"/>
        <item x="339"/>
        <item x="372"/>
        <item x="651"/>
        <item x="105"/>
        <item x="724"/>
        <item x="419"/>
        <item x="527"/>
        <item x="851"/>
        <item x="782"/>
        <item x="90"/>
        <item x="326"/>
        <item x="728"/>
        <item x="23"/>
        <item x="297"/>
        <item x="873"/>
        <item x="26"/>
        <item x="141"/>
        <item x="861"/>
        <item x="439"/>
        <item x="872"/>
        <item x="369"/>
        <item x="685"/>
        <item x="346"/>
        <item x="190"/>
        <item x="710"/>
        <item x="538"/>
        <item x="570"/>
        <item x="254"/>
        <item x="97"/>
        <item x="156"/>
        <item x="583"/>
        <item x="768"/>
        <item x="585"/>
        <item x="381"/>
        <item x="33"/>
        <item x="791"/>
        <item x="493"/>
        <item x="609"/>
        <item x="219"/>
        <item x="110"/>
        <item x="7"/>
        <item x="492"/>
        <item x="785"/>
        <item x="387"/>
        <item x="579"/>
        <item x="786"/>
        <item x="606"/>
        <item x="286"/>
        <item x="228"/>
        <item x="69"/>
        <item x="567"/>
        <item x="124"/>
        <item x="580"/>
        <item x="144"/>
        <item x="733"/>
        <item x="877"/>
        <item x="755"/>
        <item x="335"/>
        <item x="338"/>
        <item x="295"/>
        <item x="371"/>
        <item x="350"/>
        <item x="398"/>
        <item x="257"/>
        <item x="612"/>
        <item x="478"/>
        <item x="473"/>
        <item x="361"/>
        <item x="676"/>
        <item x="327"/>
        <item x="235"/>
        <item x="642"/>
        <item x="332"/>
        <item x="857"/>
        <item x="246"/>
        <item x="237"/>
        <item x="61"/>
        <item x="748"/>
        <item x="172"/>
        <item x="152"/>
        <item x="507"/>
        <item x="829"/>
        <item x="84"/>
        <item x="211"/>
        <item x="0"/>
        <item x="551"/>
        <item x="10"/>
        <item x="667"/>
        <item x="256"/>
        <item x="88"/>
        <item x="325"/>
        <item x="193"/>
        <item x="479"/>
        <item x="743"/>
        <item x="341"/>
        <item x="726"/>
        <item x="321"/>
        <item x="76"/>
        <item x="19"/>
        <item x="94"/>
        <item x="359"/>
        <item x="666"/>
        <item x="405"/>
        <item x="355"/>
        <item x="525"/>
        <item x="607"/>
        <item x="189"/>
        <item x="329"/>
        <item x="528"/>
        <item x="720"/>
        <item x="220"/>
        <item x="103"/>
        <item x="407"/>
        <item x="452"/>
        <item x="623"/>
        <item x="200"/>
        <item x="386"/>
        <item x="683"/>
        <item x="732"/>
        <item x="472"/>
        <item x="766"/>
        <item x="722"/>
        <item x="878"/>
        <item x="185"/>
        <item x="589"/>
        <item x="99"/>
        <item x="83"/>
        <item x="127"/>
        <item x="510"/>
        <item x="81"/>
        <item x="380"/>
        <item x="85"/>
        <item x="697"/>
        <item x="440"/>
        <item x="501"/>
        <item x="38"/>
        <item x="244"/>
        <item x="474"/>
        <item x="284"/>
        <item x="716"/>
        <item x="345"/>
        <item x="426"/>
        <item x="591"/>
        <item x="324"/>
        <item x="162"/>
        <item x="415"/>
        <item x="486"/>
        <item x="204"/>
        <item x="823"/>
        <item x="305"/>
        <item x="165"/>
        <item x="763"/>
        <item x="572"/>
        <item x="532"/>
        <item x="117"/>
        <item x="272"/>
        <item x="842"/>
        <item x="833"/>
        <item x="118"/>
        <item x="68"/>
        <item x="199"/>
        <item x="767"/>
        <item x="511"/>
        <item x="223"/>
        <item x="331"/>
        <item x="80"/>
        <item x="401"/>
        <item x="428"/>
        <item x="77"/>
        <item x="717"/>
        <item x="116"/>
        <item x="102"/>
        <item x="543"/>
        <item x="148"/>
        <item x="859"/>
        <item x="867"/>
        <item x="850"/>
        <item x="554"/>
        <item x="509"/>
        <item x="252"/>
        <item x="750"/>
        <item x="125"/>
        <item x="337"/>
        <item x="180"/>
        <item x="308"/>
        <item x="798"/>
        <item x="465"/>
        <item x="611"/>
        <item x="822"/>
        <item x="734"/>
        <item x="668"/>
        <item x="631"/>
        <item x="294"/>
        <item x="858"/>
        <item x="379"/>
        <item x="542"/>
        <item x="328"/>
        <item x="650"/>
        <item x="630"/>
        <item x="648"/>
        <item x="194"/>
        <item x="603"/>
        <item x="660"/>
        <item x="57"/>
        <item x="661"/>
        <item x="436"/>
        <item x="489"/>
        <item x="576"/>
        <item x="89"/>
        <item x="3"/>
        <item x="843"/>
        <item x="526"/>
        <item x="423"/>
        <item x="636"/>
        <item x="725"/>
        <item x="854"/>
        <item x="737"/>
        <item x="494"/>
        <item x="773"/>
        <item x="277"/>
        <item x="571"/>
        <item x="271"/>
        <item x="40"/>
        <item x="680"/>
        <item x="476"/>
        <item x="836"/>
        <item x="373"/>
        <item x="468"/>
        <item x="704"/>
        <item x="819"/>
        <item x="469"/>
        <item x="333"/>
        <item x="20"/>
        <item x="849"/>
        <item x="433"/>
        <item x="150"/>
        <item x="595"/>
        <item x="555"/>
        <item x="32"/>
        <item x="656"/>
        <item x="640"/>
        <item x="784"/>
        <item x="98"/>
        <item x="514"/>
        <item x="393"/>
        <item x="671"/>
        <item x="263"/>
        <item x="592"/>
        <item x="409"/>
        <item x="251"/>
        <item x="274"/>
        <item x="276"/>
        <item x="703"/>
        <item x="287"/>
        <item x="138"/>
        <item x="417"/>
        <item x="749"/>
        <item x="360"/>
        <item x="830"/>
        <item x="672"/>
        <item x="348"/>
        <item x="635"/>
        <item x="497"/>
        <item x="613"/>
        <item x="797"/>
        <item x="111"/>
        <item x="484"/>
        <item x="602"/>
        <item x="41"/>
        <item x="182"/>
        <item x="718"/>
        <item x="9"/>
        <item x="689"/>
        <item x="357"/>
        <item x="454"/>
        <item x="181"/>
        <item x="815"/>
        <item x="621"/>
        <item x="36"/>
        <item x="298"/>
        <item x="314"/>
        <item x="422"/>
        <item x="505"/>
        <item x="159"/>
        <item x="37"/>
        <item x="669"/>
        <item x="806"/>
        <item x="876"/>
        <item x="64"/>
        <item x="370"/>
        <item x="242"/>
        <item x="633"/>
        <item x="547"/>
        <item x="491"/>
        <item x="30"/>
        <item x="191"/>
        <item x="179"/>
        <item x="22"/>
        <item x="673"/>
        <item x="176"/>
        <item x="303"/>
        <item x="618"/>
        <item x="713"/>
        <item x="801"/>
        <item x="844"/>
        <item x="309"/>
        <item x="729"/>
        <item x="639"/>
        <item x="67"/>
        <item x="460"/>
        <item x="367"/>
        <item x="813"/>
        <item x="435"/>
        <item x="825"/>
        <item x="304"/>
        <item x="634"/>
        <item x="601"/>
        <item x="397"/>
        <item x="537"/>
        <item x="541"/>
        <item x="556"/>
        <item x="756"/>
        <item x="816"/>
        <item x="243"/>
        <item x="437"/>
        <item x="600"/>
        <item x="202"/>
        <item x="56"/>
        <item x="71"/>
        <item x="130"/>
        <item x="300"/>
        <item x="456"/>
        <item x="135"/>
        <item x="588"/>
        <item x="293"/>
        <item x="70"/>
        <item x="772"/>
        <item x="578"/>
        <item x="132"/>
        <item x="384"/>
        <item x="517"/>
        <item x="582"/>
        <item x="575"/>
        <item x="803"/>
        <item x="28"/>
        <item x="871"/>
        <item x="240"/>
        <item x="559"/>
        <item x="516"/>
        <item x="483"/>
        <item x="265"/>
        <item x="506"/>
        <item x="539"/>
        <item x="400"/>
        <item x="5"/>
        <item x="531"/>
        <item x="203"/>
        <item x="434"/>
        <item x="490"/>
        <item x="802"/>
        <item x="63"/>
        <item x="467"/>
        <item x="874"/>
        <item x="82"/>
        <item x="302"/>
        <item x="866"/>
        <item x="210"/>
        <item x="427"/>
        <item x="239"/>
        <item x="702"/>
        <item x="608"/>
        <item x="446"/>
        <item x="27"/>
        <item x="758"/>
        <item x="700"/>
        <item x="134"/>
        <item x="206"/>
        <item x="730"/>
        <item x="168"/>
        <item x="59"/>
        <item x="837"/>
        <item x="745"/>
        <item x="408"/>
        <item x="535"/>
        <item x="696"/>
        <item x="739"/>
        <item x="847"/>
        <item x="177"/>
        <item x="563"/>
        <item x="35"/>
        <item x="463"/>
        <item x="800"/>
        <item x="864"/>
        <item x="574"/>
        <item x="121"/>
        <item x="267"/>
        <item x="735"/>
        <item x="779"/>
        <item x="214"/>
        <item x="778"/>
        <item x="569"/>
        <item x="115"/>
        <item x="131"/>
        <item x="845"/>
        <item x="495"/>
        <item x="453"/>
        <item x="51"/>
        <item x="846"/>
        <item x="311"/>
        <item x="288"/>
        <item x="790"/>
        <item x="374"/>
        <item x="740"/>
        <item x="678"/>
        <item x="11"/>
        <item x="107"/>
        <item x="149"/>
        <item x="533"/>
        <item x="253"/>
        <item x="164"/>
        <item x="546"/>
        <item x="641"/>
        <item x="477"/>
        <item x="296"/>
        <item x="313"/>
        <item x="521"/>
        <item x="769"/>
        <item x="443"/>
        <item x="712"/>
        <item x="863"/>
        <item x="627"/>
        <item x="47"/>
        <item x="875"/>
        <item x="814"/>
        <item x="475"/>
        <item x="450"/>
        <item x="632"/>
        <item x="447"/>
        <item x="291"/>
        <item x="429"/>
        <item x="796"/>
        <item x="780"/>
        <item x="198"/>
        <item x="227"/>
        <item x="396"/>
        <item x="545"/>
        <item x="224"/>
        <item x="431"/>
        <item x="364"/>
        <item x="644"/>
        <item x="161"/>
        <item x="323"/>
        <item x="879"/>
        <item t="default"/>
      </items>
    </pivotField>
    <pivotField showAll="0">
      <items count="880">
        <item x="772"/>
        <item x="568"/>
        <item x="22"/>
        <item x="321"/>
        <item x="128"/>
        <item x="248"/>
        <item x="21"/>
        <item x="867"/>
        <item x="430"/>
        <item x="776"/>
        <item x="167"/>
        <item x="833"/>
        <item x="419"/>
        <item x="152"/>
        <item x="727"/>
        <item x="535"/>
        <item x="431"/>
        <item x="14"/>
        <item x="644"/>
        <item x="290"/>
        <item x="691"/>
        <item x="94"/>
        <item x="358"/>
        <item x="488"/>
        <item x="352"/>
        <item x="752"/>
        <item x="223"/>
        <item x="868"/>
        <item x="749"/>
        <item x="694"/>
        <item x="361"/>
        <item x="747"/>
        <item x="580"/>
        <item x="126"/>
        <item x="683"/>
        <item x="674"/>
        <item x="104"/>
        <item x="276"/>
        <item x="323"/>
        <item x="832"/>
        <item x="106"/>
        <item x="845"/>
        <item x="462"/>
        <item x="682"/>
        <item x="509"/>
        <item x="813"/>
        <item x="485"/>
        <item x="863"/>
        <item x="6"/>
        <item x="457"/>
        <item x="474"/>
        <item x="786"/>
        <item x="55"/>
        <item x="90"/>
        <item x="112"/>
        <item x="425"/>
        <item x="390"/>
        <item x="861"/>
        <item x="133"/>
        <item x="43"/>
        <item x="166"/>
        <item x="261"/>
        <item x="171"/>
        <item x="182"/>
        <item x="385"/>
        <item x="146"/>
        <item x="303"/>
        <item x="202"/>
        <item x="700"/>
        <item x="542"/>
        <item x="197"/>
        <item x="698"/>
        <item x="74"/>
        <item x="150"/>
        <item x="738"/>
        <item x="327"/>
        <item x="206"/>
        <item x="113"/>
        <item x="712"/>
        <item x="632"/>
        <item x="518"/>
        <item x="475"/>
        <item x="354"/>
        <item x="119"/>
        <item x="858"/>
        <item x="575"/>
        <item x="785"/>
        <item x="99"/>
        <item x="404"/>
        <item x="217"/>
        <item x="808"/>
        <item x="512"/>
        <item x="187"/>
        <item x="820"/>
        <item x="292"/>
        <item x="797"/>
        <item x="560"/>
        <item x="304"/>
        <item x="666"/>
        <item x="746"/>
        <item x="108"/>
        <item x="680"/>
        <item x="186"/>
        <item x="198"/>
        <item x="678"/>
        <item x="278"/>
        <item x="585"/>
        <item x="62"/>
        <item x="196"/>
        <item x="465"/>
        <item x="555"/>
        <item x="640"/>
        <item x="773"/>
        <item x="357"/>
        <item x="267"/>
        <item x="553"/>
        <item x="650"/>
        <item x="391"/>
        <item x="592"/>
        <item x="85"/>
        <item x="396"/>
        <item x="26"/>
        <item x="174"/>
        <item x="373"/>
        <item x="732"/>
        <item x="92"/>
        <item x="122"/>
        <item x="184"/>
        <item x="264"/>
        <item x="281"/>
        <item x="701"/>
        <item x="781"/>
        <item x="44"/>
        <item x="852"/>
        <item x="841"/>
        <item x="210"/>
        <item x="414"/>
        <item x="652"/>
        <item x="46"/>
        <item x="827"/>
        <item x="557"/>
        <item x="795"/>
        <item x="847"/>
        <item x="42"/>
        <item x="359"/>
        <item x="252"/>
        <item x="236"/>
        <item x="220"/>
        <item x="617"/>
        <item x="376"/>
        <item x="848"/>
        <item x="423"/>
        <item x="723"/>
        <item x="688"/>
        <item x="686"/>
        <item x="178"/>
        <item x="497"/>
        <item x="50"/>
        <item x="590"/>
        <item x="142"/>
        <item x="335"/>
        <item x="322"/>
        <item x="647"/>
        <item x="463"/>
        <item x="770"/>
        <item x="209"/>
        <item x="599"/>
        <item x="4"/>
        <item x="176"/>
        <item x="549"/>
        <item x="548"/>
        <item x="78"/>
        <item x="667"/>
        <item x="8"/>
        <item x="641"/>
        <item x="796"/>
        <item x="495"/>
        <item x="398"/>
        <item x="651"/>
        <item x="794"/>
        <item x="243"/>
        <item x="362"/>
        <item x="483"/>
        <item x="54"/>
        <item x="695"/>
        <item x="157"/>
        <item x="412"/>
        <item x="52"/>
        <item x="503"/>
        <item x="487"/>
        <item x="175"/>
        <item x="2"/>
        <item x="519"/>
        <item x="779"/>
        <item x="141"/>
        <item x="286"/>
        <item x="75"/>
        <item x="737"/>
        <item x="407"/>
        <item x="30"/>
        <item x="814"/>
        <item x="869"/>
        <item x="384"/>
        <item x="295"/>
        <item x="45"/>
        <item x="386"/>
        <item x="138"/>
        <item x="403"/>
        <item x="525"/>
        <item x="235"/>
        <item x="437"/>
        <item x="735"/>
        <item x="349"/>
        <item x="250"/>
        <item x="731"/>
        <item x="466"/>
        <item x="757"/>
        <item x="511"/>
        <item x="310"/>
        <item x="673"/>
        <item x="12"/>
        <item x="114"/>
        <item x="643"/>
        <item x="546"/>
        <item x="451"/>
        <item x="170"/>
        <item x="410"/>
        <item x="501"/>
        <item x="620"/>
        <item x="265"/>
        <item x="139"/>
        <item x="531"/>
        <item x="502"/>
        <item x="193"/>
        <item x="95"/>
        <item x="271"/>
        <item x="812"/>
        <item x="745"/>
        <item x="684"/>
        <item x="589"/>
        <item x="850"/>
        <item x="469"/>
        <item x="648"/>
        <item x="401"/>
        <item x="623"/>
        <item x="58"/>
        <item x="556"/>
        <item x="766"/>
        <item x="524"/>
        <item x="262"/>
        <item x="393"/>
        <item x="677"/>
        <item x="369"/>
        <item x="600"/>
        <item x="866"/>
        <item x="216"/>
        <item x="233"/>
        <item x="344"/>
        <item x="740"/>
        <item x="269"/>
        <item x="821"/>
        <item x="787"/>
        <item x="317"/>
        <item x="610"/>
        <item x="602"/>
        <item x="657"/>
        <item x="764"/>
        <item x="818"/>
        <item x="129"/>
        <item x="218"/>
        <item x="311"/>
        <item x="455"/>
        <item x="309"/>
        <item x="759"/>
        <item x="153"/>
        <item x="672"/>
        <item x="371"/>
        <item x="637"/>
        <item x="598"/>
        <item x="214"/>
        <item x="66"/>
        <item x="532"/>
        <item x="685"/>
        <item x="774"/>
        <item x="208"/>
        <item x="571"/>
        <item x="172"/>
        <item x="1"/>
        <item x="301"/>
        <item x="716"/>
        <item x="743"/>
        <item x="238"/>
        <item x="784"/>
        <item x="564"/>
        <item x="454"/>
        <item x="417"/>
        <item x="324"/>
        <item x="145"/>
        <item x="234"/>
        <item x="293"/>
        <item x="65"/>
        <item x="810"/>
        <item x="799"/>
        <item x="739"/>
        <item x="621"/>
        <item x="34"/>
        <item x="251"/>
        <item x="13"/>
        <item x="282"/>
        <item x="15"/>
        <item x="364"/>
        <item x="399"/>
        <item x="622"/>
        <item x="572"/>
        <item x="73"/>
        <item x="614"/>
        <item x="162"/>
        <item x="121"/>
        <item x="606"/>
        <item x="782"/>
        <item x="824"/>
        <item x="729"/>
        <item x="224"/>
        <item x="154"/>
        <item x="420"/>
        <item x="499"/>
        <item x="188"/>
        <item x="721"/>
        <item x="100"/>
        <item x="421"/>
        <item x="411"/>
        <item x="538"/>
        <item x="523"/>
        <item x="675"/>
        <item x="296"/>
        <item x="435"/>
        <item x="400"/>
        <item x="339"/>
        <item x="229"/>
        <item x="619"/>
        <item x="258"/>
        <item x="39"/>
        <item x="397"/>
        <item x="263"/>
        <item x="461"/>
        <item x="822"/>
        <item x="826"/>
        <item x="72"/>
        <item x="748"/>
        <item x="370"/>
        <item x="382"/>
        <item x="646"/>
        <item x="751"/>
        <item x="581"/>
        <item x="498"/>
        <item x="109"/>
        <item x="547"/>
        <item x="49"/>
        <item x="707"/>
        <item x="427"/>
        <item x="559"/>
        <item x="801"/>
        <item x="624"/>
        <item x="662"/>
        <item x="441"/>
        <item x="283"/>
        <item x="522"/>
        <item x="346"/>
        <item x="272"/>
        <item x="53"/>
        <item x="60"/>
        <item x="669"/>
        <item x="689"/>
        <item x="642"/>
        <item x="25"/>
        <item x="144"/>
        <item x="447"/>
        <item x="521"/>
        <item x="314"/>
        <item x="91"/>
        <item x="159"/>
        <item x="517"/>
        <item x="655"/>
        <item x="418"/>
        <item x="444"/>
        <item x="284"/>
        <item x="347"/>
        <item x="16"/>
        <item x="811"/>
        <item x="612"/>
        <item x="831"/>
        <item x="240"/>
        <item x="800"/>
        <item x="864"/>
        <item x="817"/>
        <item x="705"/>
        <item x="679"/>
        <item x="593"/>
        <item x="17"/>
        <item x="696"/>
        <item x="611"/>
        <item x="450"/>
        <item x="118"/>
        <item x="758"/>
        <item x="448"/>
        <item x="656"/>
        <item x="554"/>
        <item x="228"/>
        <item x="506"/>
        <item x="561"/>
        <item x="816"/>
        <item x="780"/>
        <item x="86"/>
        <item x="341"/>
        <item x="48"/>
        <item x="213"/>
        <item x="183"/>
        <item x="136"/>
        <item x="18"/>
        <item x="325"/>
        <item x="765"/>
        <item x="273"/>
        <item x="285"/>
        <item x="726"/>
        <item x="156"/>
        <item x="343"/>
        <item x="105"/>
        <item x="219"/>
        <item x="710"/>
        <item x="529"/>
        <item x="380"/>
        <item x="89"/>
        <item x="771"/>
        <item x="846"/>
        <item x="874"/>
        <item x="253"/>
        <item x="713"/>
        <item x="860"/>
        <item x="27"/>
        <item x="140"/>
        <item x="24"/>
        <item x="445"/>
        <item x="377"/>
        <item x="872"/>
        <item x="331"/>
        <item x="871"/>
        <item x="528"/>
        <item x="351"/>
        <item x="300"/>
        <item x="191"/>
        <item x="257"/>
        <item x="155"/>
        <item x="96"/>
        <item x="697"/>
        <item x="755"/>
        <item x="578"/>
        <item x="389"/>
        <item x="605"/>
        <item x="579"/>
        <item x="783"/>
        <item x="838"/>
        <item x="33"/>
        <item x="225"/>
        <item x="7"/>
        <item x="426"/>
        <item x="493"/>
        <item x="221"/>
        <item x="573"/>
        <item x="110"/>
        <item x="777"/>
        <item x="69"/>
        <item x="232"/>
        <item x="288"/>
        <item x="563"/>
        <item x="604"/>
        <item x="143"/>
        <item x="719"/>
        <item x="395"/>
        <item x="830"/>
        <item x="168"/>
        <item x="741"/>
        <item x="855"/>
        <item x="340"/>
        <item x="806"/>
        <item x="342"/>
        <item x="123"/>
        <item x="356"/>
        <item x="489"/>
        <item x="298"/>
        <item x="379"/>
        <item x="368"/>
        <item x="260"/>
        <item x="608"/>
        <item x="332"/>
        <item x="477"/>
        <item x="668"/>
        <item x="636"/>
        <item x="854"/>
        <item x="337"/>
        <item x="237"/>
        <item x="61"/>
        <item x="173"/>
        <item x="348"/>
        <item x="616"/>
        <item x="151"/>
        <item x="249"/>
        <item x="733"/>
        <item x="83"/>
        <item x="505"/>
        <item x="212"/>
        <item x="659"/>
        <item x="239"/>
        <item x="0"/>
        <item x="87"/>
        <item x="194"/>
        <item x="10"/>
        <item x="330"/>
        <item x="326"/>
        <item x="345"/>
        <item x="76"/>
        <item x="259"/>
        <item x="93"/>
        <item x="552"/>
        <item x="728"/>
        <item x="365"/>
        <item x="482"/>
        <item x="658"/>
        <item x="19"/>
        <item x="334"/>
        <item x="601"/>
        <item x="102"/>
        <item x="103"/>
        <item x="526"/>
        <item x="798"/>
        <item x="413"/>
        <item x="530"/>
        <item x="360"/>
        <item x="458"/>
        <item x="189"/>
        <item x="201"/>
        <item x="706"/>
        <item x="367"/>
        <item x="476"/>
        <item x="394"/>
        <item x="676"/>
        <item x="753"/>
        <item x="514"/>
        <item x="877"/>
        <item x="708"/>
        <item x="222"/>
        <item x="718"/>
        <item x="185"/>
        <item x="583"/>
        <item x="98"/>
        <item x="82"/>
        <item x="388"/>
        <item x="127"/>
        <item x="84"/>
        <item x="80"/>
        <item x="446"/>
        <item x="687"/>
        <item x="38"/>
        <item x="508"/>
        <item x="247"/>
        <item x="287"/>
        <item x="500"/>
        <item x="702"/>
        <item x="478"/>
        <item x="586"/>
        <item x="329"/>
        <item x="422"/>
        <item x="432"/>
        <item x="876"/>
        <item x="161"/>
        <item x="308"/>
        <item x="750"/>
        <item x="350"/>
        <item x="205"/>
        <item x="165"/>
        <item x="320"/>
        <item x="486"/>
        <item x="823"/>
        <item x="116"/>
        <item x="275"/>
        <item x="468"/>
        <item x="117"/>
        <item x="834"/>
        <item x="68"/>
        <item x="754"/>
        <item x="200"/>
        <item x="336"/>
        <item x="510"/>
        <item x="409"/>
        <item x="79"/>
        <item x="226"/>
        <item x="853"/>
        <item x="77"/>
        <item x="717"/>
        <item x="147"/>
        <item x="101"/>
        <item x="541"/>
        <item x="115"/>
        <item x="703"/>
        <item x="857"/>
        <item x="246"/>
        <item x="507"/>
        <item x="844"/>
        <item x="550"/>
        <item x="125"/>
        <item x="736"/>
        <item x="180"/>
        <item x="607"/>
        <item x="789"/>
        <item x="312"/>
        <item x="255"/>
        <item x="587"/>
        <item x="720"/>
        <item x="626"/>
        <item x="660"/>
        <item x="470"/>
        <item x="540"/>
        <item x="297"/>
        <item x="333"/>
        <item x="387"/>
        <item x="195"/>
        <item x="625"/>
        <item x="645"/>
        <item x="57"/>
        <item x="442"/>
        <item x="653"/>
        <item x="654"/>
        <item x="490"/>
        <item x="597"/>
        <item x="527"/>
        <item x="88"/>
        <item x="429"/>
        <item x="835"/>
        <item x="3"/>
        <item x="849"/>
        <item x="570"/>
        <item x="711"/>
        <item x="761"/>
        <item x="722"/>
        <item x="494"/>
        <item x="566"/>
        <item x="40"/>
        <item x="671"/>
        <item x="631"/>
        <item x="274"/>
        <item x="828"/>
        <item x="280"/>
        <item x="809"/>
        <item x="472"/>
        <item x="778"/>
        <item x="20"/>
        <item x="231"/>
        <item x="338"/>
        <item x="480"/>
        <item x="843"/>
        <item x="438"/>
        <item x="32"/>
        <item x="473"/>
        <item x="591"/>
        <item x="551"/>
        <item x="693"/>
        <item x="649"/>
        <item x="97"/>
        <item x="634"/>
        <item x="775"/>
        <item x="513"/>
        <item x="825"/>
        <item x="402"/>
        <item x="663"/>
        <item x="416"/>
        <item x="149"/>
        <item x="266"/>
        <item x="588"/>
        <item x="279"/>
        <item x="277"/>
        <item x="137"/>
        <item x="254"/>
        <item x="734"/>
        <item x="289"/>
        <item x="709"/>
        <item x="819"/>
        <item x="424"/>
        <item x="630"/>
        <item x="609"/>
        <item x="856"/>
        <item x="664"/>
        <item x="366"/>
        <item x="496"/>
        <item x="181"/>
        <item x="353"/>
        <item x="111"/>
        <item x="576"/>
        <item x="681"/>
        <item x="41"/>
        <item x="615"/>
        <item x="704"/>
        <item x="805"/>
        <item x="596"/>
        <item x="460"/>
        <item x="618"/>
        <item x="363"/>
        <item x="428"/>
        <item x="36"/>
        <item x="37"/>
        <item x="661"/>
        <item x="9"/>
        <item x="158"/>
        <item x="319"/>
        <item x="378"/>
        <item x="64"/>
        <item x="244"/>
        <item x="545"/>
        <item x="842"/>
        <item x="875"/>
        <item x="628"/>
        <item x="31"/>
        <item x="192"/>
        <item x="724"/>
        <item x="492"/>
        <item x="665"/>
        <item x="177"/>
        <item x="306"/>
        <item x="179"/>
        <item x="613"/>
        <item x="23"/>
        <item x="714"/>
        <item x="313"/>
        <item x="699"/>
        <item x="803"/>
        <item x="815"/>
        <item x="307"/>
        <item x="464"/>
        <item x="595"/>
        <item x="67"/>
        <item x="802"/>
        <item x="383"/>
        <item x="406"/>
        <item x="440"/>
        <item x="536"/>
        <item x="539"/>
        <item x="375"/>
        <item x="245"/>
        <item x="594"/>
        <item x="763"/>
        <item x="851"/>
        <item x="836"/>
        <item x="56"/>
        <item x="124"/>
        <item x="71"/>
        <item x="443"/>
        <item x="807"/>
        <item x="203"/>
        <item x="742"/>
        <item x="130"/>
        <item x="584"/>
        <item x="582"/>
        <item x="135"/>
        <item x="790"/>
        <item x="760"/>
        <item x="132"/>
        <item x="302"/>
        <item x="562"/>
        <item x="70"/>
        <item x="516"/>
        <item x="577"/>
        <item x="569"/>
        <item x="392"/>
        <item x="793"/>
        <item x="870"/>
        <item x="29"/>
        <item x="242"/>
        <item x="515"/>
        <item x="504"/>
        <item x="408"/>
        <item x="5"/>
        <item x="484"/>
        <item x="268"/>
        <item x="533"/>
        <item x="204"/>
        <item x="537"/>
        <item x="558"/>
        <item x="491"/>
        <item x="63"/>
        <item x="81"/>
        <item x="439"/>
        <item x="305"/>
        <item x="792"/>
        <item x="471"/>
        <item x="865"/>
        <item x="452"/>
        <item x="28"/>
        <item x="241"/>
        <item x="692"/>
        <item x="211"/>
        <item x="603"/>
        <item x="690"/>
        <item x="433"/>
        <item x="715"/>
        <item x="316"/>
        <item x="59"/>
        <item x="163"/>
        <item x="134"/>
        <item x="829"/>
        <item x="574"/>
        <item x="859"/>
        <item x="207"/>
        <item x="730"/>
        <item x="744"/>
        <item x="840"/>
        <item x="415"/>
        <item x="725"/>
        <item x="35"/>
        <item x="791"/>
        <item x="120"/>
        <item x="169"/>
        <item x="190"/>
        <item x="270"/>
        <item x="567"/>
        <item x="467"/>
        <item x="215"/>
        <item x="565"/>
        <item x="629"/>
        <item x="768"/>
        <item x="459"/>
        <item x="355"/>
        <item x="837"/>
        <item x="51"/>
        <item x="767"/>
        <item x="633"/>
        <item x="315"/>
        <item x="839"/>
        <item x="131"/>
        <item x="291"/>
        <item x="670"/>
        <item x="11"/>
        <item x="381"/>
        <item x="107"/>
        <item x="534"/>
        <item x="148"/>
        <item x="164"/>
        <item x="635"/>
        <item x="762"/>
        <item x="481"/>
        <item x="256"/>
        <item x="544"/>
        <item x="756"/>
        <item x="449"/>
        <item x="862"/>
        <item x="873"/>
        <item x="318"/>
        <item x="374"/>
        <item x="299"/>
        <item x="47"/>
        <item x="520"/>
        <item x="804"/>
        <item x="479"/>
        <item x="294"/>
        <item x="627"/>
        <item x="456"/>
        <item x="434"/>
        <item x="638"/>
        <item x="788"/>
        <item x="199"/>
        <item x="453"/>
        <item x="405"/>
        <item x="769"/>
        <item x="230"/>
        <item x="227"/>
        <item x="436"/>
        <item x="372"/>
        <item x="639"/>
        <item x="543"/>
        <item x="160"/>
        <item x="328"/>
        <item x="878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11">
        <item x="4"/>
        <item x="1"/>
        <item x="8"/>
        <item x="9"/>
        <item x="5"/>
        <item x="6"/>
        <item x="7"/>
        <item x="3"/>
        <item x="2"/>
        <item x="0"/>
        <item t="default"/>
      </items>
    </pivotField>
    <pivotField showAll="0">
      <items count="26">
        <item x="4"/>
        <item x="23"/>
        <item x="14"/>
        <item x="13"/>
        <item x="6"/>
        <item x="17"/>
        <item x="1"/>
        <item x="11"/>
        <item x="10"/>
        <item x="9"/>
        <item x="21"/>
        <item x="8"/>
        <item x="7"/>
        <item x="2"/>
        <item x="19"/>
        <item x="5"/>
        <item x="16"/>
        <item x="20"/>
        <item x="22"/>
        <item x="15"/>
        <item x="18"/>
        <item x="12"/>
        <item x="3"/>
        <item x="24"/>
        <item x="0"/>
        <item t="default"/>
      </items>
    </pivotField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7" hier="-1"/>
  </pageFields>
  <dataFields count="1">
    <dataField name="Count of Parent Catergory " fld="1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AC144A-059D-A842-9045-AB6FEC6F1F7C}" name="PivotTable2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G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showAll="0">
      <items count="6">
        <item x="2"/>
        <item x="0"/>
        <item x="1"/>
        <item x="3"/>
        <item x="4"/>
        <item t="default"/>
      </items>
    </pivotField>
    <pivotField showAll="0"/>
    <pivotField axis="axisPage" showAll="0">
      <items count="9">
        <item x="5"/>
        <item x="0"/>
        <item x="3"/>
        <item x="6"/>
        <item x="2"/>
        <item x="4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1"/>
        <item x="8"/>
        <item x="9"/>
        <item x="5"/>
        <item x="6"/>
        <item x="7"/>
        <item x="3"/>
        <item x="2"/>
        <item x="0"/>
        <item t="default"/>
      </items>
    </pivotField>
    <pivotField axis="axisRow" dataField="1" showAll="0">
      <items count="26">
        <item x="4"/>
        <item x="23"/>
        <item x="14"/>
        <item x="13"/>
        <item x="6"/>
        <item x="17"/>
        <item x="1"/>
        <item x="11"/>
        <item x="10"/>
        <item x="9"/>
        <item x="21"/>
        <item x="8"/>
        <item x="7"/>
        <item x="2"/>
        <item x="19"/>
        <item x="5"/>
        <item x="16"/>
        <item x="20"/>
        <item x="22"/>
        <item x="15"/>
        <item x="18"/>
        <item x="12"/>
        <item x="3"/>
        <item x="24"/>
        <item x="0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7" hier="-1"/>
    <pageField fld="16" hier="-1"/>
  </pageFields>
  <dataFields count="1">
    <dataField name="Count of  Sub-Catergory" fld="17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9A5DC9-F4D1-7B40-8575-13AF2264A56B}" name="PivotTable7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7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axis="axisCol" dataField="1" showAll="0">
      <items count="6">
        <item x="2"/>
        <item x="0"/>
        <item h="1" x="1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2">
        <item x="4"/>
        <item x="1"/>
        <item x="8"/>
        <item x="9"/>
        <item x="5"/>
        <item x="0"/>
        <item x="6"/>
        <item x="7"/>
        <item x="3"/>
        <item x="2"/>
        <item x="10"/>
        <item t="default"/>
      </items>
    </pivotField>
    <pivotField showAll="0"/>
    <pivotField axis="axisRow" showAll="0">
      <items count="879">
        <item x="876"/>
        <item x="780"/>
        <item x="866"/>
        <item x="18"/>
        <item x="313"/>
        <item x="421"/>
        <item x="242"/>
        <item x="125"/>
        <item x="164"/>
        <item x="150"/>
        <item x="838"/>
        <item x="409"/>
        <item x="646"/>
        <item x="533"/>
        <item x="422"/>
        <item x="739"/>
        <item x="11"/>
        <item x="762"/>
        <item x="774"/>
        <item x="92"/>
        <item x="698"/>
        <item x="485"/>
        <item x="349"/>
        <item x="759"/>
        <item x="344"/>
        <item x="218"/>
        <item x="679"/>
        <item x="702"/>
        <item x="688"/>
        <item x="123"/>
        <item x="583"/>
        <item x="456"/>
        <item x="103"/>
        <item x="757"/>
        <item x="570"/>
        <item x="837"/>
        <item x="482"/>
        <item x="101"/>
        <item x="704"/>
        <item x="315"/>
        <item x="28"/>
        <item x="818"/>
        <item x="3"/>
        <item x="270"/>
        <item x="448"/>
        <item x="687"/>
        <item x="614"/>
        <item x="862"/>
        <item x="52"/>
        <item x="467"/>
        <item x="379"/>
        <item x="40"/>
        <item x="109"/>
        <item x="88"/>
        <item x="163"/>
        <item x="711"/>
        <item x="415"/>
        <item x="859"/>
        <item x="537"/>
        <item x="130"/>
        <item x="350"/>
        <item x="255"/>
        <item x="374"/>
        <item x="676"/>
        <item x="167"/>
        <item x="144"/>
        <item x="198"/>
        <item x="193"/>
        <item x="643"/>
        <item x="148"/>
        <item x="541"/>
        <item x="71"/>
        <item x="708"/>
        <item x="319"/>
        <item x="724"/>
        <item x="749"/>
        <item x="202"/>
        <item x="516"/>
        <item x="110"/>
        <item x="362"/>
        <item x="468"/>
        <item x="213"/>
        <item x="479"/>
        <item x="634"/>
        <item x="791"/>
        <item x="857"/>
        <item x="346"/>
        <item x="578"/>
        <item x="117"/>
        <item x="815"/>
        <item x="97"/>
        <item x="806"/>
        <item x="392"/>
        <item x="105"/>
        <item x="510"/>
        <item x="671"/>
        <item x="184"/>
        <item x="828"/>
        <item x="286"/>
        <item x="59"/>
        <item x="684"/>
        <item x="562"/>
        <item x="298"/>
        <item x="183"/>
        <item x="587"/>
        <item x="282"/>
        <item x="194"/>
        <item x="748"/>
        <item x="272"/>
        <item x="192"/>
        <item x="557"/>
        <item x="463"/>
        <item x="458"/>
        <item x="380"/>
        <item x="554"/>
        <item x="654"/>
        <item x="348"/>
        <item x="261"/>
        <item x="659"/>
        <item x="83"/>
        <item x="593"/>
        <item x="385"/>
        <item x="22"/>
        <item x="170"/>
        <item x="363"/>
        <item x="312"/>
        <item x="90"/>
        <item x="275"/>
        <item x="712"/>
        <item x="120"/>
        <item x="206"/>
        <item x="181"/>
        <item x="258"/>
        <item x="41"/>
        <item x="785"/>
        <item x="845"/>
        <item x="656"/>
        <item x="403"/>
        <item x="558"/>
        <item x="43"/>
        <item x="418"/>
        <item x="365"/>
        <item x="832"/>
        <item x="231"/>
        <item x="246"/>
        <item x="39"/>
        <item x="802"/>
        <item x="690"/>
        <item x="849"/>
        <item x="215"/>
        <item x="351"/>
        <item x="595"/>
        <item x="617"/>
        <item x="413"/>
        <item x="743"/>
        <item x="850"/>
        <item x="175"/>
        <item x="140"/>
        <item x="695"/>
        <item x="735"/>
        <item x="692"/>
        <item x="495"/>
        <item x="314"/>
        <item x="47"/>
        <item x="205"/>
        <item x="327"/>
        <item x="602"/>
        <item x="650"/>
        <item x="805"/>
        <item x="778"/>
        <item x="1"/>
        <item x="550"/>
        <item x="172"/>
        <item x="76"/>
        <item x="655"/>
        <item x="642"/>
        <item x="852"/>
        <item x="5"/>
        <item x="549"/>
        <item x="804"/>
        <item x="672"/>
        <item x="75"/>
        <item x="703"/>
        <item x="493"/>
        <item x="386"/>
        <item x="801"/>
        <item x="353"/>
        <item x="477"/>
        <item x="238"/>
        <item x="565"/>
        <item x="51"/>
        <item x="171"/>
        <item x="49"/>
        <item x="155"/>
        <item x="280"/>
        <item x="401"/>
        <item x="517"/>
        <item x="501"/>
        <item x="484"/>
        <item x="139"/>
        <item x="72"/>
        <item x="784"/>
        <item x="26"/>
        <item x="867"/>
        <item x="289"/>
        <item x="373"/>
        <item x="396"/>
        <item x="42"/>
        <item x="821"/>
        <item x="429"/>
        <item x="375"/>
        <item x="230"/>
        <item x="136"/>
        <item x="509"/>
        <item x="391"/>
        <item x="744"/>
        <item x="767"/>
        <item x="459"/>
        <item x="111"/>
        <item x="341"/>
        <item x="644"/>
        <item x="9"/>
        <item x="244"/>
        <item x="442"/>
        <item x="545"/>
        <item x="621"/>
        <item x="499"/>
        <item x="166"/>
        <item x="796"/>
        <item x="399"/>
        <item x="259"/>
        <item x="137"/>
        <item x="189"/>
        <item x="526"/>
        <item x="685"/>
        <item x="500"/>
        <item x="93"/>
        <item x="265"/>
        <item x="756"/>
        <item x="689"/>
        <item x="590"/>
        <item x="651"/>
        <item x="853"/>
        <item x="461"/>
        <item x="625"/>
        <item x="389"/>
        <item x="521"/>
        <item x="55"/>
        <item x="382"/>
        <item x="256"/>
        <item x="681"/>
        <item x="581"/>
        <item x="212"/>
        <item x="865"/>
        <item x="751"/>
        <item x="596"/>
        <item x="263"/>
        <item x="829"/>
        <item x="227"/>
        <item x="792"/>
        <item x="337"/>
        <item x="662"/>
        <item x="309"/>
        <item x="126"/>
        <item x="720"/>
        <item x="611"/>
        <item x="446"/>
        <item x="772"/>
        <item x="678"/>
        <item x="214"/>
        <item x="825"/>
        <item x="151"/>
        <item x="601"/>
        <item x="531"/>
        <item x="304"/>
        <item x="63"/>
        <item x="303"/>
        <item x="360"/>
        <item x="768"/>
        <item x="640"/>
        <item x="527"/>
        <item x="691"/>
        <item x="168"/>
        <item x="210"/>
        <item x="204"/>
        <item x="233"/>
        <item x="754"/>
        <item x="574"/>
        <item x="316"/>
        <item x="591"/>
        <item x="728"/>
        <item x="296"/>
        <item x="790"/>
        <item x="407"/>
        <item x="546"/>
        <item x="445"/>
        <item x="143"/>
        <item x="738"/>
        <item x="817"/>
        <item x="622"/>
        <item x="287"/>
        <item x="228"/>
        <item x="559"/>
        <item x="62"/>
        <item x="807"/>
        <item x="31"/>
        <item x="10"/>
        <item x="245"/>
        <item x="750"/>
        <item x="355"/>
        <item x="12"/>
        <item x="387"/>
        <item x="276"/>
        <item x="478"/>
        <item x="70"/>
        <item x="616"/>
        <item x="219"/>
        <item x="623"/>
        <item x="160"/>
        <item x="786"/>
        <item x="119"/>
        <item x="607"/>
        <item x="152"/>
        <item x="185"/>
        <item x="741"/>
        <item x="410"/>
        <item x="388"/>
        <item x="733"/>
        <item x="497"/>
        <item x="226"/>
        <item x="331"/>
        <item x="229"/>
        <item x="411"/>
        <item x="98"/>
        <item x="400"/>
        <item x="520"/>
        <item x="454"/>
        <item x="223"/>
        <item x="427"/>
        <item x="835"/>
        <item x="619"/>
        <item x="252"/>
        <item x="36"/>
        <item x="257"/>
        <item x="831"/>
        <item x="455"/>
        <item x="372"/>
        <item x="69"/>
        <item x="359"/>
        <item x="758"/>
        <item x="761"/>
        <item x="649"/>
        <item x="584"/>
        <item x="626"/>
        <item x="46"/>
        <item x="496"/>
        <item x="547"/>
        <item x="106"/>
        <item x="809"/>
        <item x="667"/>
        <item x="814"/>
        <item x="417"/>
        <item x="718"/>
        <item x="561"/>
        <item x="519"/>
        <item x="339"/>
        <item x="705"/>
        <item x="277"/>
        <item x="50"/>
        <item x="266"/>
        <item x="133"/>
        <item x="142"/>
        <item x="157"/>
        <item x="57"/>
        <item x="674"/>
        <item x="696"/>
        <item x="21"/>
        <item x="278"/>
        <item x="789"/>
        <item x="652"/>
        <item x="438"/>
        <item x="89"/>
        <item x="307"/>
        <item x="515"/>
        <item x="771"/>
        <item x="13"/>
        <item x="660"/>
        <item x="824"/>
        <item x="408"/>
        <item x="340"/>
        <item x="613"/>
        <item x="836"/>
        <item x="435"/>
        <item x="706"/>
        <item x="235"/>
        <item x="808"/>
        <item x="716"/>
        <item x="683"/>
        <item x="594"/>
        <item x="439"/>
        <item x="612"/>
        <item x="14"/>
        <item x="563"/>
        <item x="441"/>
        <item x="116"/>
        <item x="333"/>
        <item x="512"/>
        <item x="661"/>
        <item x="555"/>
        <item x="222"/>
        <item x="84"/>
        <item x="505"/>
        <item x="823"/>
        <item x="180"/>
        <item x="45"/>
        <item x="317"/>
        <item x="209"/>
        <item x="15"/>
        <item x="635"/>
        <item x="279"/>
        <item x="134"/>
        <item x="267"/>
        <item x="452"/>
        <item x="773"/>
        <item x="154"/>
        <item x="247"/>
        <item x="336"/>
        <item x="369"/>
        <item x="648"/>
        <item x="102"/>
        <item x="721"/>
        <item x="416"/>
        <item x="524"/>
        <item x="848"/>
        <item x="779"/>
        <item x="87"/>
        <item x="323"/>
        <item x="725"/>
        <item x="20"/>
        <item x="294"/>
        <item x="870"/>
        <item x="23"/>
        <item x="138"/>
        <item x="858"/>
        <item x="436"/>
        <item x="869"/>
        <item x="366"/>
        <item x="682"/>
        <item x="343"/>
        <item x="187"/>
        <item x="707"/>
        <item x="535"/>
        <item x="567"/>
        <item x="251"/>
        <item x="94"/>
        <item x="153"/>
        <item x="580"/>
        <item x="765"/>
        <item x="582"/>
        <item x="378"/>
        <item x="30"/>
        <item x="788"/>
        <item x="490"/>
        <item x="606"/>
        <item x="216"/>
        <item x="107"/>
        <item x="4"/>
        <item x="489"/>
        <item x="782"/>
        <item x="384"/>
        <item x="576"/>
        <item x="783"/>
        <item x="603"/>
        <item x="283"/>
        <item x="225"/>
        <item x="66"/>
        <item x="564"/>
        <item x="121"/>
        <item x="577"/>
        <item x="141"/>
        <item x="730"/>
        <item x="874"/>
        <item x="752"/>
        <item x="332"/>
        <item x="335"/>
        <item x="292"/>
        <item x="368"/>
        <item x="347"/>
        <item x="395"/>
        <item x="254"/>
        <item x="609"/>
        <item x="475"/>
        <item x="470"/>
        <item x="358"/>
        <item x="673"/>
        <item x="324"/>
        <item x="232"/>
        <item x="639"/>
        <item x="329"/>
        <item x="854"/>
        <item x="243"/>
        <item x="234"/>
        <item x="58"/>
        <item x="745"/>
        <item x="169"/>
        <item x="149"/>
        <item x="504"/>
        <item x="826"/>
        <item x="81"/>
        <item x="208"/>
        <item x="0"/>
        <item x="548"/>
        <item x="7"/>
        <item x="664"/>
        <item x="253"/>
        <item x="85"/>
        <item x="322"/>
        <item x="190"/>
        <item x="476"/>
        <item x="740"/>
        <item x="338"/>
        <item x="723"/>
        <item x="318"/>
        <item x="73"/>
        <item x="16"/>
        <item x="91"/>
        <item x="356"/>
        <item x="663"/>
        <item x="402"/>
        <item x="352"/>
        <item x="522"/>
        <item x="604"/>
        <item x="186"/>
        <item x="326"/>
        <item x="525"/>
        <item x="717"/>
        <item x="217"/>
        <item x="100"/>
        <item x="404"/>
        <item x="449"/>
        <item x="620"/>
        <item x="197"/>
        <item x="383"/>
        <item x="680"/>
        <item x="729"/>
        <item x="469"/>
        <item x="763"/>
        <item x="719"/>
        <item x="875"/>
        <item x="182"/>
        <item x="586"/>
        <item x="96"/>
        <item x="80"/>
        <item x="124"/>
        <item x="507"/>
        <item x="78"/>
        <item x="377"/>
        <item x="82"/>
        <item x="694"/>
        <item x="437"/>
        <item x="498"/>
        <item x="35"/>
        <item x="241"/>
        <item x="471"/>
        <item x="281"/>
        <item x="713"/>
        <item x="342"/>
        <item x="423"/>
        <item x="588"/>
        <item x="321"/>
        <item x="159"/>
        <item x="412"/>
        <item x="483"/>
        <item x="201"/>
        <item x="820"/>
        <item x="302"/>
        <item x="162"/>
        <item x="760"/>
        <item x="569"/>
        <item x="529"/>
        <item x="114"/>
        <item x="269"/>
        <item x="839"/>
        <item x="830"/>
        <item x="115"/>
        <item x="65"/>
        <item x="196"/>
        <item x="764"/>
        <item x="508"/>
        <item x="220"/>
        <item x="328"/>
        <item x="77"/>
        <item x="398"/>
        <item x="425"/>
        <item x="74"/>
        <item x="714"/>
        <item x="113"/>
        <item x="99"/>
        <item x="540"/>
        <item x="145"/>
        <item x="856"/>
        <item x="864"/>
        <item x="847"/>
        <item x="551"/>
        <item x="506"/>
        <item x="249"/>
        <item x="747"/>
        <item x="122"/>
        <item x="334"/>
        <item x="177"/>
        <item x="305"/>
        <item x="795"/>
        <item x="462"/>
        <item x="608"/>
        <item x="819"/>
        <item x="731"/>
        <item x="665"/>
        <item x="628"/>
        <item x="291"/>
        <item x="855"/>
        <item x="376"/>
        <item x="539"/>
        <item x="325"/>
        <item x="647"/>
        <item x="627"/>
        <item x="645"/>
        <item x="191"/>
        <item x="600"/>
        <item x="657"/>
        <item x="54"/>
        <item x="658"/>
        <item x="433"/>
        <item x="486"/>
        <item x="573"/>
        <item x="86"/>
        <item x="840"/>
        <item x="523"/>
        <item x="420"/>
        <item x="633"/>
        <item x="722"/>
        <item x="851"/>
        <item x="734"/>
        <item x="491"/>
        <item x="770"/>
        <item x="274"/>
        <item x="568"/>
        <item x="268"/>
        <item x="37"/>
        <item x="677"/>
        <item x="473"/>
        <item x="833"/>
        <item x="370"/>
        <item x="465"/>
        <item x="701"/>
        <item x="816"/>
        <item x="466"/>
        <item x="330"/>
        <item x="17"/>
        <item x="846"/>
        <item x="430"/>
        <item x="147"/>
        <item x="592"/>
        <item x="552"/>
        <item x="29"/>
        <item x="653"/>
        <item x="637"/>
        <item x="781"/>
        <item x="95"/>
        <item x="511"/>
        <item x="390"/>
        <item x="668"/>
        <item x="260"/>
        <item x="589"/>
        <item x="406"/>
        <item x="248"/>
        <item x="271"/>
        <item x="273"/>
        <item x="700"/>
        <item x="284"/>
        <item x="135"/>
        <item x="414"/>
        <item x="746"/>
        <item x="357"/>
        <item x="827"/>
        <item x="669"/>
        <item x="345"/>
        <item x="632"/>
        <item x="494"/>
        <item x="610"/>
        <item x="794"/>
        <item x="108"/>
        <item x="481"/>
        <item x="599"/>
        <item x="38"/>
        <item x="179"/>
        <item x="715"/>
        <item x="6"/>
        <item x="686"/>
        <item x="354"/>
        <item x="451"/>
        <item x="178"/>
        <item x="812"/>
        <item x="618"/>
        <item x="33"/>
        <item x="295"/>
        <item x="311"/>
        <item x="419"/>
        <item x="502"/>
        <item x="156"/>
        <item x="34"/>
        <item x="666"/>
        <item x="803"/>
        <item x="873"/>
        <item x="61"/>
        <item x="367"/>
        <item x="239"/>
        <item x="630"/>
        <item x="544"/>
        <item x="488"/>
        <item x="27"/>
        <item x="188"/>
        <item x="176"/>
        <item x="19"/>
        <item x="670"/>
        <item x="173"/>
        <item x="300"/>
        <item x="615"/>
        <item x="710"/>
        <item x="798"/>
        <item x="841"/>
        <item x="306"/>
        <item x="726"/>
        <item x="636"/>
        <item x="64"/>
        <item x="457"/>
        <item x="364"/>
        <item x="810"/>
        <item x="432"/>
        <item x="822"/>
        <item x="301"/>
        <item x="631"/>
        <item x="598"/>
        <item x="394"/>
        <item x="534"/>
        <item x="538"/>
        <item x="553"/>
        <item x="753"/>
        <item x="813"/>
        <item x="240"/>
        <item x="434"/>
        <item x="597"/>
        <item x="199"/>
        <item x="53"/>
        <item x="68"/>
        <item x="127"/>
        <item x="297"/>
        <item x="453"/>
        <item x="132"/>
        <item x="585"/>
        <item x="290"/>
        <item x="67"/>
        <item x="769"/>
        <item x="575"/>
        <item x="129"/>
        <item x="381"/>
        <item x="514"/>
        <item x="579"/>
        <item x="572"/>
        <item x="800"/>
        <item x="25"/>
        <item x="868"/>
        <item x="237"/>
        <item x="556"/>
        <item x="513"/>
        <item x="480"/>
        <item x="262"/>
        <item x="503"/>
        <item x="536"/>
        <item x="397"/>
        <item x="2"/>
        <item x="528"/>
        <item x="200"/>
        <item x="431"/>
        <item x="487"/>
        <item x="799"/>
        <item x="60"/>
        <item x="464"/>
        <item x="871"/>
        <item x="79"/>
        <item x="299"/>
        <item x="863"/>
        <item x="207"/>
        <item x="424"/>
        <item x="236"/>
        <item x="699"/>
        <item x="605"/>
        <item x="443"/>
        <item x="24"/>
        <item x="755"/>
        <item x="697"/>
        <item x="131"/>
        <item x="203"/>
        <item x="727"/>
        <item x="165"/>
        <item x="56"/>
        <item x="834"/>
        <item x="742"/>
        <item x="405"/>
        <item x="532"/>
        <item x="693"/>
        <item x="736"/>
        <item x="844"/>
        <item x="174"/>
        <item x="560"/>
        <item x="32"/>
        <item x="460"/>
        <item x="797"/>
        <item x="861"/>
        <item x="571"/>
        <item x="118"/>
        <item x="264"/>
        <item x="732"/>
        <item x="776"/>
        <item x="211"/>
        <item x="775"/>
        <item x="566"/>
        <item x="112"/>
        <item x="128"/>
        <item x="842"/>
        <item x="492"/>
        <item x="450"/>
        <item x="48"/>
        <item x="843"/>
        <item x="308"/>
        <item x="285"/>
        <item x="787"/>
        <item x="371"/>
        <item x="737"/>
        <item x="675"/>
        <item x="8"/>
        <item x="104"/>
        <item x="146"/>
        <item x="530"/>
        <item x="250"/>
        <item x="161"/>
        <item x="543"/>
        <item x="638"/>
        <item x="474"/>
        <item x="293"/>
        <item x="310"/>
        <item x="518"/>
        <item x="766"/>
        <item x="440"/>
        <item x="709"/>
        <item x="860"/>
        <item x="624"/>
        <item x="44"/>
        <item x="872"/>
        <item x="811"/>
        <item x="472"/>
        <item x="447"/>
        <item x="629"/>
        <item x="444"/>
        <item x="288"/>
        <item x="426"/>
        <item x="793"/>
        <item x="777"/>
        <item x="195"/>
        <item x="224"/>
        <item x="393"/>
        <item x="542"/>
        <item x="221"/>
        <item x="428"/>
        <item x="361"/>
        <item x="641"/>
        <item x="158"/>
        <item x="320"/>
        <item x="877"/>
        <item t="default"/>
      </items>
    </pivotField>
    <pivotField showAll="0"/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300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sd="0" x="368"/>
        <item sd="0" x="369"/>
        <item sd="0" x="370"/>
        <item sd="0" x="371"/>
        <item sd="0" x="372"/>
        <item sd="0" x="373"/>
        <item sd="0" x="374"/>
        <item sd="0" x="375"/>
        <item sd="0" x="376"/>
        <item sd="0" x="377"/>
        <item sd="0" x="378"/>
        <item sd="0" x="379"/>
        <item sd="0" x="380"/>
        <item sd="0" x="381"/>
        <item sd="0" x="382"/>
        <item sd="0" x="383"/>
        <item sd="0" x="384"/>
        <item sd="0" x="385"/>
        <item sd="0" x="386"/>
        <item sd="0" x="387"/>
        <item sd="0" x="388"/>
        <item sd="0" x="389"/>
        <item sd="0" x="390"/>
        <item sd="0" x="391"/>
        <item sd="0" x="392"/>
        <item sd="0" x="393"/>
        <item sd="0" x="394"/>
        <item sd="0" x="395"/>
        <item sd="0" x="396"/>
        <item sd="0" x="397"/>
        <item sd="0" x="398"/>
        <item sd="0" x="399"/>
        <item sd="0" x="400"/>
        <item sd="0" x="401"/>
        <item sd="0" x="402"/>
        <item sd="0" x="403"/>
        <item sd="0" x="404"/>
        <item sd="0" x="405"/>
        <item sd="0" x="406"/>
        <item sd="0" x="407"/>
        <item sd="0" x="408"/>
        <item sd="0" x="409"/>
        <item sd="0" x="410"/>
        <item sd="0" x="411"/>
        <item sd="0" x="412"/>
        <item sd="0" x="413"/>
        <item sd="0" x="414"/>
        <item sd="0" x="415"/>
        <item sd="0" x="416"/>
        <item sd="0" x="417"/>
        <item sd="0" x="418"/>
        <item sd="0" x="419"/>
        <item sd="0" x="420"/>
        <item sd="0" x="421"/>
        <item sd="0" x="422"/>
        <item sd="0" x="423"/>
        <item sd="0" x="424"/>
        <item sd="0" x="425"/>
        <item sd="0" x="426"/>
        <item sd="0" x="427"/>
        <item sd="0" x="428"/>
        <item sd="0" x="429"/>
        <item sd="0" x="430"/>
        <item sd="0" x="431"/>
        <item sd="0" x="432"/>
        <item sd="0" x="433"/>
        <item sd="0" x="434"/>
        <item sd="0" x="435"/>
        <item sd="0" x="436"/>
        <item sd="0" x="437"/>
        <item sd="0" x="438"/>
        <item sd="0" x="439"/>
        <item sd="0" x="440"/>
        <item sd="0" x="441"/>
        <item sd="0" x="442"/>
        <item sd="0" x="443"/>
        <item sd="0" x="444"/>
        <item sd="0" x="445"/>
        <item sd="0" x="446"/>
        <item sd="0" x="447"/>
        <item sd="0" x="448"/>
        <item sd="0" x="449"/>
        <item sd="0" x="450"/>
        <item sd="0" x="451"/>
        <item sd="0" x="452"/>
        <item sd="0" x="453"/>
        <item sd="0" x="454"/>
        <item sd="0" x="455"/>
        <item sd="0" x="456"/>
        <item sd="0" x="457"/>
        <item sd="0" x="458"/>
        <item sd="0" x="459"/>
        <item sd="0" x="460"/>
        <item sd="0" x="461"/>
        <item sd="0" x="462"/>
        <item sd="0" x="463"/>
        <item sd="0" x="464"/>
        <item sd="0" x="465"/>
        <item sd="0" x="466"/>
        <item sd="0" x="467"/>
        <item sd="0" x="468"/>
        <item sd="0" x="469"/>
        <item sd="0" x="470"/>
        <item sd="0" x="471"/>
        <item sd="0" x="472"/>
        <item sd="0" x="473"/>
        <item sd="0" x="474"/>
        <item sd="0" x="475"/>
        <item sd="0" x="476"/>
        <item sd="0" x="477"/>
        <item sd="0" x="478"/>
        <item sd="0" x="479"/>
        <item sd="0" x="480"/>
        <item sd="0" x="481"/>
        <item sd="0" x="482"/>
        <item sd="0" x="483"/>
        <item sd="0" x="484"/>
        <item sd="0" x="485"/>
        <item sd="0" x="486"/>
        <item sd="0" x="487"/>
        <item sd="0" x="488"/>
        <item sd="0" x="489"/>
        <item sd="0" x="490"/>
        <item sd="0" x="491"/>
        <item sd="0" x="492"/>
        <item sd="0" x="493"/>
        <item sd="0" x="494"/>
        <item sd="0" x="495"/>
        <item sd="0" x="496"/>
        <item sd="0" x="497"/>
        <item sd="0" x="498"/>
        <item sd="0" x="499"/>
        <item sd="0" x="500"/>
        <item sd="0" x="501"/>
        <item sd="0" x="502"/>
        <item sd="0" x="503"/>
        <item sd="0" x="504"/>
        <item sd="0" x="505"/>
        <item sd="0" x="506"/>
        <item sd="0" x="507"/>
        <item sd="0" x="508"/>
        <item sd="0" x="509"/>
        <item sd="0" x="510"/>
        <item sd="0" x="511"/>
        <item sd="0" x="512"/>
        <item sd="0" x="513"/>
        <item sd="0" x="514"/>
        <item sd="0" x="515"/>
        <item sd="0" x="516"/>
        <item sd="0" x="517"/>
        <item sd="0" x="518"/>
        <item sd="0" x="519"/>
        <item sd="0" x="520"/>
        <item sd="0" x="521"/>
        <item sd="0" x="522"/>
        <item sd="0" x="523"/>
        <item sd="0" x="524"/>
        <item sd="0" x="525"/>
        <item sd="0" x="526"/>
        <item sd="0" x="527"/>
        <item sd="0" x="528"/>
        <item sd="0" x="529"/>
        <item sd="0" x="530"/>
        <item sd="0" x="531"/>
        <item sd="0" x="532"/>
        <item sd="0" x="533"/>
        <item sd="0" x="534"/>
        <item sd="0" x="535"/>
        <item sd="0" x="536"/>
        <item sd="0" x="537"/>
        <item sd="0" x="538"/>
        <item sd="0" x="539"/>
        <item sd="0" x="540"/>
        <item sd="0" x="541"/>
        <item sd="0" x="542"/>
        <item sd="0" x="543"/>
        <item sd="0" x="544"/>
        <item sd="0" x="545"/>
        <item sd="0" x="546"/>
        <item sd="0" x="547"/>
        <item sd="0" x="548"/>
        <item sd="0" x="549"/>
        <item sd="0" x="550"/>
        <item sd="0" x="551"/>
        <item sd="0" x="552"/>
        <item sd="0" x="553"/>
        <item sd="0" x="554"/>
        <item sd="0" x="555"/>
        <item sd="0" x="556"/>
        <item sd="0" x="557"/>
        <item sd="0" x="558"/>
        <item sd="0" x="559"/>
        <item sd="0" x="560"/>
        <item sd="0" x="561"/>
        <item sd="0" x="562"/>
        <item sd="0" x="563"/>
        <item sd="0" x="564"/>
        <item sd="0" x="565"/>
        <item sd="0" x="566"/>
        <item sd="0" x="567"/>
        <item sd="0" x="568"/>
        <item sd="0" x="569"/>
        <item sd="0" x="570"/>
        <item sd="0" x="571"/>
        <item sd="0" x="572"/>
        <item sd="0" x="573"/>
        <item sd="0" x="574"/>
        <item sd="0" x="575"/>
        <item sd="0" x="576"/>
        <item sd="0" x="577"/>
        <item sd="0" x="578"/>
        <item sd="0" x="579"/>
        <item sd="0" x="580"/>
        <item sd="0" x="581"/>
        <item sd="0" x="582"/>
        <item sd="0" x="583"/>
        <item sd="0" x="584"/>
        <item sd="0" x="585"/>
        <item sd="0" x="586"/>
        <item sd="0" x="587"/>
        <item sd="0" x="588"/>
        <item sd="0" x="589"/>
        <item sd="0" x="590"/>
        <item sd="0" x="591"/>
        <item sd="0" x="592"/>
        <item sd="0" x="593"/>
        <item sd="0" x="594"/>
        <item sd="0" x="595"/>
        <item sd="0" x="596"/>
        <item sd="0" x="597"/>
        <item sd="0" x="598"/>
        <item sd="0" x="599"/>
        <item sd="0" x="600"/>
        <item sd="0" x="601"/>
        <item sd="0" x="602"/>
        <item sd="0" x="603"/>
        <item sd="0" x="604"/>
        <item sd="0" x="605"/>
        <item sd="0" x="606"/>
        <item sd="0" x="607"/>
        <item sd="0" x="608"/>
        <item sd="0" x="609"/>
        <item sd="0" x="610"/>
        <item sd="0" x="611"/>
        <item sd="0" x="612"/>
        <item sd="0" x="613"/>
        <item sd="0" x="614"/>
        <item sd="0" x="615"/>
        <item sd="0" x="616"/>
        <item sd="0" x="617"/>
        <item sd="0" x="618"/>
        <item sd="0" x="619"/>
        <item sd="0" x="620"/>
        <item sd="0" x="621"/>
        <item sd="0" x="622"/>
        <item sd="0" x="623"/>
        <item sd="0" x="624"/>
        <item sd="0" x="625"/>
        <item sd="0" x="626"/>
        <item sd="0" x="627"/>
        <item sd="0" x="628"/>
        <item sd="0" x="629"/>
        <item sd="0" x="630"/>
        <item sd="0" x="631"/>
        <item sd="0" x="632"/>
        <item sd="0" x="633"/>
        <item sd="0" x="634"/>
        <item sd="0" x="635"/>
        <item sd="0" x="636"/>
        <item sd="0" x="637"/>
        <item sd="0" x="638"/>
        <item sd="0" x="639"/>
        <item sd="0" x="640"/>
        <item sd="0" x="641"/>
        <item sd="0" x="642"/>
        <item sd="0" x="643"/>
        <item sd="0" x="644"/>
        <item sd="0" x="645"/>
        <item sd="0" x="646"/>
        <item sd="0" x="647"/>
        <item sd="0" x="648"/>
        <item sd="0" x="649"/>
        <item sd="0" x="650"/>
        <item sd="0" x="651"/>
        <item sd="0" x="652"/>
        <item sd="0" x="653"/>
        <item sd="0" x="654"/>
        <item sd="0" x="655"/>
        <item sd="0" x="656"/>
        <item sd="0" x="657"/>
        <item sd="0" x="658"/>
        <item sd="0" x="659"/>
        <item sd="0" x="660"/>
        <item sd="0" x="661"/>
        <item sd="0" x="662"/>
        <item sd="0" x="663"/>
        <item sd="0" x="664"/>
        <item sd="0" x="665"/>
        <item sd="0" x="666"/>
        <item sd="0" x="667"/>
        <item sd="0" x="668"/>
        <item sd="0" x="669"/>
        <item sd="0" x="670"/>
        <item sd="0" x="671"/>
        <item sd="0" x="672"/>
        <item sd="0" x="673"/>
        <item sd="0" x="674"/>
        <item sd="0" x="675"/>
        <item sd="0" x="676"/>
        <item sd="0" x="677"/>
        <item sd="0" x="678"/>
        <item sd="0" x="679"/>
        <item sd="0" x="680"/>
        <item sd="0" x="681"/>
        <item sd="0" x="682"/>
        <item sd="0" x="683"/>
        <item sd="0" x="684"/>
        <item sd="0" x="685"/>
        <item sd="0" x="686"/>
        <item sd="0" x="687"/>
        <item sd="0" x="688"/>
        <item sd="0" x="689"/>
        <item sd="0" x="690"/>
        <item sd="0" x="691"/>
        <item sd="0" x="692"/>
        <item sd="0" x="693"/>
        <item sd="0" x="694"/>
        <item sd="0" x="695"/>
        <item sd="0" x="696"/>
        <item sd="0" x="697"/>
        <item sd="0" x="698"/>
        <item sd="0" x="699"/>
        <item sd="0" x="700"/>
        <item sd="0" x="701"/>
        <item sd="0" x="702"/>
        <item sd="0" x="703"/>
        <item sd="0" x="704"/>
        <item sd="0" x="705"/>
        <item sd="0" x="706"/>
        <item sd="0" x="707"/>
        <item sd="0" x="708"/>
        <item sd="0" x="709"/>
        <item sd="0" x="710"/>
        <item sd="0" x="711"/>
        <item sd="0" x="712"/>
        <item sd="0" x="713"/>
        <item sd="0" x="714"/>
        <item sd="0" x="715"/>
        <item sd="0" x="716"/>
        <item sd="0" x="717"/>
        <item sd="0" x="718"/>
        <item sd="0" x="719"/>
        <item sd="0" x="720"/>
        <item sd="0" x="721"/>
        <item sd="0" x="722"/>
        <item sd="0" x="723"/>
        <item sd="0" x="724"/>
        <item sd="0" x="725"/>
        <item sd="0" x="726"/>
        <item sd="0" x="727"/>
        <item sd="0" x="728"/>
        <item sd="0" x="729"/>
        <item sd="0" x="730"/>
        <item sd="0" x="731"/>
        <item sd="0" x="732"/>
        <item sd="0" x="733"/>
        <item sd="0" x="734"/>
        <item sd="0" x="735"/>
        <item sd="0" x="736"/>
        <item sd="0" x="737"/>
        <item sd="0" x="738"/>
        <item sd="0" x="739"/>
        <item sd="0" x="740"/>
        <item sd="0" x="741"/>
        <item sd="0" x="742"/>
        <item sd="0" x="743"/>
        <item sd="0" x="744"/>
        <item sd="0" x="745"/>
        <item sd="0" x="746"/>
        <item sd="0" x="747"/>
        <item sd="0" x="748"/>
        <item sd="0" x="749"/>
        <item sd="0" x="750"/>
        <item sd="0" x="751"/>
        <item sd="0" x="752"/>
        <item sd="0" x="753"/>
        <item sd="0" x="754"/>
        <item sd="0" x="755"/>
        <item sd="0" x="756"/>
        <item sd="0" x="757"/>
        <item sd="0" x="758"/>
        <item sd="0" x="759"/>
        <item sd="0" x="760"/>
        <item sd="0" x="761"/>
        <item sd="0" x="762"/>
        <item sd="0" x="763"/>
        <item sd="0" x="764"/>
        <item sd="0" x="765"/>
        <item sd="0" x="766"/>
        <item sd="0" x="767"/>
        <item sd="0" x="768"/>
        <item sd="0" x="769"/>
        <item sd="0" x="770"/>
        <item sd="0" x="771"/>
        <item sd="0" x="772"/>
        <item sd="0" x="773"/>
        <item sd="0" x="774"/>
        <item sd="0" x="775"/>
        <item sd="0" x="776"/>
        <item sd="0" x="777"/>
        <item sd="0" x="778"/>
        <item sd="0" x="779"/>
        <item sd="0" x="780"/>
        <item sd="0" x="781"/>
        <item sd="0" x="782"/>
        <item sd="0" x="783"/>
        <item sd="0" x="784"/>
        <item sd="0" x="785"/>
        <item sd="0" x="786"/>
        <item sd="0" x="787"/>
        <item sd="0" x="788"/>
        <item sd="0" x="789"/>
        <item sd="0" x="790"/>
        <item sd="0" x="791"/>
        <item sd="0" x="792"/>
        <item sd="0" x="793"/>
        <item sd="0" x="794"/>
        <item sd="0" x="795"/>
        <item sd="0" x="796"/>
        <item sd="0" x="797"/>
        <item sd="0" x="798"/>
        <item sd="0" x="799"/>
        <item sd="0" x="800"/>
        <item sd="0" x="801"/>
        <item sd="0" x="802"/>
        <item sd="0" x="803"/>
        <item sd="0" x="804"/>
        <item sd="0" x="805"/>
        <item sd="0" x="806"/>
        <item sd="0" x="807"/>
        <item sd="0" x="808"/>
        <item sd="0" x="809"/>
        <item sd="0" x="810"/>
        <item sd="0" x="811"/>
        <item sd="0" x="812"/>
        <item sd="0" x="813"/>
        <item sd="0" x="814"/>
        <item sd="0" x="815"/>
        <item sd="0" x="816"/>
        <item sd="0" x="817"/>
        <item sd="0" x="818"/>
        <item sd="0" x="819"/>
        <item sd="0" x="820"/>
        <item sd="0" x="821"/>
        <item sd="0" x="822"/>
        <item sd="0" x="823"/>
        <item sd="0" x="824"/>
        <item sd="0" x="825"/>
        <item sd="0" x="826"/>
        <item sd="0" x="827"/>
        <item sd="0" x="828"/>
        <item sd="0" x="829"/>
        <item sd="0" x="830"/>
        <item sd="0" x="831"/>
        <item sd="0" x="832"/>
        <item sd="0" x="833"/>
        <item sd="0" x="834"/>
        <item sd="0" x="835"/>
        <item sd="0" x="836"/>
        <item sd="0" x="837"/>
        <item sd="0" x="838"/>
        <item sd="0" x="839"/>
        <item sd="0" x="840"/>
        <item sd="0" x="841"/>
        <item sd="0" x="842"/>
        <item sd="0" x="843"/>
        <item sd="0" x="844"/>
        <item sd="0" x="845"/>
        <item sd="0" x="846"/>
        <item sd="0" x="847"/>
        <item sd="0" x="848"/>
        <item sd="0" x="849"/>
        <item sd="0" x="850"/>
        <item sd="0" x="851"/>
        <item sd="0" x="852"/>
        <item sd="0" x="853"/>
        <item sd="0" x="854"/>
        <item sd="0" x="855"/>
        <item sd="0" x="856"/>
        <item sd="0" x="857"/>
        <item sd="0" x="858"/>
        <item sd="0" x="859"/>
        <item sd="0" x="860"/>
        <item sd="0" x="861"/>
        <item sd="0" x="862"/>
        <item sd="0" x="863"/>
        <item sd="0" x="864"/>
        <item sd="0" x="865"/>
        <item sd="0" x="866"/>
        <item sd="0" x="867"/>
        <item sd="0" x="868"/>
        <item sd="0" x="869"/>
        <item sd="0" x="870"/>
        <item sd="0" x="871"/>
        <item sd="0" x="872"/>
        <item sd="0" x="873"/>
        <item sd="0" x="874"/>
        <item sd="0" x="875"/>
        <item sd="0" x="876"/>
        <item sd="0" x="877"/>
        <item sd="0" x="878"/>
        <item sd="0" x="879"/>
        <item sd="0" x="880"/>
        <item sd="0" x="881"/>
        <item sd="0" x="882"/>
        <item sd="0" x="883"/>
        <item sd="0" x="884"/>
        <item sd="0" x="885"/>
        <item sd="0" x="886"/>
        <item sd="0" x="887"/>
        <item sd="0" x="888"/>
        <item sd="0" x="889"/>
        <item sd="0" x="890"/>
        <item sd="0" x="891"/>
        <item sd="0" x="892"/>
        <item sd="0" x="893"/>
        <item sd="0" x="894"/>
        <item sd="0" x="895"/>
        <item sd="0" x="896"/>
        <item sd="0" x="897"/>
        <item sd="0" x="898"/>
        <item sd="0" x="899"/>
        <item sd="0" x="900"/>
        <item sd="0" x="901"/>
        <item sd="0" x="902"/>
        <item sd="0" x="903"/>
        <item sd="0" x="904"/>
        <item sd="0" x="905"/>
        <item sd="0" x="906"/>
        <item sd="0" x="907"/>
        <item sd="0" x="908"/>
        <item sd="0" x="909"/>
        <item sd="0" x="910"/>
        <item sd="0" x="911"/>
        <item sd="0" x="912"/>
        <item sd="0" x="913"/>
        <item sd="0" x="914"/>
        <item sd="0" x="915"/>
        <item sd="0" x="916"/>
        <item sd="0" x="917"/>
        <item sd="0" x="918"/>
        <item sd="0" x="919"/>
        <item sd="0" x="920"/>
        <item sd="0" x="921"/>
        <item sd="0" x="922"/>
        <item sd="0" x="923"/>
        <item sd="0" x="924"/>
        <item sd="0" x="925"/>
        <item sd="0" x="926"/>
        <item sd="0" x="927"/>
        <item sd="0" x="928"/>
        <item sd="0" x="929"/>
        <item sd="0" x="930"/>
        <item sd="0" x="931"/>
        <item sd="0" x="932"/>
        <item sd="0" x="933"/>
        <item sd="0" x="934"/>
        <item sd="0" x="935"/>
        <item sd="0" x="936"/>
        <item sd="0" x="937"/>
        <item sd="0" x="938"/>
        <item sd="0" x="939"/>
        <item sd="0" x="940"/>
        <item sd="0" x="941"/>
        <item sd="0" x="942"/>
        <item sd="0" x="943"/>
        <item sd="0" x="944"/>
        <item sd="0" x="945"/>
        <item sd="0" x="946"/>
        <item sd="0" x="947"/>
        <item sd="0" x="948"/>
        <item sd="0" x="949"/>
        <item sd="0" x="950"/>
        <item sd="0" x="951"/>
        <item sd="0" x="952"/>
        <item sd="0" x="953"/>
        <item sd="0" x="954"/>
        <item sd="0" x="955"/>
        <item sd="0" x="956"/>
        <item sd="0" x="957"/>
        <item sd="0" x="958"/>
        <item sd="0" x="959"/>
        <item sd="0" x="960"/>
        <item sd="0" x="961"/>
        <item sd="0" x="962"/>
        <item sd="0" x="963"/>
        <item sd="0" x="964"/>
        <item sd="0" x="965"/>
        <item sd="0" x="966"/>
        <item sd="0" x="967"/>
        <item sd="0" x="968"/>
        <item sd="0" x="969"/>
        <item sd="0" x="970"/>
        <item sd="0" x="971"/>
        <item sd="0" x="972"/>
        <item sd="0" x="973"/>
        <item sd="0" x="974"/>
        <item sd="0" x="975"/>
        <item sd="0" x="976"/>
        <item sd="0" x="977"/>
        <item sd="0" x="978"/>
        <item sd="0" x="979"/>
        <item sd="0" x="980"/>
        <item sd="0" x="981"/>
        <item sd="0" x="982"/>
        <item sd="0" x="983"/>
        <item sd="0" x="984"/>
        <item sd="0" x="985"/>
        <item sd="0" x="986"/>
        <item sd="0" x="987"/>
        <item sd="0" x="988"/>
        <item sd="0" x="989"/>
        <item sd="0" x="990"/>
        <item sd="0" x="991"/>
        <item sd="0" x="992"/>
        <item sd="0" x="993"/>
        <item sd="0" x="994"/>
        <item sd="0" x="995"/>
        <item sd="0" x="996"/>
        <item sd="0" x="997"/>
        <item sd="0" x="998"/>
        <item sd="0" x="999"/>
        <item sd="0" x="1000"/>
        <item sd="0" x="1001"/>
        <item sd="0" x="1002"/>
        <item sd="0" x="1003"/>
        <item sd="0" x="1004"/>
        <item sd="0" x="1005"/>
        <item sd="0" x="1006"/>
        <item sd="0" x="1007"/>
        <item sd="0" x="1008"/>
        <item sd="0" x="1009"/>
        <item sd="0" x="1010"/>
        <item sd="0" x="1011"/>
        <item sd="0" x="1012"/>
        <item sd="0" x="1013"/>
        <item sd="0" x="1014"/>
        <item sd="0" x="1015"/>
        <item sd="0" x="1016"/>
        <item sd="0" x="1017"/>
        <item sd="0" x="1018"/>
        <item sd="0" x="1019"/>
        <item sd="0" x="1020"/>
        <item sd="0" x="1021"/>
        <item sd="0" x="1022"/>
        <item sd="0" x="1023"/>
        <item sd="0" x="1024"/>
        <item sd="0" x="1025"/>
        <item sd="0" x="1026"/>
        <item sd="0" x="1027"/>
        <item sd="0" x="1028"/>
        <item sd="0" x="1029"/>
        <item sd="0" x="1030"/>
        <item sd="0" x="1031"/>
        <item sd="0" x="1032"/>
        <item sd="0" x="1033"/>
        <item sd="0" x="1034"/>
        <item sd="0" x="1035"/>
        <item sd="0" x="1036"/>
        <item sd="0" x="1037"/>
        <item sd="0" x="1038"/>
        <item sd="0" x="1039"/>
        <item sd="0" x="1040"/>
        <item sd="0" x="1041"/>
        <item sd="0" x="1042"/>
        <item sd="0" x="1043"/>
        <item sd="0" x="1044"/>
        <item sd="0" x="1045"/>
        <item sd="0" x="1046"/>
        <item sd="0" x="1047"/>
        <item sd="0" x="1048"/>
        <item sd="0" x="1049"/>
        <item sd="0" x="1050"/>
        <item sd="0" x="1051"/>
        <item sd="0" x="1052"/>
        <item sd="0" x="1053"/>
        <item sd="0" x="1054"/>
        <item sd="0" x="1055"/>
        <item sd="0" x="1056"/>
        <item sd="0" x="1057"/>
        <item sd="0" x="1058"/>
        <item sd="0" x="1059"/>
        <item sd="0" x="1060"/>
        <item sd="0" x="1061"/>
        <item sd="0" x="1062"/>
        <item sd="0" x="1063"/>
        <item sd="0" x="1064"/>
        <item sd="0" x="1065"/>
        <item sd="0" x="1066"/>
        <item sd="0" x="1067"/>
        <item sd="0" x="1068"/>
        <item sd="0" x="1069"/>
        <item sd="0" x="1070"/>
        <item sd="0" x="1071"/>
        <item sd="0" x="1072"/>
        <item sd="0" x="1073"/>
        <item sd="0" x="1074"/>
        <item sd="0" x="1075"/>
        <item sd="0" x="1076"/>
        <item sd="0" x="1077"/>
        <item sd="0" x="1078"/>
        <item sd="0" x="1079"/>
        <item sd="0" x="1080"/>
        <item sd="0" x="1081"/>
        <item sd="0" x="1082"/>
        <item sd="0" x="1083"/>
        <item sd="0" x="1084"/>
        <item sd="0" x="1085"/>
        <item sd="0" x="1086"/>
        <item sd="0" x="1087"/>
        <item sd="0" x="1088"/>
        <item sd="0" x="1089"/>
        <item sd="0" x="1090"/>
        <item sd="0" x="1091"/>
        <item sd="0" x="1092"/>
        <item sd="0" x="1093"/>
        <item sd="0" x="1094"/>
        <item sd="0" x="1095"/>
        <item sd="0" x="1096"/>
        <item sd="0" x="1097"/>
        <item sd="0" x="1098"/>
        <item sd="0" x="1099"/>
        <item sd="0" x="1100"/>
        <item sd="0" x="1101"/>
        <item sd="0" x="1102"/>
        <item sd="0" x="1103"/>
        <item sd="0" x="1104"/>
        <item sd="0" x="1105"/>
        <item sd="0" x="1106"/>
        <item sd="0" x="1107"/>
        <item sd="0" x="1108"/>
        <item sd="0" x="1109"/>
        <item sd="0" x="1110"/>
        <item sd="0" x="1111"/>
        <item sd="0" x="1112"/>
        <item sd="0" x="1113"/>
        <item sd="0" x="1114"/>
        <item sd="0" x="1115"/>
        <item sd="0" x="1116"/>
        <item sd="0" x="1117"/>
        <item sd="0" x="1118"/>
        <item sd="0" x="1119"/>
        <item sd="0" x="1120"/>
        <item sd="0" x="1121"/>
        <item sd="0" x="1122"/>
        <item sd="0" x="1123"/>
        <item sd="0" x="1124"/>
        <item sd="0" x="1125"/>
        <item sd="0" x="1126"/>
        <item sd="0" x="1127"/>
        <item sd="0" x="1128"/>
        <item sd="0" x="1129"/>
        <item sd="0" x="1130"/>
        <item sd="0" x="1131"/>
        <item sd="0" x="1132"/>
        <item sd="0" x="1133"/>
        <item sd="0" x="1134"/>
        <item sd="0" x="1135"/>
        <item sd="0" x="1136"/>
        <item sd="0" x="1137"/>
        <item sd="0" x="1138"/>
        <item sd="0" x="1139"/>
        <item sd="0" x="1140"/>
        <item sd="0" x="1141"/>
        <item sd="0" x="1142"/>
        <item sd="0" x="1143"/>
        <item sd="0" x="1144"/>
        <item sd="0" x="1145"/>
        <item sd="0" x="1146"/>
        <item sd="0" x="1147"/>
        <item sd="0" x="1148"/>
        <item sd="0" x="1149"/>
        <item sd="0" x="1150"/>
        <item sd="0" x="1151"/>
        <item sd="0" x="1152"/>
        <item sd="0" x="1153"/>
        <item sd="0" x="1154"/>
        <item sd="0" x="1155"/>
        <item sd="0" x="1156"/>
        <item sd="0" x="1157"/>
        <item sd="0" x="1158"/>
        <item sd="0" x="1159"/>
        <item sd="0" x="1160"/>
        <item sd="0" x="1161"/>
        <item sd="0" x="1162"/>
        <item sd="0" x="1163"/>
        <item sd="0" x="1164"/>
        <item sd="0" x="1165"/>
        <item sd="0" x="1166"/>
        <item sd="0" x="1167"/>
        <item sd="0" x="1168"/>
        <item sd="0" x="1169"/>
        <item sd="0" x="1170"/>
        <item sd="0" x="1171"/>
        <item sd="0" x="1172"/>
        <item sd="0" x="1173"/>
        <item sd="0" x="1174"/>
        <item sd="0" x="1175"/>
        <item sd="0" x="1176"/>
        <item sd="0" x="1177"/>
        <item sd="0" x="1178"/>
        <item sd="0" x="1179"/>
        <item sd="0" x="1180"/>
        <item sd="0" x="1181"/>
        <item sd="0" x="1182"/>
        <item sd="0" x="1183"/>
        <item sd="0" x="1184"/>
        <item sd="0" x="1185"/>
        <item sd="0" x="1186"/>
        <item sd="0" x="1187"/>
        <item sd="0" x="1188"/>
        <item sd="0" x="1189"/>
        <item sd="0" x="1190"/>
        <item sd="0" x="1191"/>
        <item sd="0" x="1192"/>
        <item sd="0" x="1193"/>
        <item sd="0" x="1194"/>
        <item sd="0" x="1195"/>
        <item sd="0" x="1196"/>
        <item sd="0" x="1197"/>
        <item sd="0" x="1198"/>
        <item sd="0" x="1199"/>
        <item sd="0" x="1200"/>
        <item sd="0" x="1201"/>
        <item sd="0" x="1202"/>
        <item sd="0" x="1203"/>
        <item sd="0" x="1204"/>
        <item sd="0" x="1205"/>
        <item sd="0" x="1206"/>
        <item sd="0" x="1207"/>
        <item sd="0" x="1208"/>
        <item sd="0" x="1209"/>
        <item sd="0" x="1210"/>
        <item sd="0" x="1211"/>
        <item sd="0" x="1212"/>
        <item sd="0" x="1213"/>
        <item sd="0" x="1214"/>
        <item sd="0" x="1215"/>
        <item sd="0" x="1216"/>
        <item sd="0" x="1217"/>
        <item sd="0" x="1218"/>
        <item sd="0" x="1219"/>
        <item sd="0" x="1220"/>
        <item sd="0" x="1221"/>
        <item sd="0" x="1222"/>
        <item sd="0" x="1223"/>
        <item sd="0" x="1224"/>
        <item sd="0" x="1225"/>
        <item sd="0" x="1226"/>
        <item sd="0" x="1227"/>
        <item sd="0" x="1228"/>
        <item sd="0" x="1229"/>
        <item sd="0" x="1230"/>
        <item sd="0" x="1231"/>
        <item sd="0" x="1232"/>
        <item sd="0" x="1233"/>
        <item sd="0" x="1234"/>
        <item sd="0" x="1235"/>
        <item sd="0" x="1236"/>
        <item sd="0" x="1237"/>
        <item sd="0" x="1238"/>
        <item sd="0" x="1239"/>
        <item sd="0" x="1240"/>
        <item sd="0" x="1241"/>
        <item sd="0" x="1242"/>
        <item sd="0" x="1243"/>
        <item sd="0" x="1244"/>
        <item sd="0" x="1245"/>
        <item sd="0" x="1246"/>
        <item sd="0" x="1247"/>
        <item sd="0" x="1248"/>
        <item sd="0" x="1249"/>
        <item sd="0" x="1250"/>
        <item sd="0" x="1251"/>
        <item sd="0" x="1252"/>
        <item sd="0" x="1253"/>
        <item sd="0" x="1254"/>
        <item sd="0" x="1255"/>
        <item sd="0" x="1256"/>
        <item sd="0" x="1257"/>
        <item sd="0" x="1258"/>
        <item sd="0" x="1259"/>
        <item sd="0" x="1260"/>
        <item sd="0" x="1261"/>
        <item sd="0" x="1262"/>
        <item sd="0" x="1263"/>
        <item sd="0" x="1264"/>
        <item sd="0" x="1265"/>
        <item sd="0" x="1266"/>
        <item sd="0" x="1267"/>
        <item sd="0" x="1268"/>
        <item sd="0" x="1269"/>
        <item sd="0" x="1270"/>
        <item sd="0" x="1271"/>
        <item sd="0" x="1272"/>
        <item sd="0" x="1273"/>
        <item sd="0" x="1274"/>
        <item sd="0" x="1275"/>
        <item sd="0" x="1276"/>
        <item sd="0" x="1277"/>
        <item sd="0" x="1278"/>
        <item sd="0" x="1279"/>
        <item sd="0" x="1280"/>
        <item sd="0" x="1281"/>
        <item sd="0" x="1282"/>
        <item sd="0" x="1283"/>
        <item sd="0" x="1284"/>
        <item sd="0" x="1285"/>
        <item sd="0" x="1286"/>
        <item sd="0" x="1287"/>
        <item sd="0" x="1288"/>
        <item sd="0" x="1289"/>
        <item sd="0" x="1290"/>
        <item sd="0" x="1291"/>
        <item sd="0" x="1292"/>
        <item sd="0" x="1293"/>
        <item sd="0" x="1294"/>
        <item sd="0" x="1295"/>
        <item sd="0" x="1296"/>
        <item sd="0" x="1297"/>
        <item sd="0" x="1298"/>
        <item sd="0" x="1299"/>
        <item sd="0" x="1300"/>
        <item sd="0" x="1301"/>
        <item sd="0" x="1302"/>
        <item sd="0" x="1303"/>
        <item sd="0" x="1304"/>
        <item sd="0" x="1305"/>
        <item sd="0" x="1306"/>
        <item sd="0" x="1307"/>
        <item sd="0" x="1308"/>
        <item sd="0" x="1309"/>
        <item sd="0" x="1310"/>
        <item sd="0" x="1311"/>
        <item sd="0" x="1312"/>
        <item sd="0" x="1313"/>
        <item sd="0" x="1314"/>
        <item sd="0" x="1315"/>
        <item sd="0" x="1316"/>
        <item sd="0" x="1317"/>
        <item sd="0" x="1318"/>
        <item sd="0" x="1319"/>
        <item sd="0" x="1320"/>
        <item sd="0" x="1321"/>
        <item sd="0" x="1322"/>
        <item sd="0" x="1323"/>
        <item sd="0" x="1324"/>
        <item sd="0" x="1325"/>
        <item sd="0" x="1326"/>
        <item sd="0" x="1327"/>
        <item sd="0" x="1328"/>
        <item sd="0" x="1329"/>
        <item sd="0" x="1330"/>
        <item sd="0" x="1331"/>
        <item sd="0" x="1332"/>
        <item sd="0" x="1333"/>
        <item sd="0" x="1334"/>
        <item sd="0" x="1335"/>
        <item sd="0" x="1336"/>
        <item sd="0" x="1337"/>
        <item sd="0" x="1338"/>
        <item sd="0" x="1339"/>
        <item sd="0" x="1340"/>
        <item sd="0" x="1341"/>
        <item sd="0" x="1342"/>
        <item sd="0" x="1343"/>
        <item sd="0" x="1344"/>
        <item sd="0" x="1345"/>
        <item sd="0" x="1346"/>
        <item sd="0" x="1347"/>
        <item sd="0" x="1348"/>
        <item sd="0" x="1349"/>
        <item sd="0" x="1350"/>
        <item sd="0" x="1351"/>
        <item sd="0" x="1352"/>
        <item sd="0" x="1353"/>
        <item sd="0" x="1354"/>
        <item sd="0" x="1355"/>
        <item sd="0" x="1356"/>
        <item sd="0" x="1357"/>
        <item sd="0" x="1358"/>
        <item sd="0" x="1359"/>
        <item sd="0" x="1360"/>
        <item sd="0" x="1361"/>
        <item sd="0" x="1362"/>
        <item sd="0" x="1363"/>
        <item sd="0" x="1364"/>
        <item sd="0" x="1365"/>
        <item sd="0" x="1366"/>
        <item sd="0" x="1367"/>
        <item sd="0" x="1368"/>
        <item sd="0" x="1369"/>
        <item sd="0" x="1370"/>
        <item sd="0" x="1371"/>
        <item sd="0" x="1372"/>
        <item sd="0" x="1373"/>
        <item sd="0" x="1374"/>
        <item sd="0" x="1375"/>
        <item sd="0" x="1376"/>
        <item sd="0" x="1377"/>
        <item sd="0" x="1378"/>
        <item sd="0" x="1379"/>
        <item sd="0" x="1380"/>
        <item sd="0" x="1381"/>
        <item sd="0" x="1382"/>
        <item sd="0" x="1383"/>
        <item sd="0" x="1384"/>
        <item sd="0" x="1385"/>
        <item sd="0" x="1386"/>
        <item sd="0" x="1387"/>
        <item sd="0" x="1388"/>
        <item sd="0" x="1389"/>
        <item sd="0" x="1390"/>
        <item sd="0" x="1391"/>
        <item sd="0" x="1392"/>
        <item sd="0" x="1393"/>
        <item sd="0" x="1394"/>
        <item sd="0" x="1395"/>
        <item sd="0" x="1396"/>
        <item sd="0" x="1397"/>
        <item sd="0" x="1398"/>
        <item sd="0" x="1399"/>
        <item sd="0" x="1400"/>
        <item sd="0" x="1401"/>
        <item sd="0" x="1402"/>
        <item sd="0" x="1403"/>
        <item sd="0" x="1404"/>
        <item sd="0" x="1405"/>
        <item sd="0" x="1406"/>
        <item sd="0" x="1407"/>
        <item sd="0" x="1408"/>
        <item sd="0" x="1409"/>
        <item sd="0" x="1410"/>
        <item sd="0" x="1411"/>
        <item sd="0" x="1412"/>
        <item sd="0" x="1413"/>
        <item sd="0" x="1414"/>
        <item sd="0" x="1415"/>
        <item sd="0" x="1416"/>
        <item sd="0" x="1417"/>
        <item sd="0" x="1418"/>
        <item sd="0" x="1419"/>
        <item sd="0" x="1420"/>
        <item sd="0" x="1421"/>
        <item sd="0" x="1422"/>
        <item sd="0" x="1423"/>
        <item sd="0" x="1424"/>
        <item sd="0" x="1425"/>
        <item sd="0" x="1426"/>
        <item sd="0" x="1427"/>
        <item sd="0" x="1428"/>
        <item sd="0" x="1429"/>
        <item sd="0" x="1430"/>
        <item sd="0" x="1431"/>
        <item sd="0" x="1432"/>
        <item sd="0" x="1433"/>
        <item sd="0" x="1434"/>
        <item sd="0" x="1435"/>
        <item sd="0" x="1436"/>
        <item sd="0" x="1437"/>
        <item sd="0" x="1438"/>
        <item sd="0" x="1439"/>
        <item sd="0" x="1440"/>
        <item sd="0" x="1441"/>
        <item sd="0" x="1442"/>
        <item sd="0" x="1443"/>
        <item sd="0" x="1444"/>
        <item sd="0" x="1445"/>
        <item sd="0" x="1446"/>
        <item sd="0" x="1447"/>
        <item sd="0" x="1448"/>
        <item sd="0" x="1449"/>
        <item sd="0" x="1450"/>
        <item sd="0" x="1451"/>
        <item sd="0" x="1452"/>
        <item sd="0" x="1453"/>
        <item sd="0" x="1454"/>
        <item sd="0" x="1455"/>
        <item sd="0" x="1456"/>
        <item sd="0" x="1457"/>
        <item sd="0" x="1458"/>
        <item sd="0" x="1459"/>
        <item sd="0" x="1460"/>
        <item sd="0" x="1461"/>
        <item sd="0" x="1462"/>
        <item sd="0" x="1463"/>
        <item sd="0" x="1464"/>
        <item sd="0" x="1465"/>
        <item sd="0" x="1466"/>
        <item sd="0" x="1467"/>
        <item sd="0" x="1468"/>
        <item sd="0" x="1469"/>
        <item sd="0" x="1470"/>
        <item sd="0" x="1471"/>
        <item sd="0" x="1472"/>
        <item sd="0" x="1473"/>
        <item sd="0" x="1474"/>
        <item sd="0" x="1475"/>
        <item sd="0" x="1476"/>
        <item sd="0" x="1477"/>
        <item sd="0" x="1478"/>
        <item sd="0" x="1479"/>
        <item sd="0" x="1480"/>
        <item sd="0" x="1481"/>
        <item sd="0" x="1482"/>
        <item sd="0" x="1483"/>
        <item sd="0" x="1484"/>
        <item sd="0" x="1485"/>
        <item sd="0" x="1486"/>
        <item sd="0" x="1487"/>
        <item sd="0" x="1488"/>
        <item sd="0" x="1489"/>
        <item sd="0" x="1490"/>
        <item sd="0" x="1491"/>
        <item sd="0" x="1492"/>
        <item sd="0" x="1493"/>
        <item sd="0" x="1494"/>
        <item sd="0" x="1495"/>
        <item sd="0" x="1496"/>
        <item sd="0" x="1497"/>
        <item sd="0" x="1498"/>
        <item sd="0" x="1499"/>
        <item sd="0" x="1500"/>
        <item sd="0" x="1501"/>
        <item sd="0" x="1502"/>
        <item sd="0" x="1503"/>
        <item sd="0" x="1504"/>
        <item sd="0" x="1505"/>
        <item sd="0" x="1506"/>
        <item sd="0" x="1507"/>
        <item sd="0" x="1508"/>
        <item sd="0" x="1509"/>
        <item sd="0" x="1510"/>
        <item sd="0" x="1511"/>
        <item sd="0" x="1512"/>
        <item sd="0" x="1513"/>
        <item sd="0" x="1514"/>
        <item sd="0" x="1515"/>
        <item sd="0" x="1516"/>
        <item sd="0" x="1517"/>
        <item sd="0" x="1518"/>
        <item sd="0" x="1519"/>
        <item sd="0" x="1520"/>
        <item sd="0" x="1521"/>
        <item sd="0" x="1522"/>
        <item sd="0" x="1523"/>
        <item sd="0" x="1524"/>
        <item sd="0" x="1525"/>
        <item sd="0" x="1526"/>
        <item sd="0" x="1527"/>
        <item sd="0" x="1528"/>
        <item sd="0" x="1529"/>
        <item sd="0" x="1530"/>
        <item sd="0" x="1531"/>
        <item sd="0" x="1532"/>
        <item sd="0" x="1533"/>
        <item sd="0" x="1534"/>
        <item sd="0" x="1535"/>
        <item sd="0" x="1536"/>
        <item sd="0" x="1537"/>
        <item sd="0" x="1538"/>
        <item sd="0" x="1539"/>
        <item sd="0" x="1540"/>
        <item sd="0" x="1541"/>
        <item sd="0" x="1542"/>
        <item sd="0" x="1543"/>
        <item sd="0" x="1544"/>
        <item sd="0" x="1545"/>
        <item sd="0" x="1546"/>
        <item sd="0" x="1547"/>
        <item sd="0" x="1548"/>
        <item sd="0" x="1549"/>
        <item sd="0" x="1550"/>
        <item sd="0" x="1551"/>
        <item sd="0" x="1552"/>
        <item sd="0" x="1553"/>
        <item sd="0" x="1554"/>
        <item sd="0" x="1555"/>
        <item sd="0" x="1556"/>
        <item sd="0" x="1557"/>
        <item sd="0" x="1558"/>
        <item sd="0" x="1559"/>
        <item sd="0" x="1560"/>
        <item sd="0" x="1561"/>
        <item sd="0" x="1562"/>
        <item sd="0" x="1563"/>
        <item sd="0" x="1564"/>
        <item sd="0" x="1565"/>
        <item sd="0" x="1566"/>
        <item sd="0" x="1567"/>
        <item sd="0" x="1568"/>
        <item sd="0" x="1569"/>
        <item sd="0" x="1570"/>
        <item sd="0" x="1571"/>
        <item sd="0" x="1572"/>
        <item sd="0" x="1573"/>
        <item sd="0" x="1574"/>
        <item sd="0" x="1575"/>
        <item sd="0" x="1576"/>
        <item sd="0" x="1577"/>
        <item sd="0" x="1578"/>
        <item sd="0" x="1579"/>
        <item sd="0" x="1580"/>
        <item sd="0" x="1581"/>
        <item sd="0" x="1582"/>
        <item sd="0" x="1583"/>
        <item sd="0" x="1584"/>
        <item sd="0" x="1585"/>
        <item sd="0" x="1586"/>
        <item sd="0" x="1587"/>
        <item sd="0" x="1588"/>
        <item sd="0" x="1589"/>
        <item sd="0" x="1590"/>
        <item sd="0" x="1591"/>
        <item sd="0" x="1592"/>
        <item sd="0" x="1593"/>
        <item sd="0" x="1594"/>
        <item sd="0" x="1595"/>
        <item sd="0" x="1596"/>
        <item sd="0" x="1597"/>
        <item sd="0" x="1598"/>
        <item sd="0" x="1599"/>
        <item sd="0" x="1600"/>
        <item sd="0" x="1601"/>
        <item sd="0" x="1602"/>
        <item sd="0" x="1603"/>
        <item sd="0" x="1604"/>
        <item sd="0" x="1605"/>
        <item sd="0" x="1606"/>
        <item sd="0" x="1607"/>
        <item sd="0" x="1608"/>
        <item sd="0" x="1609"/>
        <item sd="0" x="1610"/>
        <item sd="0" x="1611"/>
        <item sd="0" x="1612"/>
        <item sd="0" x="1613"/>
        <item sd="0" x="1614"/>
        <item sd="0" x="1615"/>
        <item sd="0" x="1616"/>
        <item sd="0" x="1617"/>
        <item sd="0" x="1618"/>
        <item sd="0" x="1619"/>
        <item sd="0" x="1620"/>
        <item sd="0" x="1621"/>
        <item sd="0" x="1622"/>
        <item sd="0" x="1623"/>
        <item sd="0" x="1624"/>
        <item sd="0" x="1625"/>
        <item sd="0" x="1626"/>
        <item sd="0" x="1627"/>
        <item sd="0" x="1628"/>
        <item sd="0" x="1629"/>
        <item sd="0" x="1630"/>
        <item sd="0" x="1631"/>
        <item sd="0" x="1632"/>
        <item sd="0" x="1633"/>
        <item sd="0" x="1634"/>
        <item sd="0" x="1635"/>
        <item sd="0" x="1636"/>
        <item sd="0" x="1637"/>
        <item sd="0" x="1638"/>
        <item sd="0" x="1639"/>
        <item sd="0" x="1640"/>
        <item sd="0" x="1641"/>
        <item sd="0" x="1642"/>
        <item sd="0" x="1643"/>
        <item sd="0" x="1644"/>
        <item sd="0" x="1645"/>
        <item sd="0" x="1646"/>
        <item sd="0" x="1647"/>
        <item sd="0" x="1648"/>
        <item sd="0" x="1649"/>
        <item sd="0" x="1650"/>
        <item sd="0" x="1651"/>
        <item sd="0" x="1652"/>
        <item sd="0" x="1653"/>
        <item sd="0" x="1654"/>
        <item sd="0" x="1655"/>
        <item sd="0" x="1656"/>
        <item sd="0" x="1657"/>
        <item sd="0" x="1658"/>
        <item sd="0" x="1659"/>
        <item sd="0" x="1660"/>
        <item sd="0" x="1661"/>
        <item sd="0" x="1662"/>
        <item sd="0" x="1663"/>
        <item sd="0" x="1664"/>
        <item sd="0" x="1665"/>
        <item sd="0" x="1666"/>
        <item sd="0" x="1667"/>
        <item sd="0" x="1668"/>
        <item sd="0" x="1669"/>
        <item sd="0" x="1670"/>
        <item sd="0" x="1671"/>
        <item sd="0" x="1672"/>
        <item sd="0" x="1673"/>
        <item sd="0" x="1674"/>
        <item sd="0" x="1675"/>
        <item sd="0" x="1676"/>
        <item sd="0" x="1677"/>
        <item sd="0" x="1678"/>
        <item sd="0" x="1679"/>
        <item sd="0" x="1680"/>
        <item sd="0" x="1681"/>
        <item sd="0" x="1682"/>
        <item sd="0" x="1683"/>
        <item sd="0" x="1684"/>
        <item sd="0" x="1685"/>
        <item sd="0" x="1686"/>
        <item sd="0" x="1687"/>
        <item sd="0" x="1688"/>
        <item sd="0" x="1689"/>
        <item sd="0" x="1690"/>
        <item sd="0" x="1691"/>
        <item sd="0" x="1692"/>
        <item sd="0" x="1693"/>
        <item sd="0" x="1694"/>
        <item sd="0" x="1695"/>
        <item sd="0" x="1696"/>
        <item sd="0" x="1697"/>
        <item sd="0" x="1698"/>
        <item sd="0" x="1699"/>
        <item sd="0" x="1700"/>
        <item sd="0" x="1701"/>
        <item sd="0" x="1702"/>
        <item sd="0" x="1703"/>
        <item sd="0" x="1704"/>
        <item sd="0" x="1705"/>
        <item sd="0" x="1706"/>
        <item sd="0" x="1707"/>
        <item sd="0" x="1708"/>
        <item sd="0" x="1709"/>
        <item sd="0" x="1710"/>
        <item sd="0" x="1711"/>
        <item sd="0" x="1712"/>
        <item sd="0" x="1713"/>
        <item sd="0" x="1714"/>
        <item sd="0" x="1715"/>
        <item sd="0" x="1716"/>
        <item sd="0" x="1717"/>
        <item sd="0" x="1718"/>
        <item sd="0" x="1719"/>
        <item sd="0" x="1720"/>
        <item sd="0" x="1721"/>
        <item sd="0" x="1722"/>
        <item sd="0" x="1723"/>
        <item sd="0" x="1724"/>
        <item sd="0" x="1725"/>
        <item sd="0" x="1726"/>
        <item sd="0" x="1727"/>
        <item sd="0" x="1728"/>
        <item sd="0" x="1729"/>
        <item sd="0" x="1730"/>
        <item sd="0" x="1731"/>
        <item sd="0" x="1732"/>
        <item sd="0" x="1733"/>
        <item sd="0" x="1734"/>
        <item sd="0" x="1735"/>
        <item sd="0" x="1736"/>
        <item sd="0" x="1737"/>
        <item sd="0" x="1738"/>
        <item sd="0" x="1739"/>
        <item sd="0" x="1740"/>
        <item sd="0" x="1741"/>
        <item sd="0" x="1742"/>
        <item sd="0" x="1743"/>
        <item sd="0" x="1744"/>
        <item sd="0" x="1745"/>
        <item sd="0" x="1746"/>
        <item sd="0" x="1747"/>
        <item sd="0" x="1748"/>
        <item sd="0" x="1749"/>
        <item sd="0" x="1750"/>
        <item sd="0" x="1751"/>
        <item sd="0" x="1752"/>
        <item sd="0" x="1753"/>
        <item sd="0" x="1754"/>
        <item sd="0" x="1755"/>
        <item sd="0" x="1756"/>
        <item sd="0" x="1757"/>
        <item sd="0" x="1758"/>
        <item sd="0" x="1759"/>
        <item sd="0" x="1760"/>
        <item sd="0" x="1761"/>
        <item sd="0" x="1762"/>
        <item sd="0" x="1763"/>
        <item sd="0" x="1764"/>
        <item sd="0" x="1765"/>
        <item sd="0" x="1766"/>
        <item sd="0" x="1767"/>
        <item sd="0" x="1768"/>
        <item sd="0" x="1769"/>
        <item sd="0" x="1770"/>
        <item sd="0" x="1771"/>
        <item sd="0" x="1772"/>
        <item sd="0" x="1773"/>
        <item sd="0" x="1774"/>
        <item sd="0" x="1775"/>
        <item sd="0" x="1776"/>
        <item sd="0" x="1777"/>
        <item sd="0" x="1778"/>
        <item sd="0" x="1779"/>
        <item sd="0" x="1780"/>
        <item sd="0" x="1781"/>
        <item sd="0" x="1782"/>
        <item sd="0" x="1783"/>
        <item sd="0" x="1784"/>
        <item sd="0" x="1785"/>
        <item sd="0" x="1786"/>
        <item sd="0" x="1787"/>
        <item sd="0" x="1788"/>
        <item sd="0" x="1789"/>
        <item sd="0" x="1790"/>
        <item sd="0" x="1791"/>
        <item sd="0" x="1792"/>
        <item sd="0" x="1793"/>
        <item sd="0" x="1794"/>
        <item sd="0" x="1795"/>
        <item sd="0" x="1796"/>
        <item sd="0" x="1797"/>
        <item sd="0" x="1798"/>
        <item sd="0" x="1799"/>
        <item sd="0" x="1800"/>
        <item sd="0" x="1801"/>
        <item sd="0" x="1802"/>
        <item sd="0" x="1803"/>
        <item sd="0" x="1804"/>
        <item sd="0" x="1805"/>
        <item sd="0" x="1806"/>
        <item sd="0" x="1807"/>
        <item sd="0" x="1808"/>
        <item sd="0" x="1809"/>
        <item sd="0" x="1810"/>
        <item sd="0" x="1811"/>
        <item sd="0" x="1812"/>
        <item sd="0" x="1813"/>
        <item sd="0" x="1814"/>
        <item sd="0" x="1815"/>
        <item sd="0" x="1816"/>
        <item sd="0" x="1817"/>
        <item sd="0" x="1818"/>
        <item sd="0" x="1819"/>
        <item sd="0" x="1820"/>
        <item sd="0" x="1821"/>
        <item sd="0" x="1822"/>
        <item sd="0" x="1823"/>
        <item sd="0" x="1824"/>
        <item sd="0" x="1825"/>
        <item sd="0" x="1826"/>
        <item sd="0" x="1827"/>
        <item sd="0" x="1828"/>
        <item sd="0" x="1829"/>
        <item sd="0" x="1830"/>
        <item sd="0" x="1831"/>
        <item sd="0" x="1832"/>
        <item sd="0" x="1833"/>
        <item sd="0" x="1834"/>
        <item sd="0" x="1835"/>
        <item sd="0" x="1836"/>
        <item sd="0" x="1837"/>
        <item sd="0" x="1838"/>
        <item sd="0" x="1839"/>
        <item sd="0" x="1840"/>
        <item sd="0" x="1841"/>
        <item sd="0" x="1842"/>
        <item sd="0" x="1843"/>
        <item sd="0" x="1844"/>
        <item sd="0" x="1845"/>
        <item sd="0" x="1846"/>
        <item sd="0" x="1847"/>
        <item sd="0" x="1848"/>
        <item sd="0" x="1849"/>
        <item sd="0" x="1850"/>
        <item sd="0" x="1851"/>
        <item sd="0" x="1852"/>
        <item sd="0" x="1853"/>
        <item sd="0" x="1854"/>
        <item sd="0" x="1855"/>
        <item sd="0" x="1856"/>
        <item sd="0" x="1857"/>
        <item sd="0" x="1858"/>
        <item sd="0" x="1859"/>
        <item sd="0" x="1860"/>
        <item sd="0" x="1861"/>
        <item sd="0" x="1862"/>
        <item sd="0" x="1863"/>
        <item sd="0" x="1864"/>
        <item sd="0" x="1865"/>
        <item sd="0" x="1866"/>
        <item sd="0" x="1867"/>
        <item sd="0" x="1868"/>
        <item sd="0" x="1869"/>
        <item sd="0" x="1870"/>
        <item sd="0" x="1871"/>
        <item sd="0" x="1872"/>
        <item sd="0" x="1873"/>
        <item sd="0" x="1874"/>
        <item sd="0" x="1875"/>
        <item sd="0" x="1876"/>
        <item sd="0" x="1877"/>
        <item sd="0" x="1878"/>
        <item sd="0" x="1879"/>
        <item sd="0" x="1880"/>
        <item sd="0" x="1881"/>
        <item sd="0" x="1882"/>
        <item sd="0" x="1883"/>
        <item sd="0" x="1884"/>
        <item sd="0" x="1885"/>
        <item sd="0" x="1886"/>
        <item sd="0" x="1887"/>
        <item sd="0" x="1888"/>
        <item sd="0" x="1889"/>
        <item sd="0" x="1890"/>
        <item sd="0" x="1891"/>
        <item sd="0" x="1892"/>
        <item sd="0" x="1893"/>
        <item sd="0" x="1894"/>
        <item sd="0" x="1895"/>
        <item sd="0" x="1896"/>
        <item sd="0" x="1897"/>
        <item sd="0" x="1898"/>
        <item sd="0" x="1899"/>
        <item sd="0" x="1900"/>
        <item sd="0" x="1901"/>
        <item sd="0" x="1902"/>
        <item sd="0" x="1903"/>
        <item sd="0" x="1904"/>
        <item sd="0" x="1905"/>
        <item sd="0" x="1906"/>
        <item sd="0" x="1907"/>
        <item sd="0" x="1908"/>
        <item sd="0" x="1909"/>
        <item sd="0" x="1910"/>
        <item sd="0" x="1911"/>
        <item sd="0" x="1912"/>
        <item sd="0" x="1913"/>
        <item sd="0" x="1914"/>
        <item sd="0" x="1915"/>
        <item sd="0" x="1916"/>
        <item sd="0" x="1917"/>
        <item sd="0" x="1918"/>
        <item sd="0" x="1919"/>
        <item sd="0" x="1920"/>
        <item sd="0" x="1921"/>
        <item sd="0" x="1922"/>
        <item sd="0" x="1923"/>
        <item sd="0" x="1924"/>
        <item sd="0" x="1925"/>
        <item sd="0" x="1926"/>
        <item sd="0" x="1927"/>
        <item sd="0" x="1928"/>
        <item sd="0" x="1929"/>
        <item sd="0" x="1930"/>
        <item sd="0" x="1931"/>
        <item sd="0" x="1932"/>
        <item sd="0" x="1933"/>
        <item sd="0" x="1934"/>
        <item sd="0" x="1935"/>
        <item sd="0" x="1936"/>
        <item sd="0" x="1937"/>
        <item sd="0" x="1938"/>
        <item sd="0" x="1939"/>
        <item sd="0" x="1940"/>
        <item sd="0" x="1941"/>
        <item sd="0" x="1942"/>
        <item sd="0" x="1943"/>
        <item sd="0" x="1944"/>
        <item sd="0" x="1945"/>
        <item sd="0" x="1946"/>
        <item sd="0" x="1947"/>
        <item sd="0" x="1948"/>
        <item sd="0" x="1949"/>
        <item sd="0" x="1950"/>
        <item sd="0" x="1951"/>
        <item sd="0" x="1952"/>
        <item sd="0" x="1953"/>
        <item sd="0" x="1954"/>
        <item sd="0" x="1955"/>
        <item sd="0" x="1956"/>
        <item sd="0" x="1957"/>
        <item sd="0" x="1958"/>
        <item sd="0" x="1959"/>
        <item sd="0" x="1960"/>
        <item sd="0" x="1961"/>
        <item sd="0" x="1962"/>
        <item sd="0" x="1963"/>
        <item sd="0" x="1964"/>
        <item sd="0" x="1965"/>
        <item sd="0" x="1966"/>
        <item sd="0" x="1967"/>
        <item sd="0" x="1968"/>
        <item sd="0" x="1969"/>
        <item sd="0" x="1970"/>
        <item sd="0" x="1971"/>
        <item sd="0" x="1972"/>
        <item sd="0" x="1973"/>
        <item sd="0" x="1974"/>
        <item sd="0" x="1975"/>
        <item sd="0" x="1976"/>
        <item sd="0" x="1977"/>
        <item sd="0" x="1978"/>
        <item sd="0" x="1979"/>
        <item sd="0" x="1980"/>
        <item sd="0" x="1981"/>
        <item sd="0" x="1982"/>
        <item sd="0" x="1983"/>
        <item sd="0" x="1984"/>
        <item sd="0" x="1985"/>
        <item sd="0" x="1986"/>
        <item sd="0" x="1987"/>
        <item sd="0" x="1988"/>
        <item sd="0" x="1989"/>
        <item sd="0" x="1990"/>
        <item sd="0" x="1991"/>
        <item sd="0" x="1992"/>
        <item sd="0" x="1993"/>
        <item sd="0" x="1994"/>
        <item sd="0" x="1995"/>
        <item sd="0" x="1996"/>
        <item sd="0" x="1997"/>
        <item sd="0" x="1998"/>
        <item sd="0" x="1999"/>
        <item sd="0" x="2000"/>
        <item sd="0" x="2001"/>
        <item sd="0" x="2002"/>
        <item sd="0" x="2003"/>
        <item sd="0" x="2004"/>
        <item sd="0" x="2005"/>
        <item sd="0" x="2006"/>
        <item sd="0" x="2007"/>
        <item sd="0" x="2008"/>
        <item sd="0" x="2009"/>
        <item sd="0" x="2010"/>
        <item sd="0" x="2011"/>
        <item sd="0" x="2012"/>
        <item sd="0" x="2013"/>
        <item sd="0" x="2014"/>
        <item sd="0" x="2015"/>
        <item sd="0" x="2016"/>
        <item sd="0" x="2017"/>
        <item sd="0" x="2018"/>
        <item sd="0" x="2019"/>
        <item sd="0" x="2020"/>
        <item sd="0" x="2021"/>
        <item sd="0" x="2022"/>
        <item sd="0" x="2023"/>
        <item sd="0" x="2024"/>
        <item sd="0" x="2025"/>
        <item sd="0" x="2026"/>
        <item sd="0" x="2027"/>
        <item sd="0" x="2028"/>
        <item sd="0" x="2029"/>
        <item sd="0" x="2030"/>
        <item sd="0" x="2031"/>
        <item sd="0" x="2032"/>
        <item sd="0" x="2033"/>
        <item sd="0" x="2034"/>
        <item sd="0" x="2035"/>
        <item sd="0" x="2036"/>
        <item sd="0" x="2037"/>
        <item sd="0" x="2038"/>
        <item sd="0" x="2039"/>
        <item sd="0" x="2040"/>
        <item sd="0" x="2041"/>
        <item sd="0" x="2042"/>
        <item sd="0" x="2043"/>
        <item sd="0" x="2044"/>
        <item sd="0" x="2045"/>
        <item sd="0" x="2046"/>
        <item sd="0" x="2047"/>
        <item sd="0" x="2048"/>
        <item sd="0" x="2049"/>
        <item sd="0" x="2050"/>
        <item sd="0" x="2051"/>
        <item sd="0" x="2052"/>
        <item sd="0" x="2053"/>
        <item sd="0" x="2054"/>
        <item sd="0" x="2055"/>
        <item sd="0" x="2056"/>
        <item sd="0" x="2057"/>
        <item sd="0" x="2058"/>
        <item sd="0" x="2059"/>
        <item sd="0" x="2060"/>
        <item sd="0" x="2061"/>
        <item sd="0" x="2062"/>
        <item sd="0" x="2063"/>
        <item sd="0" x="2064"/>
        <item sd="0" x="2065"/>
        <item sd="0" x="2066"/>
        <item sd="0" x="2067"/>
        <item sd="0" x="2068"/>
        <item sd="0" x="2069"/>
        <item sd="0" x="2070"/>
        <item sd="0" x="2071"/>
        <item sd="0" x="2072"/>
        <item sd="0" x="2073"/>
        <item sd="0" x="2074"/>
        <item sd="0" x="2075"/>
        <item sd="0" x="2076"/>
        <item sd="0" x="2077"/>
        <item sd="0" x="2078"/>
        <item sd="0" x="2079"/>
        <item sd="0" x="2080"/>
        <item sd="0" x="2081"/>
        <item sd="0" x="2082"/>
        <item sd="0" x="2083"/>
        <item sd="0" x="2084"/>
        <item sd="0" x="2085"/>
        <item sd="0" x="2086"/>
        <item sd="0" x="2087"/>
        <item sd="0" x="2088"/>
        <item sd="0" x="2089"/>
        <item sd="0" x="2090"/>
        <item sd="0" x="2091"/>
        <item sd="0" x="2092"/>
        <item sd="0" x="2093"/>
        <item sd="0" x="2094"/>
        <item sd="0" x="2095"/>
        <item sd="0" x="2096"/>
        <item sd="0" x="2097"/>
        <item sd="0" x="2098"/>
        <item sd="0" x="2099"/>
        <item sd="0" x="2100"/>
        <item sd="0" x="2101"/>
        <item sd="0" x="2102"/>
        <item sd="0" x="2103"/>
        <item sd="0" x="2104"/>
        <item sd="0" x="2105"/>
        <item sd="0" x="2106"/>
        <item sd="0" x="2107"/>
        <item sd="0" x="2108"/>
        <item sd="0" x="2109"/>
        <item sd="0" x="2110"/>
        <item sd="0" x="2111"/>
        <item sd="0" x="2112"/>
        <item sd="0" x="2113"/>
        <item sd="0" x="2114"/>
        <item sd="0" x="2115"/>
        <item sd="0" x="2116"/>
        <item sd="0" x="2117"/>
        <item sd="0" x="2118"/>
        <item sd="0" x="2119"/>
        <item sd="0" x="2120"/>
        <item sd="0" x="2121"/>
        <item sd="0" x="2122"/>
        <item sd="0" x="2123"/>
        <item sd="0" x="2124"/>
        <item sd="0" x="2125"/>
        <item sd="0" x="2126"/>
        <item sd="0" x="2127"/>
        <item sd="0" x="2128"/>
        <item sd="0" x="2129"/>
        <item sd="0" x="2130"/>
        <item sd="0" x="2131"/>
        <item sd="0" x="2132"/>
        <item sd="0" x="2133"/>
        <item sd="0" x="2134"/>
        <item sd="0" x="2135"/>
        <item sd="0" x="2136"/>
        <item sd="0" x="2137"/>
        <item sd="0" x="2138"/>
        <item sd="0" x="2139"/>
        <item sd="0" x="2140"/>
        <item sd="0" x="2141"/>
        <item sd="0" x="2142"/>
        <item sd="0" x="2143"/>
        <item sd="0" x="2144"/>
        <item sd="0" x="2145"/>
        <item sd="0" x="2146"/>
        <item sd="0" x="2147"/>
        <item sd="0" x="2148"/>
        <item sd="0" x="2149"/>
        <item sd="0" x="2150"/>
        <item sd="0" x="2151"/>
        <item sd="0" x="2152"/>
        <item sd="0" x="2153"/>
        <item sd="0" x="2154"/>
        <item sd="0" x="2155"/>
        <item sd="0" x="2156"/>
        <item sd="0" x="2157"/>
        <item sd="0" x="2158"/>
        <item sd="0" x="2159"/>
        <item sd="0" x="2160"/>
        <item sd="0" x="2161"/>
        <item sd="0" x="2162"/>
        <item sd="0" x="2163"/>
        <item sd="0" x="2164"/>
        <item sd="0" x="2165"/>
        <item sd="0" x="2166"/>
        <item sd="0" x="2167"/>
        <item sd="0" x="2168"/>
        <item sd="0" x="2169"/>
        <item sd="0" x="2170"/>
        <item sd="0" x="2171"/>
        <item sd="0" x="2172"/>
        <item sd="0" x="2173"/>
        <item sd="0" x="2174"/>
        <item sd="0" x="2175"/>
        <item sd="0" x="2176"/>
        <item sd="0" x="2177"/>
        <item sd="0" x="2178"/>
        <item sd="0" x="2179"/>
        <item sd="0" x="2180"/>
        <item sd="0" x="2181"/>
        <item sd="0" x="2182"/>
        <item sd="0" x="2183"/>
        <item sd="0" x="2184"/>
        <item sd="0" x="2185"/>
        <item sd="0" x="2186"/>
        <item sd="0" x="2187"/>
        <item sd="0" x="2188"/>
        <item sd="0" x="2189"/>
        <item sd="0" x="2190"/>
        <item sd="0" x="2191"/>
        <item sd="0" x="2192"/>
        <item sd="0" x="2193"/>
        <item sd="0" x="2194"/>
        <item sd="0" x="2195"/>
        <item sd="0" x="2196"/>
        <item sd="0" x="2197"/>
        <item sd="0" x="2198"/>
        <item sd="0" x="2199"/>
        <item sd="0" x="2200"/>
        <item sd="0" x="2201"/>
        <item sd="0" x="2202"/>
        <item sd="0" x="2203"/>
        <item sd="0" x="2204"/>
        <item sd="0" x="2205"/>
        <item sd="0" x="2206"/>
        <item sd="0" x="2207"/>
        <item sd="0" x="2208"/>
        <item sd="0" x="2209"/>
        <item sd="0" x="2210"/>
        <item sd="0" x="2211"/>
        <item sd="0" x="2212"/>
        <item sd="0" x="2213"/>
        <item sd="0" x="2214"/>
        <item sd="0" x="2215"/>
        <item sd="0" x="2216"/>
        <item sd="0" x="2217"/>
        <item sd="0" x="2218"/>
        <item sd="0" x="2219"/>
        <item sd="0" x="2220"/>
        <item sd="0" x="2221"/>
        <item sd="0" x="2222"/>
        <item sd="0" x="2223"/>
        <item sd="0" x="2224"/>
        <item sd="0" x="2225"/>
        <item sd="0" x="2226"/>
        <item sd="0" x="2227"/>
        <item sd="0" x="2228"/>
        <item sd="0" x="2229"/>
        <item sd="0" x="2230"/>
        <item sd="0" x="2231"/>
        <item sd="0" x="2232"/>
        <item sd="0" x="2233"/>
        <item sd="0" x="2234"/>
        <item sd="0" x="2235"/>
        <item sd="0" x="2236"/>
        <item sd="0" x="2237"/>
        <item sd="0" x="2238"/>
        <item sd="0" x="2239"/>
        <item sd="0" x="2240"/>
        <item sd="0" x="2241"/>
        <item sd="0" x="2242"/>
        <item sd="0" x="2243"/>
        <item sd="0" x="2244"/>
        <item sd="0" x="2245"/>
        <item sd="0" x="2246"/>
        <item sd="0" x="2247"/>
        <item sd="0" x="2248"/>
        <item sd="0" x="2249"/>
        <item sd="0" x="2250"/>
        <item sd="0" x="2251"/>
        <item sd="0" x="2252"/>
        <item sd="0" x="2253"/>
        <item sd="0" x="2254"/>
        <item sd="0" x="2255"/>
        <item sd="0" x="2256"/>
        <item sd="0" x="2257"/>
        <item sd="0" x="2258"/>
        <item sd="0" x="2259"/>
        <item sd="0" x="2260"/>
        <item sd="0" x="2261"/>
        <item sd="0" x="2262"/>
        <item sd="0" x="2263"/>
        <item sd="0" x="2264"/>
        <item sd="0" x="2265"/>
        <item sd="0" x="2266"/>
        <item sd="0" x="2267"/>
        <item sd="0" x="2268"/>
        <item sd="0" x="2269"/>
        <item sd="0" x="2270"/>
        <item sd="0" x="2271"/>
        <item sd="0" x="2272"/>
        <item sd="0" x="2273"/>
        <item sd="0" x="2274"/>
        <item sd="0" x="2275"/>
        <item sd="0" x="2276"/>
        <item sd="0" x="2277"/>
        <item sd="0" x="2278"/>
        <item sd="0" x="2279"/>
        <item sd="0" x="2280"/>
        <item sd="0" x="2281"/>
        <item sd="0" x="2282"/>
        <item sd="0" x="2283"/>
        <item sd="0" x="2284"/>
        <item sd="0" x="2285"/>
        <item sd="0" x="2286"/>
        <item sd="0" x="2287"/>
        <item sd="0" x="2288"/>
        <item sd="0" x="2289"/>
        <item sd="0" x="2290"/>
        <item sd="0" x="2291"/>
        <item sd="0" x="2292"/>
        <item sd="0" x="2293"/>
        <item sd="0" x="2294"/>
        <item sd="0" x="2295"/>
        <item sd="0" x="2296"/>
        <item sd="0" x="2297"/>
        <item sd="0" x="2298"/>
        <item sd="0" x="2299"/>
        <item sd="0" x="2300"/>
        <item sd="0" x="2301"/>
        <item sd="0" x="2302"/>
        <item sd="0" x="2303"/>
        <item sd="0" x="2304"/>
        <item sd="0" x="2305"/>
        <item sd="0" x="2306"/>
        <item sd="0" x="2307"/>
        <item sd="0" x="2308"/>
        <item sd="0" x="2309"/>
        <item sd="0" x="2310"/>
        <item sd="0" x="2311"/>
        <item sd="0" x="2312"/>
        <item sd="0" x="2313"/>
        <item sd="0" x="2314"/>
        <item sd="0" x="2315"/>
        <item sd="0" x="2316"/>
        <item sd="0" x="2317"/>
        <item sd="0" x="2318"/>
        <item sd="0" x="2319"/>
        <item sd="0" x="2320"/>
        <item sd="0" x="2321"/>
        <item sd="0" x="2322"/>
        <item sd="0" x="2323"/>
        <item sd="0" x="2324"/>
        <item sd="0" x="2325"/>
        <item sd="0" x="2326"/>
        <item sd="0" x="2327"/>
        <item sd="0" x="2328"/>
        <item sd="0" x="2329"/>
        <item sd="0" x="2330"/>
        <item sd="0" x="2331"/>
        <item sd="0" x="2332"/>
        <item sd="0" x="2333"/>
        <item sd="0" x="2334"/>
        <item sd="0" x="2335"/>
        <item sd="0" x="2336"/>
        <item sd="0" x="2337"/>
        <item sd="0" x="2338"/>
        <item sd="0" x="2339"/>
        <item sd="0" x="2340"/>
        <item sd="0" x="2341"/>
        <item sd="0" x="2342"/>
        <item sd="0" x="2343"/>
        <item sd="0" x="2344"/>
        <item sd="0" x="2345"/>
        <item sd="0" x="2346"/>
        <item sd="0" x="2347"/>
        <item sd="0" x="2348"/>
        <item sd="0" x="2349"/>
        <item sd="0" x="2350"/>
        <item sd="0" x="2351"/>
        <item sd="0" x="2352"/>
        <item sd="0" x="2353"/>
        <item sd="0" x="2354"/>
        <item sd="0" x="2355"/>
        <item sd="0" x="2356"/>
        <item sd="0" x="2357"/>
        <item sd="0" x="2358"/>
        <item sd="0" x="2359"/>
        <item sd="0" x="2360"/>
        <item sd="0" x="2361"/>
        <item sd="0" x="2362"/>
        <item sd="0" x="2363"/>
        <item sd="0" x="2364"/>
        <item sd="0" x="2365"/>
        <item sd="0" x="2366"/>
        <item sd="0" x="2367"/>
        <item sd="0" x="2368"/>
        <item sd="0" x="2369"/>
        <item sd="0" x="2370"/>
        <item sd="0" x="2371"/>
        <item sd="0" x="2372"/>
        <item sd="0" x="2373"/>
        <item sd="0" x="2374"/>
        <item sd="0" x="2375"/>
        <item sd="0" x="2376"/>
        <item sd="0" x="2377"/>
        <item sd="0" x="2378"/>
        <item sd="0" x="2379"/>
        <item sd="0" x="2380"/>
        <item sd="0" x="2381"/>
        <item sd="0" x="2382"/>
        <item sd="0" x="2383"/>
        <item sd="0" x="2384"/>
        <item sd="0" x="2385"/>
        <item sd="0" x="2386"/>
        <item sd="0" x="2387"/>
        <item sd="0" x="2388"/>
        <item sd="0" x="2389"/>
        <item sd="0" x="2390"/>
        <item sd="0" x="2391"/>
        <item sd="0" x="2392"/>
        <item sd="0" x="2393"/>
        <item sd="0" x="2394"/>
        <item sd="0" x="2395"/>
        <item sd="0" x="2396"/>
        <item sd="0" x="2397"/>
        <item sd="0" x="2398"/>
        <item sd="0" x="2399"/>
        <item sd="0" x="2400"/>
        <item sd="0" x="2401"/>
        <item sd="0" x="2402"/>
        <item sd="0" x="2403"/>
        <item sd="0" x="2404"/>
        <item sd="0" x="2405"/>
        <item sd="0" x="2406"/>
        <item sd="0" x="2407"/>
        <item sd="0" x="2408"/>
        <item sd="0" x="2409"/>
        <item sd="0" x="2410"/>
        <item sd="0" x="2411"/>
        <item sd="0" x="2412"/>
        <item sd="0" x="2413"/>
        <item sd="0" x="2414"/>
        <item sd="0" x="2415"/>
        <item sd="0" x="2416"/>
        <item sd="0" x="2417"/>
        <item sd="0" x="2418"/>
        <item sd="0" x="2419"/>
        <item sd="0" x="2420"/>
        <item sd="0" x="2421"/>
        <item sd="0" x="2422"/>
        <item sd="0" x="2423"/>
        <item sd="0" x="2424"/>
        <item sd="0" x="2425"/>
        <item sd="0" x="2426"/>
        <item sd="0" x="2427"/>
        <item sd="0" x="2428"/>
        <item sd="0" x="2429"/>
        <item sd="0" x="2430"/>
        <item sd="0" x="2431"/>
        <item sd="0" x="2432"/>
        <item sd="0" x="2433"/>
        <item sd="0" x="2434"/>
        <item sd="0" x="2435"/>
        <item sd="0" x="2436"/>
        <item sd="0" x="2437"/>
        <item sd="0" x="2438"/>
        <item sd="0" x="2439"/>
        <item sd="0" x="2440"/>
        <item sd="0" x="2441"/>
        <item sd="0" x="2442"/>
        <item sd="0" x="2443"/>
        <item sd="0" x="2444"/>
        <item sd="0" x="2445"/>
        <item sd="0" x="2446"/>
        <item sd="0" x="2447"/>
        <item sd="0" x="2448"/>
        <item sd="0" x="2449"/>
        <item sd="0" x="2450"/>
        <item sd="0" x="2451"/>
        <item sd="0" x="2452"/>
        <item sd="0" x="2453"/>
        <item sd="0" x="2454"/>
        <item sd="0" x="2455"/>
        <item sd="0" x="2456"/>
        <item sd="0" x="2457"/>
        <item sd="0" x="2458"/>
        <item sd="0" x="2459"/>
        <item sd="0" x="2460"/>
        <item sd="0" x="2461"/>
        <item sd="0" x="2462"/>
        <item sd="0" x="2463"/>
        <item sd="0" x="2464"/>
        <item sd="0" x="2465"/>
        <item sd="0" x="2466"/>
        <item sd="0" x="2467"/>
        <item sd="0" x="2468"/>
        <item sd="0" x="2469"/>
        <item sd="0" x="2470"/>
        <item sd="0" x="2471"/>
        <item sd="0" x="2472"/>
        <item sd="0" x="2473"/>
        <item sd="0" x="2474"/>
        <item sd="0" x="2475"/>
        <item sd="0" x="2476"/>
        <item sd="0" x="2477"/>
        <item sd="0" x="2478"/>
        <item sd="0" x="2479"/>
        <item sd="0" x="2480"/>
        <item sd="0" x="2481"/>
        <item sd="0" x="2482"/>
        <item sd="0" x="2483"/>
        <item sd="0" x="2484"/>
        <item sd="0" x="2485"/>
        <item sd="0" x="2486"/>
        <item sd="0" x="2487"/>
        <item sd="0" x="2488"/>
        <item sd="0" x="2489"/>
        <item sd="0" x="2490"/>
        <item sd="0" x="2491"/>
        <item sd="0" x="2492"/>
        <item sd="0" x="2493"/>
        <item sd="0" x="2494"/>
        <item sd="0" x="2495"/>
        <item sd="0" x="2496"/>
        <item sd="0" x="2497"/>
        <item sd="0" x="2498"/>
        <item sd="0" x="2499"/>
        <item sd="0" x="2500"/>
        <item sd="0" x="2501"/>
        <item sd="0" x="2502"/>
        <item sd="0" x="2503"/>
        <item sd="0" x="2504"/>
        <item sd="0" x="2505"/>
        <item sd="0" x="2506"/>
        <item sd="0" x="2507"/>
        <item sd="0" x="2508"/>
        <item sd="0" x="2509"/>
        <item sd="0" x="2510"/>
        <item sd="0" x="2511"/>
        <item sd="0" x="2512"/>
        <item sd="0" x="2513"/>
        <item sd="0" x="2514"/>
        <item sd="0" x="2515"/>
        <item sd="0" x="2516"/>
        <item sd="0" x="2517"/>
        <item sd="0" x="2518"/>
        <item sd="0" x="2519"/>
        <item sd="0" x="2520"/>
        <item sd="0" x="2521"/>
        <item sd="0" x="2522"/>
        <item sd="0" x="2523"/>
        <item sd="0" x="2524"/>
        <item sd="0" x="2525"/>
        <item sd="0" x="2526"/>
        <item sd="0" x="2527"/>
        <item sd="0" x="2528"/>
        <item sd="0" x="2529"/>
        <item sd="0" x="2530"/>
        <item sd="0" x="2531"/>
        <item sd="0" x="2532"/>
        <item sd="0" x="2533"/>
        <item sd="0" x="2534"/>
        <item sd="0" x="2535"/>
        <item sd="0" x="2536"/>
        <item sd="0" x="2537"/>
        <item sd="0" x="2538"/>
        <item sd="0" x="2539"/>
        <item sd="0" x="2540"/>
        <item sd="0" x="2541"/>
        <item sd="0" x="2542"/>
        <item sd="0" x="2543"/>
        <item sd="0" x="2544"/>
        <item sd="0" x="2545"/>
        <item sd="0" x="2546"/>
        <item sd="0" x="2547"/>
        <item sd="0" x="2548"/>
        <item sd="0" x="2549"/>
        <item sd="0" x="2550"/>
        <item sd="0" x="2551"/>
        <item sd="0" x="2552"/>
        <item sd="0" x="2553"/>
        <item sd="0" x="2554"/>
        <item sd="0" x="2555"/>
        <item sd="0" x="2556"/>
        <item sd="0" x="2557"/>
        <item sd="0" x="2558"/>
        <item sd="0" x="2559"/>
        <item sd="0" x="2560"/>
        <item sd="0" x="2561"/>
        <item sd="0" x="2562"/>
        <item sd="0" x="2563"/>
        <item sd="0" x="2564"/>
        <item sd="0" x="2565"/>
        <item sd="0" x="2566"/>
        <item sd="0" x="2567"/>
        <item sd="0" x="2568"/>
        <item sd="0" x="2569"/>
        <item sd="0" x="2570"/>
        <item sd="0" x="2571"/>
        <item sd="0" x="2572"/>
        <item sd="0" x="2573"/>
        <item sd="0" x="2574"/>
        <item sd="0" x="2575"/>
        <item sd="0" x="2576"/>
        <item sd="0" x="2577"/>
        <item sd="0" x="2578"/>
        <item sd="0" x="2579"/>
        <item sd="0" x="2580"/>
        <item sd="0" x="2581"/>
        <item sd="0" x="2582"/>
        <item sd="0" x="2583"/>
        <item sd="0" x="2584"/>
        <item sd="0" x="2585"/>
        <item sd="0" x="2586"/>
        <item sd="0" x="2587"/>
        <item sd="0" x="2588"/>
        <item sd="0" x="2589"/>
        <item sd="0" x="2590"/>
        <item sd="0" x="2591"/>
        <item sd="0" x="2592"/>
        <item sd="0" x="2593"/>
        <item sd="0" x="2594"/>
        <item sd="0" x="2595"/>
        <item sd="0" x="2596"/>
        <item sd="0" x="2597"/>
        <item sd="0" x="2598"/>
        <item sd="0" x="2599"/>
        <item sd="0" x="2600"/>
        <item sd="0" x="2601"/>
        <item sd="0" x="2602"/>
        <item sd="0" x="2603"/>
        <item sd="0" x="2604"/>
        <item sd="0" x="2605"/>
        <item sd="0" x="2606"/>
        <item sd="0" x="2607"/>
        <item sd="0" x="2608"/>
        <item sd="0" x="2609"/>
        <item sd="0" x="2610"/>
        <item sd="0" x="2611"/>
        <item sd="0" x="2612"/>
        <item sd="0" x="2613"/>
        <item sd="0" x="2614"/>
        <item sd="0" x="2615"/>
        <item sd="0" x="2616"/>
        <item sd="0" x="2617"/>
        <item sd="0" x="2618"/>
        <item sd="0" x="2619"/>
        <item sd="0" x="2620"/>
        <item sd="0" x="2621"/>
        <item sd="0" x="2622"/>
        <item sd="0" x="2623"/>
        <item sd="0" x="2624"/>
        <item sd="0" x="2625"/>
        <item sd="0" x="2626"/>
        <item sd="0" x="2627"/>
        <item sd="0" x="2628"/>
        <item sd="0" x="2629"/>
        <item sd="0" x="2630"/>
        <item sd="0" x="2631"/>
        <item sd="0" x="2632"/>
        <item sd="0" x="2633"/>
        <item sd="0" x="2634"/>
        <item sd="0" x="2635"/>
        <item sd="0" x="2636"/>
        <item sd="0" x="2637"/>
        <item sd="0" x="2638"/>
        <item sd="0" x="2639"/>
        <item sd="0" x="2640"/>
        <item sd="0" x="2641"/>
        <item sd="0" x="2642"/>
        <item sd="0" x="2643"/>
        <item sd="0" x="2644"/>
        <item sd="0" x="2645"/>
        <item sd="0" x="2646"/>
        <item sd="0" x="2647"/>
        <item sd="0" x="2648"/>
        <item sd="0" x="2649"/>
        <item sd="0" x="2650"/>
        <item sd="0" x="2651"/>
        <item sd="0" x="2652"/>
        <item sd="0" x="2653"/>
        <item sd="0" x="2654"/>
        <item sd="0" x="2655"/>
        <item sd="0" x="2656"/>
        <item sd="0" x="2657"/>
        <item sd="0" x="2658"/>
        <item sd="0" x="2659"/>
        <item sd="0" x="2660"/>
        <item sd="0" x="2661"/>
        <item sd="0" x="2662"/>
        <item sd="0" x="2663"/>
        <item sd="0" x="2664"/>
        <item sd="0" x="2665"/>
        <item sd="0" x="2666"/>
        <item sd="0" x="2667"/>
        <item sd="0" x="2668"/>
        <item sd="0" x="2669"/>
        <item sd="0" x="2670"/>
        <item sd="0" x="2671"/>
        <item sd="0" x="2672"/>
        <item sd="0" x="2673"/>
        <item sd="0" x="2674"/>
        <item sd="0" x="2675"/>
        <item sd="0" x="2676"/>
        <item sd="0" x="2677"/>
        <item sd="0" x="2678"/>
        <item sd="0" x="2679"/>
        <item sd="0" x="2680"/>
        <item sd="0" x="2681"/>
        <item sd="0" x="2682"/>
        <item sd="0" x="2683"/>
        <item sd="0" x="2684"/>
        <item sd="0" x="2685"/>
        <item sd="0" x="2686"/>
        <item sd="0" x="2687"/>
        <item sd="0" x="2688"/>
        <item sd="0" x="2689"/>
        <item sd="0" x="2690"/>
        <item sd="0" x="2691"/>
        <item sd="0" x="2692"/>
        <item sd="0" x="2693"/>
        <item sd="0" x="2694"/>
        <item sd="0" x="2695"/>
        <item sd="0" x="2696"/>
        <item sd="0" x="2697"/>
        <item sd="0" x="2698"/>
        <item sd="0" x="2699"/>
        <item sd="0" x="2700"/>
        <item sd="0" x="2701"/>
        <item sd="0" x="2702"/>
        <item sd="0" x="2703"/>
        <item sd="0" x="2704"/>
        <item sd="0" x="2705"/>
        <item sd="0" x="2706"/>
        <item sd="0" x="2707"/>
        <item sd="0" x="2708"/>
        <item sd="0" x="2709"/>
        <item sd="0" x="2710"/>
        <item sd="0" x="2711"/>
        <item sd="0" x="2712"/>
        <item sd="0" x="2713"/>
        <item sd="0" x="2714"/>
        <item sd="0" x="2715"/>
        <item sd="0" x="2716"/>
        <item sd="0" x="2717"/>
        <item sd="0" x="2718"/>
        <item sd="0" x="2719"/>
        <item sd="0" x="2720"/>
        <item sd="0" x="2721"/>
        <item sd="0" x="2722"/>
        <item sd="0" x="2723"/>
        <item sd="0" x="2724"/>
        <item sd="0" x="2725"/>
        <item sd="0" x="2726"/>
        <item sd="0" x="2727"/>
        <item sd="0" x="2728"/>
        <item sd="0" x="2729"/>
        <item sd="0" x="2730"/>
        <item sd="0" x="2731"/>
        <item sd="0" x="2732"/>
        <item sd="0" x="2733"/>
        <item sd="0" x="2734"/>
        <item sd="0" x="2735"/>
        <item sd="0" x="2736"/>
        <item sd="0" x="2737"/>
        <item sd="0" x="2738"/>
        <item sd="0" x="2739"/>
        <item sd="0" x="2740"/>
        <item sd="0" x="2741"/>
        <item sd="0" x="2742"/>
        <item sd="0" x="2743"/>
        <item sd="0" x="2744"/>
        <item sd="0" x="2745"/>
        <item sd="0" x="2746"/>
        <item sd="0" x="2747"/>
        <item sd="0" x="2748"/>
        <item sd="0" x="2749"/>
        <item sd="0" x="2750"/>
        <item sd="0" x="2751"/>
        <item sd="0" x="2752"/>
        <item sd="0" x="2753"/>
        <item sd="0" x="2754"/>
        <item sd="0" x="2755"/>
        <item sd="0" x="2756"/>
        <item sd="0" x="2757"/>
        <item sd="0" x="2758"/>
        <item sd="0" x="2759"/>
        <item sd="0" x="2760"/>
        <item sd="0" x="2761"/>
        <item sd="0" x="2762"/>
        <item sd="0" x="2763"/>
        <item sd="0" x="2764"/>
        <item sd="0" x="2765"/>
        <item sd="0" x="2766"/>
        <item sd="0" x="2767"/>
        <item sd="0" x="2768"/>
        <item sd="0" x="2769"/>
        <item sd="0" x="2770"/>
        <item sd="0" x="2771"/>
        <item sd="0" x="2772"/>
        <item sd="0" x="2773"/>
        <item sd="0" x="2774"/>
        <item sd="0" x="2775"/>
        <item sd="0" x="2776"/>
        <item sd="0" x="2777"/>
        <item sd="0" x="2778"/>
        <item sd="0" x="2779"/>
        <item sd="0" x="2780"/>
        <item sd="0" x="2781"/>
        <item sd="0" x="2782"/>
        <item sd="0" x="2783"/>
        <item sd="0" x="2784"/>
        <item sd="0" x="2785"/>
        <item sd="0" x="2786"/>
        <item sd="0" x="2787"/>
        <item sd="0" x="2788"/>
        <item sd="0" x="2789"/>
        <item sd="0" x="2790"/>
        <item sd="0" x="2791"/>
        <item sd="0" x="2792"/>
        <item sd="0" x="2793"/>
        <item sd="0" x="2794"/>
        <item sd="0" x="2795"/>
        <item sd="0" x="2796"/>
        <item sd="0" x="2797"/>
        <item sd="0" x="2798"/>
        <item sd="0" x="2799"/>
        <item sd="0" x="2800"/>
        <item sd="0" x="2801"/>
        <item sd="0" x="2802"/>
        <item sd="0" x="2803"/>
        <item sd="0" x="2804"/>
        <item sd="0" x="2805"/>
        <item sd="0" x="2806"/>
        <item sd="0" x="2807"/>
        <item sd="0" x="2808"/>
        <item sd="0" x="2809"/>
        <item sd="0" x="2810"/>
        <item sd="0" x="2811"/>
        <item sd="0" x="2812"/>
        <item sd="0" x="2813"/>
        <item sd="0" x="2814"/>
        <item sd="0" x="2815"/>
        <item sd="0" x="2816"/>
        <item sd="0" x="2817"/>
        <item sd="0" x="2818"/>
        <item sd="0" x="2819"/>
        <item sd="0" x="2820"/>
        <item sd="0" x="2821"/>
        <item sd="0" x="2822"/>
        <item sd="0" x="2823"/>
        <item sd="0" x="2824"/>
        <item sd="0" x="2825"/>
        <item sd="0" x="2826"/>
        <item sd="0" x="2827"/>
        <item sd="0" x="2828"/>
        <item sd="0" x="2829"/>
        <item sd="0" x="2830"/>
        <item sd="0" x="2831"/>
        <item sd="0" x="2832"/>
        <item sd="0" x="2833"/>
        <item sd="0" x="2834"/>
        <item sd="0" x="2835"/>
        <item sd="0" x="2836"/>
        <item sd="0" x="2837"/>
        <item sd="0" x="2838"/>
        <item sd="0" x="2839"/>
        <item sd="0" x="2840"/>
        <item sd="0" x="2841"/>
        <item sd="0" x="2842"/>
        <item sd="0" x="2843"/>
        <item sd="0" x="2844"/>
        <item sd="0" x="2845"/>
        <item sd="0" x="2846"/>
        <item sd="0" x="2847"/>
        <item sd="0" x="2848"/>
        <item sd="0" x="2849"/>
        <item sd="0" x="2850"/>
        <item sd="0" x="2851"/>
        <item sd="0" x="2852"/>
        <item sd="0" x="2853"/>
        <item sd="0" x="2854"/>
        <item sd="0" x="2855"/>
        <item sd="0" x="2856"/>
        <item sd="0" x="2857"/>
        <item sd="0" x="2858"/>
        <item sd="0" x="2859"/>
        <item sd="0" x="2860"/>
        <item sd="0" x="2861"/>
        <item sd="0" x="2862"/>
        <item sd="0" x="2863"/>
        <item sd="0" x="2864"/>
        <item sd="0" x="2865"/>
        <item sd="0" x="2866"/>
        <item sd="0" x="2867"/>
        <item sd="0" x="2868"/>
        <item sd="0" x="2869"/>
        <item sd="0" x="2870"/>
        <item sd="0" x="2871"/>
        <item sd="0" x="2872"/>
        <item sd="0" x="2873"/>
        <item sd="0" x="2874"/>
        <item sd="0" x="2875"/>
        <item sd="0" x="2876"/>
        <item sd="0" x="2877"/>
        <item sd="0" x="2878"/>
        <item sd="0" x="2879"/>
        <item sd="0" x="2880"/>
        <item sd="0" x="2881"/>
        <item sd="0" x="2882"/>
        <item sd="0" x="2883"/>
        <item sd="0" x="2884"/>
        <item sd="0" x="2885"/>
        <item sd="0" x="2886"/>
        <item sd="0" x="2887"/>
        <item sd="0" x="2888"/>
        <item sd="0" x="2889"/>
        <item sd="0" x="2890"/>
        <item sd="0" x="2891"/>
        <item sd="0" x="2892"/>
        <item sd="0" x="2893"/>
        <item sd="0" x="2894"/>
        <item sd="0" x="2895"/>
        <item sd="0" x="2896"/>
        <item sd="0" x="2897"/>
        <item sd="0" x="2898"/>
        <item sd="0" x="2899"/>
        <item sd="0" x="2900"/>
        <item sd="0" x="2901"/>
        <item sd="0" x="2902"/>
        <item sd="0" x="2903"/>
        <item sd="0" x="2904"/>
        <item sd="0" x="2905"/>
        <item sd="0" x="2906"/>
        <item sd="0" x="2907"/>
        <item sd="0" x="2908"/>
        <item sd="0" x="2909"/>
        <item sd="0" x="2910"/>
        <item sd="0" x="2911"/>
        <item sd="0" x="2912"/>
        <item sd="0" x="2913"/>
        <item sd="0" x="2914"/>
        <item sd="0" x="2915"/>
        <item sd="0" x="2916"/>
        <item sd="0" x="2917"/>
        <item sd="0" x="2918"/>
        <item sd="0" x="2919"/>
        <item sd="0" x="2920"/>
        <item sd="0" x="2921"/>
        <item sd="0" x="2922"/>
        <item sd="0" x="2923"/>
        <item sd="0" x="2924"/>
        <item sd="0" x="2925"/>
        <item sd="0" x="2926"/>
        <item sd="0" x="2927"/>
        <item sd="0" x="2928"/>
        <item sd="0" x="2929"/>
        <item sd="0" x="2930"/>
        <item sd="0" x="2931"/>
        <item sd="0" x="2932"/>
        <item sd="0" x="2933"/>
        <item sd="0" x="2934"/>
        <item sd="0" x="2935"/>
        <item sd="0" x="2936"/>
        <item sd="0" x="2937"/>
        <item sd="0" x="2938"/>
        <item sd="0" x="2939"/>
        <item sd="0" x="2940"/>
        <item sd="0" x="2941"/>
        <item sd="0" x="2942"/>
        <item sd="0" x="2943"/>
        <item sd="0" x="2944"/>
        <item sd="0" x="2945"/>
        <item sd="0" x="2946"/>
        <item sd="0" x="2947"/>
        <item sd="0" x="2948"/>
        <item sd="0" x="2949"/>
        <item sd="0" x="2950"/>
        <item sd="0" x="2951"/>
        <item sd="0" x="2952"/>
        <item sd="0" x="2953"/>
        <item sd="0" x="2954"/>
        <item sd="0" x="2955"/>
        <item sd="0" x="2956"/>
        <item sd="0" x="2957"/>
        <item sd="0" x="2958"/>
        <item sd="0" x="2959"/>
        <item sd="0" x="2960"/>
        <item sd="0" x="2961"/>
        <item sd="0" x="2962"/>
        <item sd="0" x="2963"/>
        <item sd="0" x="2964"/>
        <item sd="0" x="2965"/>
        <item sd="0" x="2966"/>
        <item sd="0" x="2967"/>
        <item sd="0" x="2968"/>
        <item sd="0" x="2969"/>
        <item sd="0" x="2970"/>
        <item sd="0" x="2971"/>
        <item sd="0" x="2972"/>
        <item sd="0" x="2973"/>
        <item sd="0" x="2974"/>
        <item sd="0" x="2975"/>
        <item sd="0" x="2976"/>
        <item sd="0" x="2977"/>
        <item sd="0" x="2978"/>
        <item sd="0" x="2979"/>
        <item sd="0" x="2980"/>
        <item sd="0" x="2981"/>
        <item sd="0" x="2982"/>
        <item sd="0" x="2983"/>
        <item sd="0" x="2984"/>
        <item sd="0" x="2985"/>
        <item sd="0" x="2986"/>
        <item sd="0" x="2987"/>
        <item sd="0" x="2988"/>
        <item sd="0" x="2989"/>
        <item sd="0" x="2990"/>
        <item sd="0" x="2991"/>
        <item sd="0" x="2992"/>
        <item sd="0" x="2993"/>
        <item sd="0" x="2994"/>
        <item sd="0" x="2995"/>
        <item sd="0" x="2996"/>
        <item sd="0" x="2997"/>
        <item sd="0" x="2998"/>
        <item sd="0" x="2999"/>
        <item sd="0" x="3000"/>
        <item sd="0" x="3001"/>
        <item sd="0" x="3002"/>
        <item sd="0" x="3003"/>
        <item sd="0" x="3004"/>
        <item sd="0" x="3005"/>
        <item sd="0" x="3006"/>
        <item t="default"/>
      </items>
    </pivotField>
  </pivotFields>
  <rowFields count="2">
    <field x="21"/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3"/>
    </i>
    <i>
      <x v="4"/>
    </i>
    <i t="grand">
      <x/>
    </i>
  </colItems>
  <pageFields count="1"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08"/>
  <sheetViews>
    <sheetView topLeftCell="C1" workbookViewId="0">
      <selection activeCell="O2" sqref="O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4" max="4" width="7.1640625" bestFit="1" customWidth="1"/>
    <col min="5" max="5" width="7.6640625" bestFit="1" customWidth="1"/>
    <col min="6" max="6" width="9.5" bestFit="1" customWidth="1"/>
    <col min="7" max="7" width="13" bestFit="1" customWidth="1"/>
    <col min="8" max="8" width="7.33203125" bestFit="1" customWidth="1"/>
    <col min="9" max="9" width="8.1640625" bestFit="1" customWidth="1"/>
    <col min="10" max="11" width="11.1640625" bestFit="1" customWidth="1"/>
    <col min="12" max="12" width="9.33203125" bestFit="1" customWidth="1"/>
    <col min="13" max="13" width="8.33203125" bestFit="1" customWidth="1"/>
    <col min="14" max="14" width="28" bestFit="1" customWidth="1"/>
    <col min="15" max="15" width="13.83203125" bestFit="1" customWidth="1"/>
    <col min="16" max="16" width="17.1640625" bestFit="1" customWidth="1"/>
    <col min="17" max="17" width="15.5" bestFit="1" customWidth="1"/>
    <col min="18" max="18" width="16.6640625" bestFit="1" customWidth="1"/>
    <col min="19" max="19" width="21.83203125" bestFit="1" customWidth="1"/>
    <col min="20" max="20" width="20.83203125" bestFit="1" customWidth="1"/>
    <col min="21" max="21" width="1.6640625" bestFit="1" customWidth="1"/>
  </cols>
  <sheetData>
    <row r="1" spans="1:21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2118</v>
      </c>
      <c r="P1" s="1" t="s">
        <v>2117</v>
      </c>
      <c r="Q1" s="1" t="s">
        <v>2029</v>
      </c>
      <c r="R1" s="1" t="s">
        <v>2030</v>
      </c>
      <c r="S1" s="1" t="s">
        <v>2072</v>
      </c>
      <c r="T1" s="1" t="s">
        <v>2073</v>
      </c>
      <c r="U1" s="1" t="s">
        <v>2080</v>
      </c>
    </row>
    <row r="2" spans="1:21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14"/>
      <c r="P2" s="5">
        <f>E2/D2</f>
        <v>0</v>
      </c>
      <c r="Q2" s="1" t="s">
        <v>2029</v>
      </c>
      <c r="S2" s="8">
        <f>(((J2/60)/24)+DATE(1970,1,1))</f>
        <v>1031604</v>
      </c>
      <c r="T2" s="8">
        <f>(((K2/60)/60)/24)+DATE(1970,1,1)</f>
        <v>42353.25</v>
      </c>
    </row>
    <row r="3" spans="1:21" ht="17" x14ac:dyDescent="0.2">
      <c r="A3">
        <v>500</v>
      </c>
      <c r="B3" t="s">
        <v>1048</v>
      </c>
      <c r="C3" s="3" t="s">
        <v>1049</v>
      </c>
      <c r="D3">
        <v>100</v>
      </c>
      <c r="E3">
        <v>0</v>
      </c>
      <c r="F3" t="s">
        <v>14</v>
      </c>
      <c r="G3">
        <v>0</v>
      </c>
      <c r="H3" t="s">
        <v>21</v>
      </c>
      <c r="I3" t="s">
        <v>22</v>
      </c>
      <c r="J3">
        <v>1448690400</v>
      </c>
      <c r="K3">
        <v>1369803600</v>
      </c>
      <c r="L3" t="b">
        <v>0</v>
      </c>
      <c r="M3" t="b">
        <v>1</v>
      </c>
      <c r="N3" t="s">
        <v>33</v>
      </c>
      <c r="O3" s="15">
        <v>0</v>
      </c>
      <c r="P3" s="5">
        <f t="shared" ref="P3:P66" si="0">E3/D3</f>
        <v>0</v>
      </c>
      <c r="Q3" t="s">
        <v>2031</v>
      </c>
      <c r="R3" t="s">
        <v>2032</v>
      </c>
      <c r="S3" s="8">
        <f t="shared" ref="S3:S66" si="1">(((J3/60)/24)+DATE(1970,1,1))</f>
        <v>1031604</v>
      </c>
      <c r="T3" s="8">
        <f t="shared" ref="T3:T66" si="2">(((K3/60)/60)/24)+DATE(1970,1,1)</f>
        <v>41423.208333333336</v>
      </c>
    </row>
    <row r="4" spans="1:21" ht="17" x14ac:dyDescent="0.2">
      <c r="A4">
        <v>921</v>
      </c>
      <c r="B4" t="s">
        <v>1874</v>
      </c>
      <c r="C4" s="3" t="s">
        <v>1875</v>
      </c>
      <c r="D4">
        <v>160400</v>
      </c>
      <c r="E4">
        <v>1210</v>
      </c>
      <c r="F4" t="s">
        <v>14</v>
      </c>
      <c r="G4">
        <v>38</v>
      </c>
      <c r="H4" t="s">
        <v>21</v>
      </c>
      <c r="I4" t="s">
        <v>22</v>
      </c>
      <c r="J4">
        <v>1448690400</v>
      </c>
      <c r="K4">
        <v>1330236000</v>
      </c>
      <c r="L4" t="b">
        <v>0</v>
      </c>
      <c r="M4" t="b">
        <v>0</v>
      </c>
      <c r="N4" t="s">
        <v>28</v>
      </c>
      <c r="O4" s="14">
        <f t="shared" ref="O3:O66" si="3">$E4/$G4</f>
        <v>31.842105263157894</v>
      </c>
      <c r="P4" s="5">
        <f t="shared" si="0"/>
        <v>7.5436408977556111E-3</v>
      </c>
      <c r="Q4" t="s">
        <v>2033</v>
      </c>
      <c r="R4" t="s">
        <v>2034</v>
      </c>
      <c r="S4" s="8">
        <f t="shared" si="1"/>
        <v>1031604</v>
      </c>
      <c r="T4" s="8">
        <f t="shared" si="2"/>
        <v>40965.25</v>
      </c>
    </row>
    <row r="5" spans="1:21" ht="17" x14ac:dyDescent="0.2">
      <c r="A5">
        <v>496</v>
      </c>
      <c r="B5" t="s">
        <v>1040</v>
      </c>
      <c r="C5" s="3" t="s">
        <v>1041</v>
      </c>
      <c r="D5">
        <v>183800</v>
      </c>
      <c r="E5">
        <v>1667</v>
      </c>
      <c r="F5" t="s">
        <v>14</v>
      </c>
      <c r="G5">
        <v>54</v>
      </c>
      <c r="H5" t="s">
        <v>21</v>
      </c>
      <c r="I5" t="s">
        <v>22</v>
      </c>
      <c r="J5">
        <v>1448690400</v>
      </c>
      <c r="K5">
        <v>1496811600</v>
      </c>
      <c r="L5" t="b">
        <v>0</v>
      </c>
      <c r="M5" t="b">
        <v>0</v>
      </c>
      <c r="N5" t="s">
        <v>71</v>
      </c>
      <c r="O5" s="14">
        <f t="shared" si="3"/>
        <v>30.87037037037037</v>
      </c>
      <c r="P5" s="5">
        <f t="shared" si="0"/>
        <v>9.0696409140369975E-3</v>
      </c>
      <c r="Q5" t="s">
        <v>2035</v>
      </c>
      <c r="R5" t="s">
        <v>2036</v>
      </c>
      <c r="S5" s="8">
        <f t="shared" si="1"/>
        <v>1031604</v>
      </c>
      <c r="T5" s="8">
        <f t="shared" si="2"/>
        <v>42893.208333333328</v>
      </c>
    </row>
    <row r="6" spans="1:21" ht="17" x14ac:dyDescent="0.2">
      <c r="A6">
        <v>100</v>
      </c>
      <c r="B6" t="s">
        <v>249</v>
      </c>
      <c r="C6" s="3" t="s">
        <v>250</v>
      </c>
      <c r="D6">
        <v>100</v>
      </c>
      <c r="E6">
        <v>1</v>
      </c>
      <c r="F6" t="s">
        <v>14</v>
      </c>
      <c r="G6">
        <v>1</v>
      </c>
      <c r="H6" t="s">
        <v>21</v>
      </c>
      <c r="I6" t="s">
        <v>22</v>
      </c>
      <c r="J6">
        <v>1319000400</v>
      </c>
      <c r="K6">
        <v>1320555600</v>
      </c>
      <c r="L6" t="b">
        <v>0</v>
      </c>
      <c r="M6" t="b">
        <v>0</v>
      </c>
      <c r="N6" t="s">
        <v>33</v>
      </c>
      <c r="O6" s="14">
        <f t="shared" si="3"/>
        <v>1</v>
      </c>
      <c r="P6" s="5">
        <f t="shared" si="0"/>
        <v>0.01</v>
      </c>
      <c r="Q6" t="s">
        <v>2037</v>
      </c>
      <c r="R6" t="s">
        <v>2038</v>
      </c>
      <c r="S6" s="8">
        <f t="shared" si="1"/>
        <v>941541.5</v>
      </c>
      <c r="T6" s="8">
        <f t="shared" si="2"/>
        <v>40853.208333333336</v>
      </c>
    </row>
    <row r="7" spans="1:21" ht="17" x14ac:dyDescent="0.2">
      <c r="A7">
        <v>150</v>
      </c>
      <c r="B7" t="s">
        <v>352</v>
      </c>
      <c r="C7" s="3" t="s">
        <v>353</v>
      </c>
      <c r="D7">
        <v>100</v>
      </c>
      <c r="E7">
        <v>1</v>
      </c>
      <c r="F7" t="s">
        <v>14</v>
      </c>
      <c r="G7">
        <v>1</v>
      </c>
      <c r="H7" t="s">
        <v>21</v>
      </c>
      <c r="I7" t="s">
        <v>22</v>
      </c>
      <c r="J7">
        <v>1544940000</v>
      </c>
      <c r="K7">
        <v>1545026400</v>
      </c>
      <c r="L7" t="b">
        <v>0</v>
      </c>
      <c r="M7" t="b">
        <v>0</v>
      </c>
      <c r="N7" t="s">
        <v>23</v>
      </c>
      <c r="O7" s="14">
        <f t="shared" si="3"/>
        <v>1</v>
      </c>
      <c r="P7" s="5">
        <f t="shared" si="0"/>
        <v>0.01</v>
      </c>
      <c r="Q7" t="s">
        <v>2033</v>
      </c>
      <c r="R7" t="s">
        <v>2034</v>
      </c>
      <c r="S7" s="8">
        <f t="shared" si="1"/>
        <v>1098444</v>
      </c>
      <c r="T7" s="8">
        <f t="shared" si="2"/>
        <v>43451.25</v>
      </c>
    </row>
    <row r="8" spans="1:21" ht="17" x14ac:dyDescent="0.2">
      <c r="A8">
        <v>750</v>
      </c>
      <c r="B8" t="s">
        <v>1536</v>
      </c>
      <c r="C8" s="3" t="s">
        <v>1537</v>
      </c>
      <c r="D8">
        <v>100</v>
      </c>
      <c r="E8">
        <v>1</v>
      </c>
      <c r="F8" t="s">
        <v>14</v>
      </c>
      <c r="G8">
        <v>1</v>
      </c>
      <c r="H8" t="s">
        <v>40</v>
      </c>
      <c r="I8" t="s">
        <v>41</v>
      </c>
      <c r="J8">
        <v>1277960400</v>
      </c>
      <c r="K8">
        <v>1280120400</v>
      </c>
      <c r="L8" t="b">
        <v>0</v>
      </c>
      <c r="M8" t="b">
        <v>0</v>
      </c>
      <c r="N8" t="s">
        <v>50</v>
      </c>
      <c r="O8" s="14">
        <f t="shared" si="3"/>
        <v>1</v>
      </c>
      <c r="P8" s="5">
        <f t="shared" si="0"/>
        <v>0.01</v>
      </c>
      <c r="Q8" t="s">
        <v>2039</v>
      </c>
      <c r="R8" t="s">
        <v>2040</v>
      </c>
      <c r="S8" s="8">
        <f t="shared" si="1"/>
        <v>913041.5</v>
      </c>
      <c r="T8" s="8">
        <f t="shared" si="2"/>
        <v>40385.208333333336</v>
      </c>
    </row>
    <row r="9" spans="1:21" ht="17" x14ac:dyDescent="0.2">
      <c r="A9">
        <v>800</v>
      </c>
      <c r="B9" t="s">
        <v>1635</v>
      </c>
      <c r="C9" s="3" t="s">
        <v>1636</v>
      </c>
      <c r="D9">
        <v>100</v>
      </c>
      <c r="E9">
        <v>1</v>
      </c>
      <c r="F9" t="s">
        <v>14</v>
      </c>
      <c r="G9">
        <v>1</v>
      </c>
      <c r="H9" t="s">
        <v>98</v>
      </c>
      <c r="I9" t="s">
        <v>99</v>
      </c>
      <c r="J9">
        <v>1434085200</v>
      </c>
      <c r="K9">
        <v>1434430800</v>
      </c>
      <c r="L9" t="b">
        <v>0</v>
      </c>
      <c r="M9" t="b">
        <v>0</v>
      </c>
      <c r="N9" t="s">
        <v>23</v>
      </c>
      <c r="O9" s="14">
        <f t="shared" si="3"/>
        <v>1</v>
      </c>
      <c r="P9" s="5">
        <f t="shared" si="0"/>
        <v>0.01</v>
      </c>
      <c r="Q9" t="s">
        <v>2039</v>
      </c>
      <c r="R9" t="s">
        <v>2041</v>
      </c>
      <c r="S9" s="8">
        <f t="shared" si="1"/>
        <v>1021461.5</v>
      </c>
      <c r="T9" s="8">
        <f t="shared" si="2"/>
        <v>42171.208333333328</v>
      </c>
    </row>
    <row r="10" spans="1:21" ht="34" x14ac:dyDescent="0.2">
      <c r="A10">
        <v>850</v>
      </c>
      <c r="B10" t="s">
        <v>1733</v>
      </c>
      <c r="C10" s="3" t="s">
        <v>1734</v>
      </c>
      <c r="D10">
        <v>100</v>
      </c>
      <c r="E10">
        <v>1</v>
      </c>
      <c r="F10" t="s">
        <v>14</v>
      </c>
      <c r="G10">
        <v>1</v>
      </c>
      <c r="H10" t="s">
        <v>21</v>
      </c>
      <c r="I10" t="s">
        <v>22</v>
      </c>
      <c r="J10">
        <v>1321682400</v>
      </c>
      <c r="K10">
        <v>1322978400</v>
      </c>
      <c r="L10" t="b">
        <v>1</v>
      </c>
      <c r="M10" t="b">
        <v>0</v>
      </c>
      <c r="N10" t="s">
        <v>23</v>
      </c>
      <c r="O10" s="14">
        <f t="shared" si="3"/>
        <v>1</v>
      </c>
      <c r="P10" s="5">
        <f t="shared" si="0"/>
        <v>0.01</v>
      </c>
      <c r="Q10" t="s">
        <v>2039</v>
      </c>
      <c r="R10" t="s">
        <v>2040</v>
      </c>
      <c r="S10" s="8">
        <f t="shared" si="1"/>
        <v>943404</v>
      </c>
      <c r="T10" s="8">
        <f t="shared" si="2"/>
        <v>40881.25</v>
      </c>
    </row>
    <row r="11" spans="1:21" ht="34" x14ac:dyDescent="0.2">
      <c r="A11">
        <v>830</v>
      </c>
      <c r="B11" t="s">
        <v>1693</v>
      </c>
      <c r="C11" s="3" t="s">
        <v>1694</v>
      </c>
      <c r="D11">
        <v>121600</v>
      </c>
      <c r="E11">
        <v>1424</v>
      </c>
      <c r="F11" t="s">
        <v>14</v>
      </c>
      <c r="G11">
        <v>22</v>
      </c>
      <c r="H11" t="s">
        <v>21</v>
      </c>
      <c r="I11" t="s">
        <v>22</v>
      </c>
      <c r="J11">
        <v>1514959200</v>
      </c>
      <c r="K11">
        <v>1520056800</v>
      </c>
      <c r="L11" t="b">
        <v>0</v>
      </c>
      <c r="M11" t="b">
        <v>0</v>
      </c>
      <c r="N11" t="s">
        <v>33</v>
      </c>
      <c r="O11" s="14">
        <f t="shared" si="3"/>
        <v>64.727272727272734</v>
      </c>
      <c r="P11" s="5">
        <f t="shared" si="0"/>
        <v>1.1710526315789473E-2</v>
      </c>
      <c r="Q11" t="s">
        <v>2039</v>
      </c>
      <c r="R11" t="s">
        <v>2040</v>
      </c>
      <c r="S11" s="8">
        <f t="shared" si="1"/>
        <v>1077624</v>
      </c>
      <c r="T11" s="8">
        <f t="shared" si="2"/>
        <v>43162.25</v>
      </c>
    </row>
    <row r="12" spans="1:21" ht="34" x14ac:dyDescent="0.2">
      <c r="A12">
        <v>271</v>
      </c>
      <c r="B12" t="s">
        <v>594</v>
      </c>
      <c r="C12" s="3" t="s">
        <v>595</v>
      </c>
      <c r="D12">
        <v>153700</v>
      </c>
      <c r="E12">
        <v>1953</v>
      </c>
      <c r="F12" t="s">
        <v>47</v>
      </c>
      <c r="G12">
        <v>61</v>
      </c>
      <c r="H12" t="s">
        <v>21</v>
      </c>
      <c r="I12" t="s">
        <v>22</v>
      </c>
      <c r="J12">
        <v>1449468000</v>
      </c>
      <c r="K12">
        <v>1452146400</v>
      </c>
      <c r="L12" t="b">
        <v>0</v>
      </c>
      <c r="M12" t="b">
        <v>0</v>
      </c>
      <c r="N12" t="s">
        <v>122</v>
      </c>
      <c r="O12" s="14">
        <f>$E12/$G12</f>
        <v>32.016393442622949</v>
      </c>
      <c r="P12" s="5">
        <f t="shared" si="0"/>
        <v>1.2706571242680547E-2</v>
      </c>
      <c r="Q12" t="s">
        <v>2033</v>
      </c>
      <c r="R12" t="s">
        <v>2034</v>
      </c>
      <c r="S12" s="8">
        <f t="shared" si="1"/>
        <v>1032144</v>
      </c>
      <c r="T12" s="8">
        <f t="shared" si="2"/>
        <v>42376.25</v>
      </c>
    </row>
    <row r="13" spans="1:21" ht="17" x14ac:dyDescent="0.2">
      <c r="A13">
        <v>936</v>
      </c>
      <c r="B13" t="s">
        <v>1246</v>
      </c>
      <c r="C13" s="3" t="s">
        <v>1904</v>
      </c>
      <c r="D13">
        <v>103200</v>
      </c>
      <c r="E13">
        <v>1690</v>
      </c>
      <c r="F13" t="s">
        <v>14</v>
      </c>
      <c r="G13">
        <v>21</v>
      </c>
      <c r="H13" t="s">
        <v>21</v>
      </c>
      <c r="I13" t="s">
        <v>22</v>
      </c>
      <c r="J13">
        <v>1563771600</v>
      </c>
      <c r="K13">
        <v>1564030800</v>
      </c>
      <c r="L13" t="b">
        <v>1</v>
      </c>
      <c r="M13" t="b">
        <v>0</v>
      </c>
      <c r="N13" t="s">
        <v>33</v>
      </c>
      <c r="O13" s="14">
        <f t="shared" si="3"/>
        <v>80.476190476190482</v>
      </c>
      <c r="P13" s="5">
        <f t="shared" si="0"/>
        <v>1.6375968992248063E-2</v>
      </c>
      <c r="Q13" t="s">
        <v>2042</v>
      </c>
      <c r="R13" t="s">
        <v>2043</v>
      </c>
      <c r="S13" s="8">
        <f t="shared" si="1"/>
        <v>1111521.5</v>
      </c>
      <c r="T13" s="8">
        <f t="shared" si="2"/>
        <v>43671.208333333328</v>
      </c>
    </row>
    <row r="14" spans="1:21" ht="34" x14ac:dyDescent="0.2">
      <c r="A14">
        <v>903</v>
      </c>
      <c r="B14" t="s">
        <v>1838</v>
      </c>
      <c r="C14" s="3" t="s">
        <v>1839</v>
      </c>
      <c r="D14">
        <v>41000</v>
      </c>
      <c r="E14">
        <v>709</v>
      </c>
      <c r="F14" t="s">
        <v>47</v>
      </c>
      <c r="G14">
        <v>14</v>
      </c>
      <c r="H14" t="s">
        <v>21</v>
      </c>
      <c r="I14" t="s">
        <v>22</v>
      </c>
      <c r="J14">
        <v>1336194000</v>
      </c>
      <c r="K14">
        <v>1337490000</v>
      </c>
      <c r="L14" t="b">
        <v>0</v>
      </c>
      <c r="M14" t="b">
        <v>1</v>
      </c>
      <c r="N14" t="s">
        <v>68</v>
      </c>
      <c r="O14" s="14">
        <f t="shared" si="3"/>
        <v>50.642857142857146</v>
      </c>
      <c r="P14" s="5">
        <f t="shared" si="0"/>
        <v>1.729268292682927E-2</v>
      </c>
      <c r="Q14" t="s">
        <v>2033</v>
      </c>
      <c r="R14" t="s">
        <v>2034</v>
      </c>
      <c r="S14" s="8">
        <f t="shared" si="1"/>
        <v>953481.5</v>
      </c>
      <c r="T14" s="8">
        <f t="shared" si="2"/>
        <v>41049.208333333336</v>
      </c>
    </row>
    <row r="15" spans="1:21" ht="34" x14ac:dyDescent="0.2">
      <c r="A15">
        <v>50</v>
      </c>
      <c r="B15" t="s">
        <v>146</v>
      </c>
      <c r="C15" s="3" t="s">
        <v>147</v>
      </c>
      <c r="D15">
        <v>100</v>
      </c>
      <c r="E15">
        <v>2</v>
      </c>
      <c r="F15" t="s">
        <v>14</v>
      </c>
      <c r="G15">
        <v>1</v>
      </c>
      <c r="H15" t="s">
        <v>107</v>
      </c>
      <c r="I15" t="s">
        <v>108</v>
      </c>
      <c r="J15">
        <v>1375333200</v>
      </c>
      <c r="K15">
        <v>1377752400</v>
      </c>
      <c r="L15" t="b">
        <v>0</v>
      </c>
      <c r="M15" t="b">
        <v>0</v>
      </c>
      <c r="N15" t="s">
        <v>148</v>
      </c>
      <c r="O15" s="14">
        <f t="shared" si="3"/>
        <v>2</v>
      </c>
      <c r="P15" s="5">
        <f t="shared" si="0"/>
        <v>0.02</v>
      </c>
      <c r="Q15" t="s">
        <v>2044</v>
      </c>
      <c r="R15" t="s">
        <v>2045</v>
      </c>
      <c r="S15" s="8">
        <f t="shared" si="1"/>
        <v>980661.5</v>
      </c>
      <c r="T15" s="8">
        <f t="shared" si="2"/>
        <v>41515.208333333336</v>
      </c>
    </row>
    <row r="16" spans="1:21" ht="17" x14ac:dyDescent="0.2">
      <c r="A16">
        <v>200</v>
      </c>
      <c r="B16" t="s">
        <v>452</v>
      </c>
      <c r="C16" s="3" t="s">
        <v>453</v>
      </c>
      <c r="D16">
        <v>100</v>
      </c>
      <c r="E16">
        <v>2</v>
      </c>
      <c r="F16" t="s">
        <v>14</v>
      </c>
      <c r="G16">
        <v>1</v>
      </c>
      <c r="H16" t="s">
        <v>15</v>
      </c>
      <c r="I16" t="s">
        <v>16</v>
      </c>
      <c r="J16">
        <v>1269493200</v>
      </c>
      <c r="K16">
        <v>1270443600</v>
      </c>
      <c r="L16" t="b">
        <v>0</v>
      </c>
      <c r="M16" t="b">
        <v>0</v>
      </c>
      <c r="N16" t="s">
        <v>33</v>
      </c>
      <c r="O16" s="14">
        <f t="shared" si="3"/>
        <v>2</v>
      </c>
      <c r="P16" s="5">
        <f t="shared" si="0"/>
        <v>0.02</v>
      </c>
      <c r="Q16" t="s">
        <v>2039</v>
      </c>
      <c r="R16" t="s">
        <v>2046</v>
      </c>
      <c r="S16" s="8">
        <f t="shared" si="1"/>
        <v>907161.5</v>
      </c>
      <c r="T16" s="8">
        <f t="shared" si="2"/>
        <v>40273.208333333336</v>
      </c>
    </row>
    <row r="17" spans="1:20" ht="34" x14ac:dyDescent="0.2">
      <c r="A17">
        <v>400</v>
      </c>
      <c r="B17" t="s">
        <v>851</v>
      </c>
      <c r="C17" s="3" t="s">
        <v>852</v>
      </c>
      <c r="D17">
        <v>100</v>
      </c>
      <c r="E17">
        <v>2</v>
      </c>
      <c r="F17" t="s">
        <v>14</v>
      </c>
      <c r="G17">
        <v>1</v>
      </c>
      <c r="H17" t="s">
        <v>21</v>
      </c>
      <c r="I17" t="s">
        <v>22</v>
      </c>
      <c r="J17">
        <v>1376629200</v>
      </c>
      <c r="K17">
        <v>1378530000</v>
      </c>
      <c r="L17" t="b">
        <v>0</v>
      </c>
      <c r="M17" t="b">
        <v>1</v>
      </c>
      <c r="N17" t="s">
        <v>122</v>
      </c>
      <c r="O17" s="14">
        <f t="shared" si="3"/>
        <v>2</v>
      </c>
      <c r="P17" s="5">
        <f t="shared" si="0"/>
        <v>0.02</v>
      </c>
      <c r="Q17" t="s">
        <v>2033</v>
      </c>
      <c r="R17" t="s">
        <v>2034</v>
      </c>
      <c r="S17" s="8">
        <f t="shared" si="1"/>
        <v>981561.5</v>
      </c>
      <c r="T17" s="8">
        <f t="shared" si="2"/>
        <v>41524.208333333336</v>
      </c>
    </row>
    <row r="18" spans="1:20" ht="17" x14ac:dyDescent="0.2">
      <c r="A18">
        <v>650</v>
      </c>
      <c r="B18" t="s">
        <v>1342</v>
      </c>
      <c r="C18" s="3" t="s">
        <v>1343</v>
      </c>
      <c r="D18">
        <v>100</v>
      </c>
      <c r="E18">
        <v>2</v>
      </c>
      <c r="F18" t="s">
        <v>14</v>
      </c>
      <c r="G18">
        <v>1</v>
      </c>
      <c r="H18" t="s">
        <v>21</v>
      </c>
      <c r="I18" t="s">
        <v>22</v>
      </c>
      <c r="J18">
        <v>1404795600</v>
      </c>
      <c r="K18">
        <v>1407128400</v>
      </c>
      <c r="L18" t="b">
        <v>0</v>
      </c>
      <c r="M18" t="b">
        <v>0</v>
      </c>
      <c r="N18" t="s">
        <v>159</v>
      </c>
      <c r="O18" s="14">
        <f t="shared" si="3"/>
        <v>2</v>
      </c>
      <c r="P18" s="5">
        <f t="shared" si="0"/>
        <v>0.02</v>
      </c>
      <c r="Q18" t="s">
        <v>2042</v>
      </c>
      <c r="R18" t="s">
        <v>2043</v>
      </c>
      <c r="S18" s="8">
        <f t="shared" si="1"/>
        <v>1001121.5</v>
      </c>
      <c r="T18" s="8">
        <f t="shared" si="2"/>
        <v>41855.208333333336</v>
      </c>
    </row>
    <row r="19" spans="1:20" ht="17" x14ac:dyDescent="0.2">
      <c r="A19">
        <v>900</v>
      </c>
      <c r="B19" t="s">
        <v>1832</v>
      </c>
      <c r="C19" s="3" t="s">
        <v>1833</v>
      </c>
      <c r="D19">
        <v>100</v>
      </c>
      <c r="E19">
        <v>2</v>
      </c>
      <c r="F19" t="s">
        <v>14</v>
      </c>
      <c r="G19">
        <v>1</v>
      </c>
      <c r="H19" t="s">
        <v>21</v>
      </c>
      <c r="I19" t="s">
        <v>22</v>
      </c>
      <c r="J19">
        <v>1411102800</v>
      </c>
      <c r="K19">
        <v>1411189200</v>
      </c>
      <c r="L19" t="b">
        <v>0</v>
      </c>
      <c r="M19" t="b">
        <v>1</v>
      </c>
      <c r="N19" t="s">
        <v>28</v>
      </c>
      <c r="O19" s="14">
        <f t="shared" si="3"/>
        <v>2</v>
      </c>
      <c r="P19" s="5">
        <f t="shared" si="0"/>
        <v>0.02</v>
      </c>
      <c r="Q19" t="s">
        <v>2039</v>
      </c>
      <c r="R19" t="s">
        <v>2047</v>
      </c>
      <c r="S19" s="8">
        <f t="shared" si="1"/>
        <v>1005501.5</v>
      </c>
      <c r="T19" s="8">
        <f t="shared" si="2"/>
        <v>41902.208333333336</v>
      </c>
    </row>
    <row r="20" spans="1:20" ht="34" x14ac:dyDescent="0.2">
      <c r="A20">
        <v>738</v>
      </c>
      <c r="B20" t="s">
        <v>1032</v>
      </c>
      <c r="C20" s="3" t="s">
        <v>1514</v>
      </c>
      <c r="D20">
        <v>74700</v>
      </c>
      <c r="E20">
        <v>1557</v>
      </c>
      <c r="F20" t="s">
        <v>14</v>
      </c>
      <c r="G20">
        <v>15</v>
      </c>
      <c r="H20" t="s">
        <v>21</v>
      </c>
      <c r="I20" t="s">
        <v>22</v>
      </c>
      <c r="J20">
        <v>1416117600</v>
      </c>
      <c r="K20">
        <v>1418018400</v>
      </c>
      <c r="L20" t="b">
        <v>0</v>
      </c>
      <c r="M20" t="b">
        <v>1</v>
      </c>
      <c r="N20" t="s">
        <v>33</v>
      </c>
      <c r="O20" s="14">
        <f t="shared" si="3"/>
        <v>103.8</v>
      </c>
      <c r="P20" s="5">
        <f t="shared" si="0"/>
        <v>2.0843373493975904E-2</v>
      </c>
      <c r="Q20" t="s">
        <v>2035</v>
      </c>
      <c r="R20" t="s">
        <v>2036</v>
      </c>
      <c r="S20" s="8">
        <f t="shared" si="1"/>
        <v>1008984</v>
      </c>
      <c r="T20" s="8">
        <f t="shared" si="2"/>
        <v>41981.25</v>
      </c>
    </row>
    <row r="21" spans="1:20" ht="17" x14ac:dyDescent="0.2">
      <c r="A21">
        <v>542</v>
      </c>
      <c r="B21" t="s">
        <v>1129</v>
      </c>
      <c r="C21" s="3" t="s">
        <v>1130</v>
      </c>
      <c r="D21">
        <v>77000</v>
      </c>
      <c r="E21">
        <v>1930</v>
      </c>
      <c r="F21" t="s">
        <v>14</v>
      </c>
      <c r="G21">
        <v>49</v>
      </c>
      <c r="H21" t="s">
        <v>40</v>
      </c>
      <c r="I21" t="s">
        <v>41</v>
      </c>
      <c r="J21">
        <v>1453442400</v>
      </c>
      <c r="K21">
        <v>1456034400</v>
      </c>
      <c r="L21" t="b">
        <v>0</v>
      </c>
      <c r="M21" t="b">
        <v>0</v>
      </c>
      <c r="N21" t="s">
        <v>60</v>
      </c>
      <c r="O21" s="14">
        <f t="shared" si="3"/>
        <v>39.387755102040813</v>
      </c>
      <c r="P21" s="5">
        <f t="shared" si="0"/>
        <v>2.5064935064935064E-2</v>
      </c>
      <c r="Q21" t="s">
        <v>2033</v>
      </c>
      <c r="R21" t="s">
        <v>2034</v>
      </c>
      <c r="S21" s="8">
        <f t="shared" si="1"/>
        <v>1034904</v>
      </c>
      <c r="T21" s="8">
        <f t="shared" si="2"/>
        <v>42421.25</v>
      </c>
    </row>
    <row r="22" spans="1:20" ht="17" x14ac:dyDescent="0.2">
      <c r="A22">
        <v>170</v>
      </c>
      <c r="B22" t="s">
        <v>392</v>
      </c>
      <c r="C22" s="3" t="s">
        <v>393</v>
      </c>
      <c r="D22">
        <v>188100</v>
      </c>
      <c r="E22">
        <v>5528</v>
      </c>
      <c r="F22" t="s">
        <v>14</v>
      </c>
      <c r="G22">
        <v>67</v>
      </c>
      <c r="H22" t="s">
        <v>21</v>
      </c>
      <c r="I22" t="s">
        <v>22</v>
      </c>
      <c r="J22">
        <v>1501736400</v>
      </c>
      <c r="K22">
        <v>1502341200</v>
      </c>
      <c r="L22" t="b">
        <v>0</v>
      </c>
      <c r="M22" t="b">
        <v>0</v>
      </c>
      <c r="N22" t="s">
        <v>60</v>
      </c>
      <c r="O22" s="14">
        <f t="shared" si="3"/>
        <v>82.507462686567166</v>
      </c>
      <c r="P22" s="5">
        <f t="shared" si="0"/>
        <v>2.9388623072833599E-2</v>
      </c>
      <c r="Q22" t="s">
        <v>2039</v>
      </c>
      <c r="R22" t="s">
        <v>2048</v>
      </c>
      <c r="S22" s="8">
        <f t="shared" si="1"/>
        <v>1068441.5</v>
      </c>
      <c r="T22" s="8">
        <f t="shared" si="2"/>
        <v>42957.208333333328</v>
      </c>
    </row>
    <row r="23" spans="1:20" ht="17" x14ac:dyDescent="0.2">
      <c r="A23">
        <v>250</v>
      </c>
      <c r="B23" t="s">
        <v>552</v>
      </c>
      <c r="C23" s="3" t="s">
        <v>553</v>
      </c>
      <c r="D23">
        <v>100</v>
      </c>
      <c r="E23">
        <v>3</v>
      </c>
      <c r="F23" t="s">
        <v>14</v>
      </c>
      <c r="G23">
        <v>1</v>
      </c>
      <c r="H23" t="s">
        <v>21</v>
      </c>
      <c r="I23" t="s">
        <v>22</v>
      </c>
      <c r="J23">
        <v>1264399200</v>
      </c>
      <c r="K23">
        <v>1267423200</v>
      </c>
      <c r="L23" t="b">
        <v>0</v>
      </c>
      <c r="M23" t="b">
        <v>0</v>
      </c>
      <c r="N23" t="s">
        <v>23</v>
      </c>
      <c r="O23" s="14">
        <f t="shared" si="3"/>
        <v>3</v>
      </c>
      <c r="P23" s="5">
        <f t="shared" si="0"/>
        <v>0.03</v>
      </c>
      <c r="Q23" t="s">
        <v>2039</v>
      </c>
      <c r="R23" t="s">
        <v>2048</v>
      </c>
      <c r="S23" s="8">
        <f t="shared" si="1"/>
        <v>903624</v>
      </c>
      <c r="T23" s="8">
        <f t="shared" si="2"/>
        <v>40238.25</v>
      </c>
    </row>
    <row r="24" spans="1:20" ht="34" x14ac:dyDescent="0.2">
      <c r="A24">
        <v>700</v>
      </c>
      <c r="B24" t="s">
        <v>1438</v>
      </c>
      <c r="C24" s="3" t="s">
        <v>1439</v>
      </c>
      <c r="D24">
        <v>100</v>
      </c>
      <c r="E24">
        <v>3</v>
      </c>
      <c r="F24" t="s">
        <v>14</v>
      </c>
      <c r="G24">
        <v>1</v>
      </c>
      <c r="H24" t="s">
        <v>21</v>
      </c>
      <c r="I24" t="s">
        <v>22</v>
      </c>
      <c r="J24">
        <v>1264399200</v>
      </c>
      <c r="K24">
        <v>1265695200</v>
      </c>
      <c r="L24" t="b">
        <v>0</v>
      </c>
      <c r="M24" t="b">
        <v>0</v>
      </c>
      <c r="N24" t="s">
        <v>65</v>
      </c>
      <c r="O24" s="14">
        <f t="shared" si="3"/>
        <v>3</v>
      </c>
      <c r="P24" s="5">
        <f t="shared" si="0"/>
        <v>0.03</v>
      </c>
      <c r="Q24" t="s">
        <v>2039</v>
      </c>
      <c r="R24" t="s">
        <v>2040</v>
      </c>
      <c r="S24" s="8">
        <f t="shared" si="1"/>
        <v>903624</v>
      </c>
      <c r="T24" s="8">
        <f t="shared" si="2"/>
        <v>40218.25</v>
      </c>
    </row>
    <row r="25" spans="1:20" ht="17" x14ac:dyDescent="0.2">
      <c r="A25">
        <v>622</v>
      </c>
      <c r="B25" t="s">
        <v>1286</v>
      </c>
      <c r="C25" s="3" t="s">
        <v>1287</v>
      </c>
      <c r="D25">
        <v>189000</v>
      </c>
      <c r="E25">
        <v>5916</v>
      </c>
      <c r="F25" t="s">
        <v>14</v>
      </c>
      <c r="G25">
        <v>64</v>
      </c>
      <c r="H25" t="s">
        <v>21</v>
      </c>
      <c r="I25" t="s">
        <v>22</v>
      </c>
      <c r="J25">
        <v>1523768400</v>
      </c>
      <c r="K25">
        <v>1526014800</v>
      </c>
      <c r="L25" t="b">
        <v>0</v>
      </c>
      <c r="M25" t="b">
        <v>0</v>
      </c>
      <c r="N25" t="s">
        <v>60</v>
      </c>
      <c r="O25" s="14">
        <f t="shared" si="3"/>
        <v>92.4375</v>
      </c>
      <c r="P25" s="5">
        <f t="shared" si="0"/>
        <v>3.1301587301587303E-2</v>
      </c>
      <c r="Q25" t="s">
        <v>2035</v>
      </c>
      <c r="R25" t="s">
        <v>2049</v>
      </c>
      <c r="S25" s="8">
        <f t="shared" si="1"/>
        <v>1083741.5</v>
      </c>
      <c r="T25" s="8">
        <f t="shared" si="2"/>
        <v>43231.208333333328</v>
      </c>
    </row>
    <row r="26" spans="1:20" ht="17" x14ac:dyDescent="0.2">
      <c r="A26">
        <v>129</v>
      </c>
      <c r="B26" t="s">
        <v>309</v>
      </c>
      <c r="C26" s="3" t="s">
        <v>310</v>
      </c>
      <c r="D26">
        <v>148500</v>
      </c>
      <c r="E26">
        <v>4756</v>
      </c>
      <c r="F26" t="s">
        <v>74</v>
      </c>
      <c r="G26">
        <v>55</v>
      </c>
      <c r="H26" t="s">
        <v>26</v>
      </c>
      <c r="I26" t="s">
        <v>27</v>
      </c>
      <c r="J26">
        <v>1422943200</v>
      </c>
      <c r="K26">
        <v>1425103200</v>
      </c>
      <c r="L26" t="b">
        <v>0</v>
      </c>
      <c r="M26" t="b">
        <v>0</v>
      </c>
      <c r="N26" t="s">
        <v>17</v>
      </c>
      <c r="O26" s="14">
        <f t="shared" si="3"/>
        <v>86.472727272727269</v>
      </c>
      <c r="P26" s="5">
        <f t="shared" si="0"/>
        <v>3.2026936026936029E-2</v>
      </c>
      <c r="Q26" t="s">
        <v>2039</v>
      </c>
      <c r="R26" t="s">
        <v>2048</v>
      </c>
      <c r="S26" s="8">
        <f t="shared" si="1"/>
        <v>1013724</v>
      </c>
      <c r="T26" s="8">
        <f t="shared" si="2"/>
        <v>42063.25</v>
      </c>
    </row>
    <row r="27" spans="1:20" ht="17" x14ac:dyDescent="0.2">
      <c r="A27">
        <v>136</v>
      </c>
      <c r="B27" t="s">
        <v>324</v>
      </c>
      <c r="C27" s="3" t="s">
        <v>325</v>
      </c>
      <c r="D27">
        <v>82800</v>
      </c>
      <c r="E27">
        <v>2721</v>
      </c>
      <c r="F27" t="s">
        <v>74</v>
      </c>
      <c r="G27">
        <v>58</v>
      </c>
      <c r="H27" t="s">
        <v>21</v>
      </c>
      <c r="I27" t="s">
        <v>22</v>
      </c>
      <c r="J27">
        <v>1402117200</v>
      </c>
      <c r="K27">
        <v>1403154000</v>
      </c>
      <c r="L27" t="b">
        <v>0</v>
      </c>
      <c r="M27" t="b">
        <v>1</v>
      </c>
      <c r="N27" t="s">
        <v>53</v>
      </c>
      <c r="O27" s="14">
        <f t="shared" si="3"/>
        <v>46.913793103448278</v>
      </c>
      <c r="P27" s="5">
        <f t="shared" si="0"/>
        <v>3.2862318840579711E-2</v>
      </c>
      <c r="Q27" t="s">
        <v>2031</v>
      </c>
      <c r="R27" t="s">
        <v>2032</v>
      </c>
      <c r="S27" s="8">
        <f t="shared" si="1"/>
        <v>999261.5</v>
      </c>
      <c r="T27" s="8">
        <f t="shared" si="2"/>
        <v>41809.208333333336</v>
      </c>
    </row>
    <row r="28" spans="1:20" ht="17" x14ac:dyDescent="0.2">
      <c r="A28">
        <v>204</v>
      </c>
      <c r="B28" t="s">
        <v>460</v>
      </c>
      <c r="C28" s="3" t="s">
        <v>461</v>
      </c>
      <c r="D28">
        <v>75000</v>
      </c>
      <c r="E28">
        <v>2529</v>
      </c>
      <c r="F28" t="s">
        <v>14</v>
      </c>
      <c r="G28">
        <v>40</v>
      </c>
      <c r="H28" t="s">
        <v>21</v>
      </c>
      <c r="I28" t="s">
        <v>22</v>
      </c>
      <c r="J28">
        <v>1301806800</v>
      </c>
      <c r="K28">
        <v>1302670800</v>
      </c>
      <c r="L28" t="b">
        <v>0</v>
      </c>
      <c r="M28" t="b">
        <v>0</v>
      </c>
      <c r="N28" t="s">
        <v>159</v>
      </c>
      <c r="O28" s="14">
        <f t="shared" si="3"/>
        <v>63.225000000000001</v>
      </c>
      <c r="P28" s="5">
        <f t="shared" si="0"/>
        <v>3.372E-2</v>
      </c>
      <c r="Q28" t="s">
        <v>2037</v>
      </c>
      <c r="R28" t="s">
        <v>2050</v>
      </c>
      <c r="S28" s="8">
        <f t="shared" si="1"/>
        <v>929601.5</v>
      </c>
      <c r="T28" s="8">
        <f t="shared" si="2"/>
        <v>40646.208333333336</v>
      </c>
    </row>
    <row r="29" spans="1:20" ht="34" x14ac:dyDescent="0.2">
      <c r="A29">
        <v>599</v>
      </c>
      <c r="B29" t="s">
        <v>1240</v>
      </c>
      <c r="C29" s="3" t="s">
        <v>1241</v>
      </c>
      <c r="D29">
        <v>140300</v>
      </c>
      <c r="E29">
        <v>5112</v>
      </c>
      <c r="F29" t="s">
        <v>14</v>
      </c>
      <c r="G29">
        <v>82</v>
      </c>
      <c r="H29" t="s">
        <v>36</v>
      </c>
      <c r="I29" t="s">
        <v>37</v>
      </c>
      <c r="J29">
        <v>1423720800</v>
      </c>
      <c r="K29">
        <v>1424412000</v>
      </c>
      <c r="L29" t="b">
        <v>0</v>
      </c>
      <c r="M29" t="b">
        <v>0</v>
      </c>
      <c r="N29" t="s">
        <v>42</v>
      </c>
      <c r="O29" s="14">
        <f t="shared" si="3"/>
        <v>62.341463414634148</v>
      </c>
      <c r="P29" s="5">
        <f t="shared" si="0"/>
        <v>3.6436208125445471E-2</v>
      </c>
      <c r="Q29" t="s">
        <v>2039</v>
      </c>
      <c r="R29" t="s">
        <v>2047</v>
      </c>
      <c r="S29" s="8">
        <f t="shared" si="1"/>
        <v>1014264</v>
      </c>
      <c r="T29" s="8">
        <f t="shared" si="2"/>
        <v>42055.25</v>
      </c>
    </row>
    <row r="30" spans="1:20" ht="17" x14ac:dyDescent="0.2">
      <c r="A30">
        <v>215</v>
      </c>
      <c r="B30" t="s">
        <v>483</v>
      </c>
      <c r="C30" s="3" t="s">
        <v>484</v>
      </c>
      <c r="D30">
        <v>156800</v>
      </c>
      <c r="E30">
        <v>6024</v>
      </c>
      <c r="F30" t="s">
        <v>14</v>
      </c>
      <c r="G30">
        <v>143</v>
      </c>
      <c r="H30" t="s">
        <v>21</v>
      </c>
      <c r="I30" t="s">
        <v>22</v>
      </c>
      <c r="J30">
        <v>1550037600</v>
      </c>
      <c r="K30">
        <v>1550210400</v>
      </c>
      <c r="L30" t="b">
        <v>0</v>
      </c>
      <c r="M30" t="b">
        <v>0</v>
      </c>
      <c r="N30" t="s">
        <v>33</v>
      </c>
      <c r="O30" s="14">
        <f t="shared" si="3"/>
        <v>42.125874125874127</v>
      </c>
      <c r="P30" s="5">
        <f t="shared" si="0"/>
        <v>3.8418367346938778E-2</v>
      </c>
      <c r="Q30" t="s">
        <v>2037</v>
      </c>
      <c r="R30" t="s">
        <v>2051</v>
      </c>
      <c r="S30" s="8">
        <f t="shared" si="1"/>
        <v>1101984</v>
      </c>
      <c r="T30" s="8">
        <f t="shared" si="2"/>
        <v>43511.25</v>
      </c>
    </row>
    <row r="31" spans="1:20" ht="17" x14ac:dyDescent="0.2">
      <c r="A31">
        <v>450</v>
      </c>
      <c r="B31" t="s">
        <v>948</v>
      </c>
      <c r="C31" s="3" t="s">
        <v>949</v>
      </c>
      <c r="D31">
        <v>100</v>
      </c>
      <c r="E31">
        <v>4</v>
      </c>
      <c r="F31" t="s">
        <v>14</v>
      </c>
      <c r="G31">
        <v>1</v>
      </c>
      <c r="H31" t="s">
        <v>15</v>
      </c>
      <c r="I31" t="s">
        <v>16</v>
      </c>
      <c r="J31">
        <v>1540098000</v>
      </c>
      <c r="K31">
        <v>1542088800</v>
      </c>
      <c r="L31" t="b">
        <v>0</v>
      </c>
      <c r="M31" t="b">
        <v>0</v>
      </c>
      <c r="N31" t="s">
        <v>71</v>
      </c>
      <c r="O31" s="14">
        <f t="shared" si="3"/>
        <v>4</v>
      </c>
      <c r="P31" s="5">
        <f t="shared" si="0"/>
        <v>0.04</v>
      </c>
      <c r="Q31" t="s">
        <v>2033</v>
      </c>
      <c r="R31" t="s">
        <v>2034</v>
      </c>
      <c r="S31" s="8">
        <f t="shared" si="1"/>
        <v>1095081.5</v>
      </c>
      <c r="T31" s="8">
        <f t="shared" si="2"/>
        <v>43417.25</v>
      </c>
    </row>
    <row r="32" spans="1:20" ht="34" x14ac:dyDescent="0.2">
      <c r="A32">
        <v>550</v>
      </c>
      <c r="B32" t="s">
        <v>1145</v>
      </c>
      <c r="C32" s="3" t="s">
        <v>1146</v>
      </c>
      <c r="D32">
        <v>100</v>
      </c>
      <c r="E32">
        <v>4</v>
      </c>
      <c r="F32" t="s">
        <v>74</v>
      </c>
      <c r="G32">
        <v>1</v>
      </c>
      <c r="H32" t="s">
        <v>98</v>
      </c>
      <c r="I32" t="s">
        <v>99</v>
      </c>
      <c r="J32">
        <v>1330495200</v>
      </c>
      <c r="K32">
        <v>1332306000</v>
      </c>
      <c r="L32" t="b">
        <v>0</v>
      </c>
      <c r="M32" t="b">
        <v>0</v>
      </c>
      <c r="N32" t="s">
        <v>60</v>
      </c>
      <c r="O32" s="14">
        <f t="shared" si="3"/>
        <v>4</v>
      </c>
      <c r="P32" s="5">
        <f t="shared" si="0"/>
        <v>0.04</v>
      </c>
      <c r="Q32" t="s">
        <v>2037</v>
      </c>
      <c r="R32" t="s">
        <v>2038</v>
      </c>
      <c r="S32" s="8">
        <f t="shared" si="1"/>
        <v>949524</v>
      </c>
      <c r="T32" s="8">
        <f t="shared" si="2"/>
        <v>40989.208333333336</v>
      </c>
    </row>
    <row r="33" spans="1:20" ht="17" x14ac:dyDescent="0.2">
      <c r="A33">
        <v>721</v>
      </c>
      <c r="B33" t="s">
        <v>1480</v>
      </c>
      <c r="C33" s="3" t="s">
        <v>1481</v>
      </c>
      <c r="D33">
        <v>123600</v>
      </c>
      <c r="E33">
        <v>5429</v>
      </c>
      <c r="F33" t="s">
        <v>74</v>
      </c>
      <c r="G33">
        <v>60</v>
      </c>
      <c r="H33" t="s">
        <v>21</v>
      </c>
      <c r="I33" t="s">
        <v>22</v>
      </c>
      <c r="J33">
        <v>1522818000</v>
      </c>
      <c r="K33">
        <v>1523336400</v>
      </c>
      <c r="L33" t="b">
        <v>0</v>
      </c>
      <c r="M33" t="b">
        <v>0</v>
      </c>
      <c r="N33" t="s">
        <v>23</v>
      </c>
      <c r="O33" s="14">
        <f t="shared" si="3"/>
        <v>90.483333333333334</v>
      </c>
      <c r="P33" s="5">
        <f t="shared" si="0"/>
        <v>4.3923948220064728E-2</v>
      </c>
      <c r="Q33" t="s">
        <v>2039</v>
      </c>
      <c r="R33" t="s">
        <v>2048</v>
      </c>
      <c r="S33" s="8">
        <f t="shared" si="1"/>
        <v>1083081.5</v>
      </c>
      <c r="T33" s="8">
        <f t="shared" si="2"/>
        <v>43200.208333333328</v>
      </c>
    </row>
    <row r="34" spans="1:20" ht="17" x14ac:dyDescent="0.2">
      <c r="A34">
        <v>959</v>
      </c>
      <c r="B34" t="s">
        <v>1948</v>
      </c>
      <c r="C34" s="3" t="s">
        <v>1949</v>
      </c>
      <c r="D34">
        <v>145000</v>
      </c>
      <c r="E34">
        <v>6631</v>
      </c>
      <c r="F34" t="s">
        <v>14</v>
      </c>
      <c r="G34">
        <v>130</v>
      </c>
      <c r="H34" t="s">
        <v>21</v>
      </c>
      <c r="I34" t="s">
        <v>22</v>
      </c>
      <c r="J34">
        <v>1277701200</v>
      </c>
      <c r="K34">
        <v>1280120400</v>
      </c>
      <c r="L34" t="b">
        <v>0</v>
      </c>
      <c r="M34" t="b">
        <v>0</v>
      </c>
      <c r="N34" t="s">
        <v>206</v>
      </c>
      <c r="O34" s="14">
        <f t="shared" si="3"/>
        <v>51.007692307692309</v>
      </c>
      <c r="P34" s="5">
        <f t="shared" si="0"/>
        <v>4.5731034482758622E-2</v>
      </c>
      <c r="Q34" t="s">
        <v>2039</v>
      </c>
      <c r="R34" t="s">
        <v>2040</v>
      </c>
      <c r="S34" s="8">
        <f t="shared" si="1"/>
        <v>912861.5</v>
      </c>
      <c r="T34" s="8">
        <f t="shared" si="2"/>
        <v>40385.208333333336</v>
      </c>
    </row>
    <row r="35" spans="1:20" ht="17" x14ac:dyDescent="0.2">
      <c r="A35">
        <v>300</v>
      </c>
      <c r="B35" t="s">
        <v>652</v>
      </c>
      <c r="C35" s="3" t="s">
        <v>653</v>
      </c>
      <c r="D35">
        <v>100</v>
      </c>
      <c r="E35">
        <v>5</v>
      </c>
      <c r="F35" t="s">
        <v>14</v>
      </c>
      <c r="G35">
        <v>1</v>
      </c>
      <c r="H35" t="s">
        <v>36</v>
      </c>
      <c r="I35" t="s">
        <v>37</v>
      </c>
      <c r="J35">
        <v>1504069200</v>
      </c>
      <c r="K35">
        <v>1504155600</v>
      </c>
      <c r="L35" t="b">
        <v>0</v>
      </c>
      <c r="M35" t="b">
        <v>1</v>
      </c>
      <c r="N35" t="s">
        <v>68</v>
      </c>
      <c r="O35" s="14">
        <f t="shared" si="3"/>
        <v>5</v>
      </c>
      <c r="P35" s="5">
        <f t="shared" si="0"/>
        <v>0.05</v>
      </c>
      <c r="Q35" t="s">
        <v>2044</v>
      </c>
      <c r="R35" t="s">
        <v>2052</v>
      </c>
      <c r="S35" s="8">
        <f t="shared" si="1"/>
        <v>1070061.5</v>
      </c>
      <c r="T35" s="8">
        <f t="shared" si="2"/>
        <v>42978.208333333328</v>
      </c>
    </row>
    <row r="36" spans="1:20" ht="17" x14ac:dyDescent="0.2">
      <c r="A36">
        <v>350</v>
      </c>
      <c r="B36" t="s">
        <v>752</v>
      </c>
      <c r="C36" s="3" t="s">
        <v>753</v>
      </c>
      <c r="D36">
        <v>100</v>
      </c>
      <c r="E36">
        <v>5</v>
      </c>
      <c r="F36" t="s">
        <v>14</v>
      </c>
      <c r="G36">
        <v>1</v>
      </c>
      <c r="H36" t="s">
        <v>21</v>
      </c>
      <c r="I36" t="s">
        <v>22</v>
      </c>
      <c r="J36">
        <v>1432098000</v>
      </c>
      <c r="K36">
        <v>1433653200</v>
      </c>
      <c r="L36" t="b">
        <v>0</v>
      </c>
      <c r="M36" t="b">
        <v>1</v>
      </c>
      <c r="N36" t="s">
        <v>159</v>
      </c>
      <c r="O36" s="14">
        <f t="shared" si="3"/>
        <v>5</v>
      </c>
      <c r="P36" s="5">
        <f t="shared" si="0"/>
        <v>0.05</v>
      </c>
      <c r="Q36" t="s">
        <v>2044</v>
      </c>
      <c r="R36" t="s">
        <v>2045</v>
      </c>
      <c r="S36" s="8">
        <f t="shared" si="1"/>
        <v>1020081.5</v>
      </c>
      <c r="T36" s="8">
        <f t="shared" si="2"/>
        <v>42162.208333333328</v>
      </c>
    </row>
    <row r="37" spans="1:20" ht="17" x14ac:dyDescent="0.2">
      <c r="A37">
        <v>600</v>
      </c>
      <c r="B37" t="s">
        <v>1242</v>
      </c>
      <c r="C37" s="3" t="s">
        <v>1243</v>
      </c>
      <c r="D37">
        <v>100</v>
      </c>
      <c r="E37">
        <v>5</v>
      </c>
      <c r="F37" t="s">
        <v>14</v>
      </c>
      <c r="G37">
        <v>1</v>
      </c>
      <c r="H37" t="s">
        <v>40</v>
      </c>
      <c r="I37" t="s">
        <v>41</v>
      </c>
      <c r="J37">
        <v>1375160400</v>
      </c>
      <c r="K37">
        <v>1376197200</v>
      </c>
      <c r="L37" t="b">
        <v>0</v>
      </c>
      <c r="M37" t="b">
        <v>0</v>
      </c>
      <c r="N37" t="s">
        <v>17</v>
      </c>
      <c r="O37" s="14">
        <f t="shared" si="3"/>
        <v>5</v>
      </c>
      <c r="P37" s="5">
        <f t="shared" si="0"/>
        <v>0.05</v>
      </c>
      <c r="Q37" t="s">
        <v>2039</v>
      </c>
      <c r="R37" t="s">
        <v>2047</v>
      </c>
      <c r="S37" s="8">
        <f t="shared" si="1"/>
        <v>980541.5</v>
      </c>
      <c r="T37" s="8">
        <f t="shared" si="2"/>
        <v>41497.208333333336</v>
      </c>
    </row>
    <row r="38" spans="1:20" ht="17" x14ac:dyDescent="0.2">
      <c r="A38">
        <v>950</v>
      </c>
      <c r="B38" t="s">
        <v>1930</v>
      </c>
      <c r="C38" s="3" t="s">
        <v>1931</v>
      </c>
      <c r="D38">
        <v>100</v>
      </c>
      <c r="E38">
        <v>5</v>
      </c>
      <c r="F38" t="s">
        <v>14</v>
      </c>
      <c r="G38">
        <v>1</v>
      </c>
      <c r="H38" t="s">
        <v>21</v>
      </c>
      <c r="I38" t="s">
        <v>22</v>
      </c>
      <c r="J38">
        <v>1555390800</v>
      </c>
      <c r="K38">
        <v>1555822800</v>
      </c>
      <c r="L38" t="b">
        <v>0</v>
      </c>
      <c r="M38" t="b">
        <v>1</v>
      </c>
      <c r="N38" t="s">
        <v>33</v>
      </c>
      <c r="O38" s="14">
        <f t="shared" si="3"/>
        <v>5</v>
      </c>
      <c r="P38" s="5">
        <f t="shared" si="0"/>
        <v>0.05</v>
      </c>
      <c r="Q38" t="s">
        <v>2031</v>
      </c>
      <c r="R38" t="s">
        <v>2032</v>
      </c>
      <c r="S38" s="8">
        <f t="shared" si="1"/>
        <v>1105701.5</v>
      </c>
      <c r="T38" s="8">
        <f t="shared" si="2"/>
        <v>43576.208333333328</v>
      </c>
    </row>
    <row r="39" spans="1:20" ht="34" x14ac:dyDescent="0.2">
      <c r="A39">
        <v>895</v>
      </c>
      <c r="B39" t="s">
        <v>1822</v>
      </c>
      <c r="C39" s="3" t="s">
        <v>1823</v>
      </c>
      <c r="D39">
        <v>159800</v>
      </c>
      <c r="E39">
        <v>11108</v>
      </c>
      <c r="F39" t="s">
        <v>14</v>
      </c>
      <c r="G39">
        <v>107</v>
      </c>
      <c r="H39" t="s">
        <v>21</v>
      </c>
      <c r="I39" t="s">
        <v>22</v>
      </c>
      <c r="J39">
        <v>1517637600</v>
      </c>
      <c r="K39">
        <v>1518415200</v>
      </c>
      <c r="L39" t="b">
        <v>0</v>
      </c>
      <c r="M39" t="b">
        <v>0</v>
      </c>
      <c r="N39" t="s">
        <v>33</v>
      </c>
      <c r="O39" s="14">
        <f t="shared" si="3"/>
        <v>103.81308411214954</v>
      </c>
      <c r="P39" s="5">
        <f t="shared" si="0"/>
        <v>6.9511889862327911E-2</v>
      </c>
      <c r="Q39" t="s">
        <v>2033</v>
      </c>
      <c r="R39" t="s">
        <v>2034</v>
      </c>
      <c r="S39" s="8">
        <f t="shared" si="1"/>
        <v>1079484</v>
      </c>
      <c r="T39" s="8">
        <f t="shared" si="2"/>
        <v>43143.25</v>
      </c>
    </row>
    <row r="40" spans="1:20" ht="34" x14ac:dyDescent="0.2">
      <c r="A40">
        <v>518</v>
      </c>
      <c r="B40" t="s">
        <v>1082</v>
      </c>
      <c r="C40" s="3" t="s">
        <v>1083</v>
      </c>
      <c r="D40">
        <v>8800</v>
      </c>
      <c r="E40">
        <v>622</v>
      </c>
      <c r="F40" t="s">
        <v>14</v>
      </c>
      <c r="G40">
        <v>10</v>
      </c>
      <c r="H40" t="s">
        <v>21</v>
      </c>
      <c r="I40" t="s">
        <v>22</v>
      </c>
      <c r="J40">
        <v>1519365600</v>
      </c>
      <c r="K40">
        <v>1519538400</v>
      </c>
      <c r="L40" t="b">
        <v>0</v>
      </c>
      <c r="M40" t="b">
        <v>1</v>
      </c>
      <c r="N40" t="s">
        <v>71</v>
      </c>
      <c r="O40" s="14">
        <f t="shared" si="3"/>
        <v>62.2</v>
      </c>
      <c r="P40" s="5">
        <f t="shared" si="0"/>
        <v>7.0681818181818179E-2</v>
      </c>
      <c r="Q40" t="s">
        <v>2033</v>
      </c>
      <c r="R40" t="s">
        <v>2034</v>
      </c>
      <c r="S40" s="8">
        <f t="shared" si="1"/>
        <v>1080684</v>
      </c>
      <c r="T40" s="8">
        <f t="shared" si="2"/>
        <v>43156.25</v>
      </c>
    </row>
    <row r="41" spans="1:20" ht="34" x14ac:dyDescent="0.2">
      <c r="A41">
        <v>594</v>
      </c>
      <c r="B41" t="s">
        <v>1230</v>
      </c>
      <c r="C41" s="3" t="s">
        <v>1231</v>
      </c>
      <c r="D41">
        <v>157300</v>
      </c>
      <c r="E41">
        <v>11167</v>
      </c>
      <c r="F41" t="s">
        <v>14</v>
      </c>
      <c r="G41">
        <v>157</v>
      </c>
      <c r="H41" t="s">
        <v>21</v>
      </c>
      <c r="I41" t="s">
        <v>22</v>
      </c>
      <c r="J41">
        <v>1467003600</v>
      </c>
      <c r="K41">
        <v>1467262800</v>
      </c>
      <c r="L41" t="b">
        <v>0</v>
      </c>
      <c r="M41" t="b">
        <v>1</v>
      </c>
      <c r="N41" t="s">
        <v>33</v>
      </c>
      <c r="O41" s="14">
        <f t="shared" si="3"/>
        <v>71.127388535031841</v>
      </c>
      <c r="P41" s="5">
        <f t="shared" si="0"/>
        <v>7.0991735537190084E-2</v>
      </c>
      <c r="Q41" t="s">
        <v>2037</v>
      </c>
      <c r="R41" t="s">
        <v>2038</v>
      </c>
      <c r="S41" s="8">
        <f t="shared" si="1"/>
        <v>1044321.5</v>
      </c>
      <c r="T41" s="8">
        <f t="shared" si="2"/>
        <v>42551.208333333328</v>
      </c>
    </row>
    <row r="42" spans="1:20" ht="17" x14ac:dyDescent="0.2">
      <c r="A42">
        <v>391</v>
      </c>
      <c r="B42" t="s">
        <v>834</v>
      </c>
      <c r="C42" s="3" t="s">
        <v>835</v>
      </c>
      <c r="D42">
        <v>60400</v>
      </c>
      <c r="E42">
        <v>4393</v>
      </c>
      <c r="F42" t="s">
        <v>14</v>
      </c>
      <c r="G42">
        <v>151</v>
      </c>
      <c r="H42" t="s">
        <v>21</v>
      </c>
      <c r="I42" t="s">
        <v>22</v>
      </c>
      <c r="J42">
        <v>1389679200</v>
      </c>
      <c r="K42">
        <v>1389852000</v>
      </c>
      <c r="L42" t="b">
        <v>0</v>
      </c>
      <c r="M42" t="b">
        <v>0</v>
      </c>
      <c r="N42" t="s">
        <v>68</v>
      </c>
      <c r="O42" s="14">
        <f t="shared" si="3"/>
        <v>29.09271523178808</v>
      </c>
      <c r="P42" s="5">
        <f t="shared" si="0"/>
        <v>7.27317880794702E-2</v>
      </c>
      <c r="Q42" t="s">
        <v>2033</v>
      </c>
      <c r="R42" t="s">
        <v>2034</v>
      </c>
      <c r="S42" s="8">
        <f t="shared" si="1"/>
        <v>990624</v>
      </c>
      <c r="T42" s="8">
        <f t="shared" si="2"/>
        <v>41655.25</v>
      </c>
    </row>
    <row r="43" spans="1:20" ht="34" x14ac:dyDescent="0.2">
      <c r="A43">
        <v>306</v>
      </c>
      <c r="B43" t="s">
        <v>664</v>
      </c>
      <c r="C43" s="3" t="s">
        <v>665</v>
      </c>
      <c r="D43">
        <v>6500</v>
      </c>
      <c r="E43">
        <v>514</v>
      </c>
      <c r="F43" t="s">
        <v>14</v>
      </c>
      <c r="G43">
        <v>7</v>
      </c>
      <c r="H43" t="s">
        <v>21</v>
      </c>
      <c r="I43" t="s">
        <v>22</v>
      </c>
      <c r="J43">
        <v>1500008400</v>
      </c>
      <c r="K43">
        <v>1500267600</v>
      </c>
      <c r="L43" t="b">
        <v>0</v>
      </c>
      <c r="M43" t="b">
        <v>1</v>
      </c>
      <c r="N43" t="s">
        <v>33</v>
      </c>
      <c r="O43" s="14">
        <f t="shared" si="3"/>
        <v>73.428571428571431</v>
      </c>
      <c r="P43" s="5">
        <f t="shared" si="0"/>
        <v>7.9076923076923072E-2</v>
      </c>
      <c r="Q43" t="s">
        <v>2044</v>
      </c>
      <c r="R43" t="s">
        <v>2045</v>
      </c>
      <c r="S43" s="8">
        <f t="shared" si="1"/>
        <v>1067241.5</v>
      </c>
      <c r="T43" s="8">
        <f t="shared" si="2"/>
        <v>42933.208333333328</v>
      </c>
    </row>
    <row r="44" spans="1:20" ht="17" x14ac:dyDescent="0.2">
      <c r="A44">
        <v>657</v>
      </c>
      <c r="B44" t="s">
        <v>1356</v>
      </c>
      <c r="C44" s="3" t="s">
        <v>1357</v>
      </c>
      <c r="D44">
        <v>10000</v>
      </c>
      <c r="E44">
        <v>824</v>
      </c>
      <c r="F44" t="s">
        <v>14</v>
      </c>
      <c r="G44">
        <v>14</v>
      </c>
      <c r="H44" t="s">
        <v>21</v>
      </c>
      <c r="I44" t="s">
        <v>22</v>
      </c>
      <c r="J44">
        <v>1514354400</v>
      </c>
      <c r="K44">
        <v>1515736800</v>
      </c>
      <c r="L44" t="b">
        <v>0</v>
      </c>
      <c r="M44" t="b">
        <v>0</v>
      </c>
      <c r="N44" t="s">
        <v>474</v>
      </c>
      <c r="O44" s="14">
        <f t="shared" si="3"/>
        <v>58.857142857142854</v>
      </c>
      <c r="P44" s="5">
        <f t="shared" si="0"/>
        <v>8.2400000000000001E-2</v>
      </c>
      <c r="Q44" t="s">
        <v>2033</v>
      </c>
      <c r="R44" t="s">
        <v>2034</v>
      </c>
      <c r="S44" s="8">
        <f t="shared" si="1"/>
        <v>1077204</v>
      </c>
      <c r="T44" s="8">
        <f t="shared" si="2"/>
        <v>43112.25</v>
      </c>
    </row>
    <row r="45" spans="1:20" ht="17" x14ac:dyDescent="0.2">
      <c r="A45">
        <v>220</v>
      </c>
      <c r="B45" t="s">
        <v>493</v>
      </c>
      <c r="C45" s="3" t="s">
        <v>494</v>
      </c>
      <c r="D45">
        <v>7900</v>
      </c>
      <c r="E45">
        <v>667</v>
      </c>
      <c r="F45" t="s">
        <v>14</v>
      </c>
      <c r="G45">
        <v>17</v>
      </c>
      <c r="H45" t="s">
        <v>21</v>
      </c>
      <c r="I45" t="s">
        <v>22</v>
      </c>
      <c r="J45">
        <v>1309496400</v>
      </c>
      <c r="K45">
        <v>1311051600</v>
      </c>
      <c r="L45" t="b">
        <v>1</v>
      </c>
      <c r="M45" t="b">
        <v>0</v>
      </c>
      <c r="N45" t="s">
        <v>33</v>
      </c>
      <c r="O45" s="14">
        <f t="shared" si="3"/>
        <v>39.235294117647058</v>
      </c>
      <c r="P45" s="5">
        <f t="shared" si="0"/>
        <v>8.4430379746835441E-2</v>
      </c>
      <c r="Q45" t="s">
        <v>2037</v>
      </c>
      <c r="R45" t="s">
        <v>2053</v>
      </c>
      <c r="S45" s="8">
        <f t="shared" si="1"/>
        <v>934941.5</v>
      </c>
      <c r="T45" s="8">
        <f t="shared" si="2"/>
        <v>40743.208333333336</v>
      </c>
    </row>
    <row r="46" spans="1:20" ht="17" x14ac:dyDescent="0.2">
      <c r="A46">
        <v>198</v>
      </c>
      <c r="B46" t="s">
        <v>448</v>
      </c>
      <c r="C46" s="3" t="s">
        <v>449</v>
      </c>
      <c r="D46">
        <v>63200</v>
      </c>
      <c r="E46">
        <v>6041</v>
      </c>
      <c r="F46" t="s">
        <v>14</v>
      </c>
      <c r="G46">
        <v>168</v>
      </c>
      <c r="H46" t="s">
        <v>21</v>
      </c>
      <c r="I46" t="s">
        <v>22</v>
      </c>
      <c r="J46">
        <v>1281070800</v>
      </c>
      <c r="K46">
        <v>1283576400</v>
      </c>
      <c r="L46" t="b">
        <v>0</v>
      </c>
      <c r="M46" t="b">
        <v>0</v>
      </c>
      <c r="N46" t="s">
        <v>50</v>
      </c>
      <c r="O46" s="14">
        <f t="shared" si="3"/>
        <v>35.958333333333336</v>
      </c>
      <c r="P46" s="5">
        <f t="shared" si="0"/>
        <v>9.5585443037974685E-2</v>
      </c>
      <c r="Q46" t="s">
        <v>2033</v>
      </c>
      <c r="R46" t="s">
        <v>2034</v>
      </c>
      <c r="S46" s="8">
        <f t="shared" si="1"/>
        <v>915201.5</v>
      </c>
      <c r="T46" s="8">
        <f t="shared" si="2"/>
        <v>40425.208333333336</v>
      </c>
    </row>
    <row r="47" spans="1:20" ht="17" x14ac:dyDescent="0.2">
      <c r="A47">
        <v>320</v>
      </c>
      <c r="B47" t="s">
        <v>692</v>
      </c>
      <c r="C47" s="3" t="s">
        <v>693</v>
      </c>
      <c r="D47">
        <v>84400</v>
      </c>
      <c r="E47">
        <v>8092</v>
      </c>
      <c r="F47" t="s">
        <v>14</v>
      </c>
      <c r="G47">
        <v>80</v>
      </c>
      <c r="H47" t="s">
        <v>21</v>
      </c>
      <c r="I47" t="s">
        <v>22</v>
      </c>
      <c r="J47">
        <v>1305003600</v>
      </c>
      <c r="K47">
        <v>1305781200</v>
      </c>
      <c r="L47" t="b">
        <v>0</v>
      </c>
      <c r="M47" t="b">
        <v>0</v>
      </c>
      <c r="N47" t="s">
        <v>119</v>
      </c>
      <c r="O47" s="14">
        <f t="shared" si="3"/>
        <v>101.15</v>
      </c>
      <c r="P47" s="5">
        <f t="shared" si="0"/>
        <v>9.5876777251184833E-2</v>
      </c>
      <c r="Q47" t="s">
        <v>2039</v>
      </c>
      <c r="R47" t="s">
        <v>2041</v>
      </c>
      <c r="S47" s="8">
        <f t="shared" si="1"/>
        <v>931821.5</v>
      </c>
      <c r="T47" s="8">
        <f t="shared" si="2"/>
        <v>40682.208333333336</v>
      </c>
    </row>
    <row r="48" spans="1:20" ht="17" x14ac:dyDescent="0.2">
      <c r="A48">
        <v>292</v>
      </c>
      <c r="B48" t="s">
        <v>636</v>
      </c>
      <c r="C48" s="3" t="s">
        <v>637</v>
      </c>
      <c r="D48">
        <v>7300</v>
      </c>
      <c r="E48">
        <v>717</v>
      </c>
      <c r="F48" t="s">
        <v>14</v>
      </c>
      <c r="G48">
        <v>10</v>
      </c>
      <c r="H48" t="s">
        <v>21</v>
      </c>
      <c r="I48" t="s">
        <v>22</v>
      </c>
      <c r="J48">
        <v>1331874000</v>
      </c>
      <c r="K48">
        <v>1333429200</v>
      </c>
      <c r="L48" t="b">
        <v>0</v>
      </c>
      <c r="M48" t="b">
        <v>0</v>
      </c>
      <c r="N48" t="s">
        <v>17</v>
      </c>
      <c r="O48" s="14">
        <f t="shared" si="3"/>
        <v>71.7</v>
      </c>
      <c r="P48" s="5">
        <f t="shared" si="0"/>
        <v>9.8219178082191785E-2</v>
      </c>
      <c r="Q48" t="s">
        <v>2044</v>
      </c>
      <c r="R48" t="s">
        <v>2054</v>
      </c>
      <c r="S48" s="8">
        <f t="shared" si="1"/>
        <v>950481.5</v>
      </c>
      <c r="T48" s="8">
        <f t="shared" si="2"/>
        <v>41002.208333333336</v>
      </c>
    </row>
    <row r="49" spans="1:20" ht="34" x14ac:dyDescent="0.2">
      <c r="A49">
        <v>946</v>
      </c>
      <c r="B49" t="s">
        <v>1922</v>
      </c>
      <c r="C49" s="3" t="s">
        <v>1923</v>
      </c>
      <c r="D49">
        <v>153700</v>
      </c>
      <c r="E49">
        <v>15238</v>
      </c>
      <c r="F49" t="s">
        <v>14</v>
      </c>
      <c r="G49">
        <v>181</v>
      </c>
      <c r="H49" t="s">
        <v>21</v>
      </c>
      <c r="I49" t="s">
        <v>22</v>
      </c>
      <c r="J49">
        <v>1308200400</v>
      </c>
      <c r="K49">
        <v>1308373200</v>
      </c>
      <c r="L49" t="b">
        <v>0</v>
      </c>
      <c r="M49" t="b">
        <v>0</v>
      </c>
      <c r="N49" t="s">
        <v>33</v>
      </c>
      <c r="O49" s="14">
        <f t="shared" si="3"/>
        <v>84.187845303867405</v>
      </c>
      <c r="P49" s="5">
        <f t="shared" si="0"/>
        <v>9.9141184124918666E-2</v>
      </c>
      <c r="Q49" t="s">
        <v>2031</v>
      </c>
      <c r="R49" t="s">
        <v>2032</v>
      </c>
      <c r="S49" s="8">
        <f t="shared" si="1"/>
        <v>934041.5</v>
      </c>
      <c r="T49" s="8">
        <f t="shared" si="2"/>
        <v>40712.208333333336</v>
      </c>
    </row>
    <row r="50" spans="1:20" ht="17" x14ac:dyDescent="0.2">
      <c r="A50">
        <v>377</v>
      </c>
      <c r="B50" t="s">
        <v>806</v>
      </c>
      <c r="C50" s="3" t="s">
        <v>807</v>
      </c>
      <c r="D50">
        <v>49700</v>
      </c>
      <c r="E50">
        <v>5098</v>
      </c>
      <c r="F50" t="s">
        <v>14</v>
      </c>
      <c r="G50">
        <v>127</v>
      </c>
      <c r="H50" t="s">
        <v>21</v>
      </c>
      <c r="I50" t="s">
        <v>22</v>
      </c>
      <c r="J50">
        <v>1571720400</v>
      </c>
      <c r="K50">
        <v>1572933600</v>
      </c>
      <c r="L50" t="b">
        <v>0</v>
      </c>
      <c r="M50" t="b">
        <v>0</v>
      </c>
      <c r="N50" t="s">
        <v>33</v>
      </c>
      <c r="O50" s="14">
        <f t="shared" si="3"/>
        <v>40.14173228346457</v>
      </c>
      <c r="P50" s="5">
        <f t="shared" si="0"/>
        <v>0.10257545271629778</v>
      </c>
      <c r="Q50" t="s">
        <v>2033</v>
      </c>
      <c r="R50" t="s">
        <v>2034</v>
      </c>
      <c r="S50" s="8">
        <f t="shared" si="1"/>
        <v>1117041.5</v>
      </c>
      <c r="T50" s="8">
        <f t="shared" si="2"/>
        <v>43774.25</v>
      </c>
    </row>
    <row r="51" spans="1:20" ht="34" x14ac:dyDescent="0.2">
      <c r="A51">
        <v>775</v>
      </c>
      <c r="B51" t="s">
        <v>1585</v>
      </c>
      <c r="C51" s="3" t="s">
        <v>1586</v>
      </c>
      <c r="D51">
        <v>9400</v>
      </c>
      <c r="E51">
        <v>968</v>
      </c>
      <c r="F51" t="s">
        <v>14</v>
      </c>
      <c r="G51">
        <v>10</v>
      </c>
      <c r="H51" t="s">
        <v>21</v>
      </c>
      <c r="I51" t="s">
        <v>22</v>
      </c>
      <c r="J51">
        <v>1415253600</v>
      </c>
      <c r="K51">
        <v>1416117600</v>
      </c>
      <c r="L51" t="b">
        <v>0</v>
      </c>
      <c r="M51" t="b">
        <v>0</v>
      </c>
      <c r="N51" t="s">
        <v>23</v>
      </c>
      <c r="O51" s="14">
        <f t="shared" si="3"/>
        <v>96.8</v>
      </c>
      <c r="P51" s="5">
        <f t="shared" si="0"/>
        <v>0.10297872340425532</v>
      </c>
      <c r="Q51" t="s">
        <v>2033</v>
      </c>
      <c r="R51" t="s">
        <v>2034</v>
      </c>
      <c r="S51" s="8">
        <f t="shared" si="1"/>
        <v>1008384</v>
      </c>
      <c r="T51" s="8">
        <f t="shared" si="2"/>
        <v>41959.25</v>
      </c>
    </row>
    <row r="52" spans="1:20" ht="34" x14ac:dyDescent="0.2">
      <c r="A52">
        <v>171</v>
      </c>
      <c r="B52" t="s">
        <v>394</v>
      </c>
      <c r="C52" s="3" t="s">
        <v>395</v>
      </c>
      <c r="D52">
        <v>4900</v>
      </c>
      <c r="E52">
        <v>521</v>
      </c>
      <c r="F52" t="s">
        <v>14</v>
      </c>
      <c r="G52">
        <v>5</v>
      </c>
      <c r="H52" t="s">
        <v>21</v>
      </c>
      <c r="I52" t="s">
        <v>22</v>
      </c>
      <c r="J52">
        <v>1395291600</v>
      </c>
      <c r="K52">
        <v>1397192400</v>
      </c>
      <c r="L52" t="b">
        <v>0</v>
      </c>
      <c r="M52" t="b">
        <v>0</v>
      </c>
      <c r="N52" t="s">
        <v>206</v>
      </c>
      <c r="O52" s="14">
        <f t="shared" si="3"/>
        <v>104.2</v>
      </c>
      <c r="P52" s="5">
        <f t="shared" si="0"/>
        <v>0.1063265306122449</v>
      </c>
      <c r="Q52" t="s">
        <v>2039</v>
      </c>
      <c r="R52" t="s">
        <v>2040</v>
      </c>
      <c r="S52" s="8">
        <f t="shared" si="1"/>
        <v>994521.5</v>
      </c>
      <c r="T52" s="8">
        <f t="shared" si="2"/>
        <v>41740.208333333336</v>
      </c>
    </row>
    <row r="53" spans="1:20" ht="17" x14ac:dyDescent="0.2">
      <c r="A53">
        <v>423</v>
      </c>
      <c r="B53" t="s">
        <v>895</v>
      </c>
      <c r="C53" s="3" t="s">
        <v>896</v>
      </c>
      <c r="D53">
        <v>147800</v>
      </c>
      <c r="E53">
        <v>15723</v>
      </c>
      <c r="F53" t="s">
        <v>14</v>
      </c>
      <c r="G53">
        <v>162</v>
      </c>
      <c r="H53" t="s">
        <v>21</v>
      </c>
      <c r="I53" t="s">
        <v>22</v>
      </c>
      <c r="J53">
        <v>1316667600</v>
      </c>
      <c r="K53">
        <v>1316840400</v>
      </c>
      <c r="L53" t="b">
        <v>0</v>
      </c>
      <c r="M53" t="b">
        <v>1</v>
      </c>
      <c r="N53" t="s">
        <v>17</v>
      </c>
      <c r="O53" s="14">
        <f t="shared" si="3"/>
        <v>97.055555555555557</v>
      </c>
      <c r="P53" s="5">
        <f t="shared" si="0"/>
        <v>0.10638024357239513</v>
      </c>
      <c r="Q53" t="s">
        <v>2044</v>
      </c>
      <c r="R53" t="s">
        <v>2052</v>
      </c>
      <c r="S53" s="8">
        <f t="shared" si="1"/>
        <v>939921.5</v>
      </c>
      <c r="T53" s="8">
        <f t="shared" si="2"/>
        <v>40810.208333333336</v>
      </c>
    </row>
    <row r="54" spans="1:20" ht="17" x14ac:dyDescent="0.2">
      <c r="A54">
        <v>236</v>
      </c>
      <c r="B54" t="s">
        <v>524</v>
      </c>
      <c r="C54" s="3" t="s">
        <v>525</v>
      </c>
      <c r="D54">
        <v>39500</v>
      </c>
      <c r="E54">
        <v>4323</v>
      </c>
      <c r="F54" t="s">
        <v>14</v>
      </c>
      <c r="G54">
        <v>57</v>
      </c>
      <c r="H54" t="s">
        <v>26</v>
      </c>
      <c r="I54" t="s">
        <v>27</v>
      </c>
      <c r="J54">
        <v>1561438800</v>
      </c>
      <c r="K54">
        <v>1562043600</v>
      </c>
      <c r="L54" t="b">
        <v>0</v>
      </c>
      <c r="M54" t="b">
        <v>1</v>
      </c>
      <c r="N54" t="s">
        <v>23</v>
      </c>
      <c r="O54" s="14">
        <f t="shared" si="3"/>
        <v>75.84210526315789</v>
      </c>
      <c r="P54" s="5">
        <f t="shared" si="0"/>
        <v>0.10944303797468355</v>
      </c>
      <c r="Q54" t="s">
        <v>2031</v>
      </c>
      <c r="R54" t="s">
        <v>2032</v>
      </c>
      <c r="S54" s="8">
        <f t="shared" si="1"/>
        <v>1109901.5</v>
      </c>
      <c r="T54" s="8">
        <f t="shared" si="2"/>
        <v>43648.208333333328</v>
      </c>
    </row>
    <row r="55" spans="1:20" ht="17" x14ac:dyDescent="0.2">
      <c r="A55">
        <v>415</v>
      </c>
      <c r="B55" t="s">
        <v>880</v>
      </c>
      <c r="C55" s="3" t="s">
        <v>881</v>
      </c>
      <c r="D55">
        <v>113500</v>
      </c>
      <c r="E55">
        <v>12552</v>
      </c>
      <c r="F55" t="s">
        <v>14</v>
      </c>
      <c r="G55">
        <v>418</v>
      </c>
      <c r="H55" t="s">
        <v>21</v>
      </c>
      <c r="I55" t="s">
        <v>22</v>
      </c>
      <c r="J55">
        <v>1326434400</v>
      </c>
      <c r="K55">
        <v>1327903200</v>
      </c>
      <c r="L55" t="b">
        <v>0</v>
      </c>
      <c r="M55" t="b">
        <v>0</v>
      </c>
      <c r="N55" t="s">
        <v>33</v>
      </c>
      <c r="O55" s="14">
        <f t="shared" si="3"/>
        <v>30.028708133971293</v>
      </c>
      <c r="P55" s="5">
        <f t="shared" si="0"/>
        <v>0.11059030837004405</v>
      </c>
      <c r="Q55" t="s">
        <v>2039</v>
      </c>
      <c r="R55" t="s">
        <v>2040</v>
      </c>
      <c r="S55" s="8">
        <f t="shared" si="1"/>
        <v>946704</v>
      </c>
      <c r="T55" s="8">
        <f t="shared" si="2"/>
        <v>40938.25</v>
      </c>
    </row>
    <row r="56" spans="1:20" ht="17" x14ac:dyDescent="0.2">
      <c r="A56">
        <v>529</v>
      </c>
      <c r="B56" t="s">
        <v>1103</v>
      </c>
      <c r="C56" s="3" t="s">
        <v>1104</v>
      </c>
      <c r="D56">
        <v>5100</v>
      </c>
      <c r="E56">
        <v>574</v>
      </c>
      <c r="F56" t="s">
        <v>14</v>
      </c>
      <c r="G56">
        <v>9</v>
      </c>
      <c r="H56" t="s">
        <v>21</v>
      </c>
      <c r="I56" t="s">
        <v>22</v>
      </c>
      <c r="J56">
        <v>1399698000</v>
      </c>
      <c r="K56">
        <v>1402117200</v>
      </c>
      <c r="L56" t="b">
        <v>0</v>
      </c>
      <c r="M56" t="b">
        <v>0</v>
      </c>
      <c r="N56" t="s">
        <v>89</v>
      </c>
      <c r="O56" s="14">
        <f t="shared" si="3"/>
        <v>63.777777777777779</v>
      </c>
      <c r="P56" s="5">
        <f t="shared" si="0"/>
        <v>0.11254901960784314</v>
      </c>
      <c r="Q56" t="s">
        <v>2033</v>
      </c>
      <c r="R56" t="s">
        <v>2034</v>
      </c>
      <c r="S56" s="8">
        <f t="shared" si="1"/>
        <v>997581.5</v>
      </c>
      <c r="T56" s="8">
        <f t="shared" si="2"/>
        <v>41797.208333333336</v>
      </c>
    </row>
    <row r="57" spans="1:20" ht="17" x14ac:dyDescent="0.2">
      <c r="A57">
        <v>388</v>
      </c>
      <c r="B57" t="s">
        <v>828</v>
      </c>
      <c r="C57" s="3" t="s">
        <v>829</v>
      </c>
      <c r="D57">
        <v>114800</v>
      </c>
      <c r="E57">
        <v>12938</v>
      </c>
      <c r="F57" t="s">
        <v>74</v>
      </c>
      <c r="G57">
        <v>145</v>
      </c>
      <c r="H57" t="s">
        <v>98</v>
      </c>
      <c r="I57" t="s">
        <v>99</v>
      </c>
      <c r="J57">
        <v>1325656800</v>
      </c>
      <c r="K57">
        <v>1325829600</v>
      </c>
      <c r="L57" t="b">
        <v>0</v>
      </c>
      <c r="M57" t="b">
        <v>0</v>
      </c>
      <c r="N57" t="s">
        <v>60</v>
      </c>
      <c r="O57" s="14">
        <f t="shared" si="3"/>
        <v>89.227586206896547</v>
      </c>
      <c r="P57" s="5">
        <f t="shared" si="0"/>
        <v>0.11270034843205574</v>
      </c>
      <c r="Q57" t="s">
        <v>2055</v>
      </c>
      <c r="R57" t="s">
        <v>2056</v>
      </c>
      <c r="S57" s="8">
        <f t="shared" si="1"/>
        <v>946164</v>
      </c>
      <c r="T57" s="8">
        <f t="shared" si="2"/>
        <v>40914.25</v>
      </c>
    </row>
    <row r="58" spans="1:20" ht="17" x14ac:dyDescent="0.2">
      <c r="A58">
        <v>638</v>
      </c>
      <c r="B58" t="s">
        <v>1318</v>
      </c>
      <c r="C58" s="3" t="s">
        <v>1319</v>
      </c>
      <c r="D58">
        <v>81600</v>
      </c>
      <c r="E58">
        <v>9318</v>
      </c>
      <c r="F58" t="s">
        <v>14</v>
      </c>
      <c r="G58">
        <v>94</v>
      </c>
      <c r="H58" t="s">
        <v>21</v>
      </c>
      <c r="I58" t="s">
        <v>22</v>
      </c>
      <c r="J58">
        <v>1280206800</v>
      </c>
      <c r="K58">
        <v>1281243600</v>
      </c>
      <c r="L58" t="b">
        <v>0</v>
      </c>
      <c r="M58" t="b">
        <v>1</v>
      </c>
      <c r="N58" t="s">
        <v>33</v>
      </c>
      <c r="O58" s="14">
        <f t="shared" si="3"/>
        <v>99.127659574468083</v>
      </c>
      <c r="P58" s="5">
        <f t="shared" si="0"/>
        <v>0.11419117647058824</v>
      </c>
      <c r="Q58" t="s">
        <v>2039</v>
      </c>
      <c r="R58" t="s">
        <v>2048</v>
      </c>
      <c r="S58" s="8">
        <f t="shared" si="1"/>
        <v>914601.5</v>
      </c>
      <c r="T58" s="8">
        <f t="shared" si="2"/>
        <v>40398.208333333336</v>
      </c>
    </row>
    <row r="59" spans="1:20" ht="17" x14ac:dyDescent="0.2">
      <c r="A59">
        <v>358</v>
      </c>
      <c r="B59" t="s">
        <v>768</v>
      </c>
      <c r="C59" s="3" t="s">
        <v>769</v>
      </c>
      <c r="D59">
        <v>9700</v>
      </c>
      <c r="E59">
        <v>1146</v>
      </c>
      <c r="F59" t="s">
        <v>14</v>
      </c>
      <c r="G59">
        <v>23</v>
      </c>
      <c r="H59" t="s">
        <v>15</v>
      </c>
      <c r="I59" t="s">
        <v>16</v>
      </c>
      <c r="J59">
        <v>1533877200</v>
      </c>
      <c r="K59">
        <v>1534136400</v>
      </c>
      <c r="L59" t="b">
        <v>1</v>
      </c>
      <c r="M59" t="b">
        <v>0</v>
      </c>
      <c r="N59" t="s">
        <v>122</v>
      </c>
      <c r="O59" s="14">
        <f t="shared" si="3"/>
        <v>49.826086956521742</v>
      </c>
      <c r="P59" s="5">
        <f t="shared" si="0"/>
        <v>0.11814432989690722</v>
      </c>
      <c r="Q59" t="s">
        <v>2033</v>
      </c>
      <c r="R59" t="s">
        <v>2034</v>
      </c>
      <c r="S59" s="8">
        <f t="shared" si="1"/>
        <v>1090761.5</v>
      </c>
      <c r="T59" s="8">
        <f t="shared" si="2"/>
        <v>43325.208333333328</v>
      </c>
    </row>
    <row r="60" spans="1:20" ht="17" x14ac:dyDescent="0.2">
      <c r="A60">
        <v>63</v>
      </c>
      <c r="B60" t="s">
        <v>174</v>
      </c>
      <c r="C60" s="3" t="s">
        <v>175</v>
      </c>
      <c r="D60">
        <v>4700</v>
      </c>
      <c r="E60">
        <v>557</v>
      </c>
      <c r="F60" t="s">
        <v>14</v>
      </c>
      <c r="G60">
        <v>5</v>
      </c>
      <c r="H60" t="s">
        <v>21</v>
      </c>
      <c r="I60" t="s">
        <v>22</v>
      </c>
      <c r="J60">
        <v>1493355600</v>
      </c>
      <c r="K60">
        <v>1493874000</v>
      </c>
      <c r="L60" t="b">
        <v>0</v>
      </c>
      <c r="M60" t="b">
        <v>0</v>
      </c>
      <c r="N60" t="s">
        <v>33</v>
      </c>
      <c r="O60" s="14">
        <f t="shared" si="3"/>
        <v>111.4</v>
      </c>
      <c r="P60" s="5">
        <f t="shared" si="0"/>
        <v>0.11851063829787234</v>
      </c>
      <c r="Q60" t="s">
        <v>2042</v>
      </c>
      <c r="R60" t="s">
        <v>2043</v>
      </c>
      <c r="S60" s="8">
        <f t="shared" si="1"/>
        <v>1062621.5</v>
      </c>
      <c r="T60" s="8">
        <f t="shared" si="2"/>
        <v>42859.208333333328</v>
      </c>
    </row>
    <row r="61" spans="1:20" ht="17" x14ac:dyDescent="0.2">
      <c r="A61">
        <v>904</v>
      </c>
      <c r="B61" t="s">
        <v>1840</v>
      </c>
      <c r="C61" s="3" t="s">
        <v>1841</v>
      </c>
      <c r="D61">
        <v>6500</v>
      </c>
      <c r="E61">
        <v>795</v>
      </c>
      <c r="F61" t="s">
        <v>14</v>
      </c>
      <c r="G61">
        <v>16</v>
      </c>
      <c r="H61" t="s">
        <v>21</v>
      </c>
      <c r="I61" t="s">
        <v>22</v>
      </c>
      <c r="J61">
        <v>1349326800</v>
      </c>
      <c r="K61">
        <v>1349672400</v>
      </c>
      <c r="L61" t="b">
        <v>0</v>
      </c>
      <c r="M61" t="b">
        <v>0</v>
      </c>
      <c r="N61" t="s">
        <v>133</v>
      </c>
      <c r="O61" s="14">
        <f t="shared" si="3"/>
        <v>49.6875</v>
      </c>
      <c r="P61" s="5">
        <f t="shared" si="0"/>
        <v>0.12230769230769231</v>
      </c>
      <c r="Q61" t="s">
        <v>2033</v>
      </c>
      <c r="R61" t="s">
        <v>2034</v>
      </c>
      <c r="S61" s="8">
        <f t="shared" si="1"/>
        <v>962601.5</v>
      </c>
      <c r="T61" s="8">
        <f t="shared" si="2"/>
        <v>41190.208333333336</v>
      </c>
    </row>
    <row r="62" spans="1:20" ht="34" x14ac:dyDescent="0.2">
      <c r="A62">
        <v>562</v>
      </c>
      <c r="B62" t="s">
        <v>1168</v>
      </c>
      <c r="C62" s="3" t="s">
        <v>1169</v>
      </c>
      <c r="D62">
        <v>9900</v>
      </c>
      <c r="E62">
        <v>1269</v>
      </c>
      <c r="F62" t="s">
        <v>14</v>
      </c>
      <c r="G62">
        <v>26</v>
      </c>
      <c r="H62" t="s">
        <v>98</v>
      </c>
      <c r="I62" t="s">
        <v>99</v>
      </c>
      <c r="J62">
        <v>1552366800</v>
      </c>
      <c r="K62">
        <v>1552539600</v>
      </c>
      <c r="L62" t="b">
        <v>0</v>
      </c>
      <c r="M62" t="b">
        <v>0</v>
      </c>
      <c r="N62" t="s">
        <v>23</v>
      </c>
      <c r="O62" s="14">
        <f t="shared" si="3"/>
        <v>48.807692307692307</v>
      </c>
      <c r="P62" s="5">
        <f t="shared" si="0"/>
        <v>0.12818181818181817</v>
      </c>
      <c r="Q62" t="s">
        <v>2044</v>
      </c>
      <c r="R62" t="s">
        <v>2057</v>
      </c>
      <c r="S62" s="8">
        <f t="shared" si="1"/>
        <v>1103601.5</v>
      </c>
      <c r="T62" s="8">
        <f t="shared" si="2"/>
        <v>43538.208333333328</v>
      </c>
    </row>
    <row r="63" spans="1:20" ht="34" x14ac:dyDescent="0.2">
      <c r="A63">
        <v>592</v>
      </c>
      <c r="B63" t="s">
        <v>1226</v>
      </c>
      <c r="C63" s="3" t="s">
        <v>1227</v>
      </c>
      <c r="D63">
        <v>156800</v>
      </c>
      <c r="E63">
        <v>20243</v>
      </c>
      <c r="F63" t="s">
        <v>14</v>
      </c>
      <c r="G63">
        <v>253</v>
      </c>
      <c r="H63" t="s">
        <v>21</v>
      </c>
      <c r="I63" t="s">
        <v>22</v>
      </c>
      <c r="J63">
        <v>1401426000</v>
      </c>
      <c r="K63">
        <v>1402203600</v>
      </c>
      <c r="L63" t="b">
        <v>0</v>
      </c>
      <c r="M63" t="b">
        <v>0</v>
      </c>
      <c r="N63" t="s">
        <v>33</v>
      </c>
      <c r="O63" s="14">
        <f t="shared" si="3"/>
        <v>80.011857707509876</v>
      </c>
      <c r="P63" s="5">
        <f t="shared" si="0"/>
        <v>0.12910076530612244</v>
      </c>
      <c r="Q63" t="s">
        <v>2039</v>
      </c>
      <c r="R63" t="s">
        <v>2040</v>
      </c>
      <c r="S63" s="8">
        <f t="shared" si="1"/>
        <v>998781.5</v>
      </c>
      <c r="T63" s="8">
        <f t="shared" si="2"/>
        <v>41798.208333333336</v>
      </c>
    </row>
    <row r="64" spans="1:20" ht="34" x14ac:dyDescent="0.2">
      <c r="A64">
        <v>743</v>
      </c>
      <c r="B64" t="s">
        <v>1522</v>
      </c>
      <c r="C64" s="3" t="s">
        <v>1523</v>
      </c>
      <c r="D64">
        <v>3900</v>
      </c>
      <c r="E64">
        <v>504</v>
      </c>
      <c r="F64" t="s">
        <v>14</v>
      </c>
      <c r="G64">
        <v>17</v>
      </c>
      <c r="H64" t="s">
        <v>21</v>
      </c>
      <c r="I64" t="s">
        <v>22</v>
      </c>
      <c r="J64">
        <v>1445403600</v>
      </c>
      <c r="K64">
        <v>1445922000</v>
      </c>
      <c r="L64" t="b">
        <v>0</v>
      </c>
      <c r="M64" t="b">
        <v>1</v>
      </c>
      <c r="N64" t="s">
        <v>33</v>
      </c>
      <c r="O64" s="14">
        <f t="shared" si="3"/>
        <v>29.647058823529413</v>
      </c>
      <c r="P64" s="5">
        <f t="shared" si="0"/>
        <v>0.12923076923076923</v>
      </c>
      <c r="Q64" t="s">
        <v>2033</v>
      </c>
      <c r="R64" t="s">
        <v>2034</v>
      </c>
      <c r="S64" s="8">
        <f t="shared" si="1"/>
        <v>1029321.5</v>
      </c>
      <c r="T64" s="8">
        <f t="shared" si="2"/>
        <v>42304.208333333328</v>
      </c>
    </row>
    <row r="65" spans="1:20" ht="17" x14ac:dyDescent="0.2">
      <c r="A65">
        <v>941</v>
      </c>
      <c r="B65" t="s">
        <v>1913</v>
      </c>
      <c r="C65" s="3" t="s">
        <v>1914</v>
      </c>
      <c r="D65">
        <v>43000</v>
      </c>
      <c r="E65">
        <v>5615</v>
      </c>
      <c r="F65" t="s">
        <v>14</v>
      </c>
      <c r="G65">
        <v>78</v>
      </c>
      <c r="H65" t="s">
        <v>21</v>
      </c>
      <c r="I65" t="s">
        <v>22</v>
      </c>
      <c r="J65">
        <v>1294552800</v>
      </c>
      <c r="K65">
        <v>1297576800</v>
      </c>
      <c r="L65" t="b">
        <v>1</v>
      </c>
      <c r="M65" t="b">
        <v>0</v>
      </c>
      <c r="N65" t="s">
        <v>33</v>
      </c>
      <c r="O65" s="14">
        <f t="shared" si="3"/>
        <v>71.987179487179489</v>
      </c>
      <c r="P65" s="5">
        <f t="shared" si="0"/>
        <v>0.1305813953488372</v>
      </c>
      <c r="Q65" t="s">
        <v>2033</v>
      </c>
      <c r="R65" t="s">
        <v>2034</v>
      </c>
      <c r="S65" s="8">
        <f t="shared" si="1"/>
        <v>924564</v>
      </c>
      <c r="T65" s="8">
        <f t="shared" si="2"/>
        <v>40587.25</v>
      </c>
    </row>
    <row r="66" spans="1:20" ht="34" x14ac:dyDescent="0.2">
      <c r="A66">
        <v>374</v>
      </c>
      <c r="B66" t="s">
        <v>800</v>
      </c>
      <c r="C66" s="3" t="s">
        <v>801</v>
      </c>
      <c r="D66">
        <v>167400</v>
      </c>
      <c r="E66">
        <v>22073</v>
      </c>
      <c r="F66" t="s">
        <v>14</v>
      </c>
      <c r="G66">
        <v>441</v>
      </c>
      <c r="H66" t="s">
        <v>21</v>
      </c>
      <c r="I66" t="s">
        <v>22</v>
      </c>
      <c r="J66">
        <v>1547186400</v>
      </c>
      <c r="K66">
        <v>1547618400</v>
      </c>
      <c r="L66" t="b">
        <v>0</v>
      </c>
      <c r="M66" t="b">
        <v>1</v>
      </c>
      <c r="N66" t="s">
        <v>42</v>
      </c>
      <c r="O66" s="14">
        <f t="shared" si="3"/>
        <v>50.05215419501134</v>
      </c>
      <c r="P66" s="5">
        <f t="shared" si="0"/>
        <v>0.13185782556750297</v>
      </c>
      <c r="Q66" t="s">
        <v>2033</v>
      </c>
      <c r="R66" t="s">
        <v>2034</v>
      </c>
      <c r="S66" s="8">
        <f t="shared" si="1"/>
        <v>1100004</v>
      </c>
      <c r="T66" s="8">
        <f t="shared" si="2"/>
        <v>43481.25</v>
      </c>
    </row>
    <row r="67" spans="1:20" ht="34" x14ac:dyDescent="0.2">
      <c r="A67">
        <v>486</v>
      </c>
      <c r="B67" t="s">
        <v>1019</v>
      </c>
      <c r="C67" s="3" t="s">
        <v>1020</v>
      </c>
      <c r="D67">
        <v>5200</v>
      </c>
      <c r="E67">
        <v>702</v>
      </c>
      <c r="F67" t="s">
        <v>14</v>
      </c>
      <c r="G67">
        <v>21</v>
      </c>
      <c r="H67" t="s">
        <v>40</v>
      </c>
      <c r="I67" t="s">
        <v>41</v>
      </c>
      <c r="J67">
        <v>1520575200</v>
      </c>
      <c r="K67">
        <v>1521867600</v>
      </c>
      <c r="L67" t="b">
        <v>0</v>
      </c>
      <c r="M67" t="b">
        <v>1</v>
      </c>
      <c r="N67" t="s">
        <v>206</v>
      </c>
      <c r="O67" s="14">
        <f t="shared" ref="O67:O130" si="4">$E67/$G67</f>
        <v>33.428571428571431</v>
      </c>
      <c r="P67" s="5">
        <f t="shared" ref="P67:P130" si="5">E67/D67</f>
        <v>0.13500000000000001</v>
      </c>
      <c r="Q67" t="s">
        <v>2037</v>
      </c>
      <c r="R67" t="s">
        <v>2051</v>
      </c>
      <c r="S67" s="8">
        <f t="shared" ref="S67:S130" si="6">(((J67/60)/24)+DATE(1970,1,1))</f>
        <v>1081524</v>
      </c>
      <c r="T67" s="8">
        <f t="shared" ref="T67:T130" si="7">(((K67/60)/60)/24)+DATE(1970,1,1)</f>
        <v>43183.208333333328</v>
      </c>
    </row>
    <row r="68" spans="1:20" ht="17" x14ac:dyDescent="0.2">
      <c r="A68">
        <v>611</v>
      </c>
      <c r="B68" t="s">
        <v>1264</v>
      </c>
      <c r="C68" s="3" t="s">
        <v>1265</v>
      </c>
      <c r="D68">
        <v>8200</v>
      </c>
      <c r="E68">
        <v>1136</v>
      </c>
      <c r="F68" t="s">
        <v>74</v>
      </c>
      <c r="G68">
        <v>15</v>
      </c>
      <c r="H68" t="s">
        <v>21</v>
      </c>
      <c r="I68" t="s">
        <v>22</v>
      </c>
      <c r="J68">
        <v>1374728400</v>
      </c>
      <c r="K68">
        <v>1375765200</v>
      </c>
      <c r="L68" t="b">
        <v>0</v>
      </c>
      <c r="M68" t="b">
        <v>0</v>
      </c>
      <c r="N68" t="s">
        <v>33</v>
      </c>
      <c r="O68" s="14">
        <f t="shared" si="4"/>
        <v>75.733333333333334</v>
      </c>
      <c r="P68" s="5">
        <f t="shared" si="5"/>
        <v>0.13853658536585367</v>
      </c>
      <c r="Q68" t="s">
        <v>2044</v>
      </c>
      <c r="R68" t="s">
        <v>2052</v>
      </c>
      <c r="S68" s="8">
        <f t="shared" si="6"/>
        <v>980241.5</v>
      </c>
      <c r="T68" s="8">
        <f t="shared" si="7"/>
        <v>41492.208333333336</v>
      </c>
    </row>
    <row r="69" spans="1:20" ht="17" x14ac:dyDescent="0.2">
      <c r="A69">
        <v>505</v>
      </c>
      <c r="B69" t="s">
        <v>1057</v>
      </c>
      <c r="C69" s="3" t="s">
        <v>1058</v>
      </c>
      <c r="D69">
        <v>89900</v>
      </c>
      <c r="E69">
        <v>12497</v>
      </c>
      <c r="F69" t="s">
        <v>14</v>
      </c>
      <c r="G69">
        <v>347</v>
      </c>
      <c r="H69" t="s">
        <v>21</v>
      </c>
      <c r="I69" t="s">
        <v>22</v>
      </c>
      <c r="J69">
        <v>1362722400</v>
      </c>
      <c r="K69">
        <v>1366347600</v>
      </c>
      <c r="L69" t="b">
        <v>0</v>
      </c>
      <c r="M69" t="b">
        <v>1</v>
      </c>
      <c r="N69" t="s">
        <v>133</v>
      </c>
      <c r="O69" s="14">
        <f t="shared" si="4"/>
        <v>36.014409221902014</v>
      </c>
      <c r="P69" s="5">
        <f t="shared" si="5"/>
        <v>0.13901001112347053</v>
      </c>
      <c r="Q69" t="s">
        <v>2033</v>
      </c>
      <c r="R69" t="s">
        <v>2034</v>
      </c>
      <c r="S69" s="8">
        <f t="shared" si="6"/>
        <v>971904</v>
      </c>
      <c r="T69" s="8">
        <f t="shared" si="7"/>
        <v>41383.208333333336</v>
      </c>
    </row>
    <row r="70" spans="1:20" ht="17" x14ac:dyDescent="0.2">
      <c r="A70">
        <v>378</v>
      </c>
      <c r="B70" t="s">
        <v>808</v>
      </c>
      <c r="C70" s="3" t="s">
        <v>809</v>
      </c>
      <c r="D70">
        <v>178200</v>
      </c>
      <c r="E70">
        <v>24882</v>
      </c>
      <c r="F70" t="s">
        <v>14</v>
      </c>
      <c r="G70">
        <v>355</v>
      </c>
      <c r="H70" t="s">
        <v>21</v>
      </c>
      <c r="I70" t="s">
        <v>22</v>
      </c>
      <c r="J70">
        <v>1526878800</v>
      </c>
      <c r="K70">
        <v>1530162000</v>
      </c>
      <c r="L70" t="b">
        <v>0</v>
      </c>
      <c r="M70" t="b">
        <v>0</v>
      </c>
      <c r="N70" t="s">
        <v>42</v>
      </c>
      <c r="O70" s="14">
        <f t="shared" si="4"/>
        <v>70.090140845070422</v>
      </c>
      <c r="P70" s="5">
        <f t="shared" si="5"/>
        <v>0.13962962962962963</v>
      </c>
      <c r="Q70" t="s">
        <v>2044</v>
      </c>
      <c r="R70" t="s">
        <v>2057</v>
      </c>
      <c r="S70" s="8">
        <f t="shared" si="6"/>
        <v>1085901.5</v>
      </c>
      <c r="T70" s="8">
        <f t="shared" si="7"/>
        <v>43279.208333333328</v>
      </c>
    </row>
    <row r="71" spans="1:20" ht="34" x14ac:dyDescent="0.2">
      <c r="A71">
        <v>795</v>
      </c>
      <c r="B71" t="s">
        <v>1625</v>
      </c>
      <c r="C71" s="3" t="s">
        <v>1626</v>
      </c>
      <c r="D71">
        <v>7100</v>
      </c>
      <c r="E71">
        <v>1022</v>
      </c>
      <c r="F71" t="s">
        <v>14</v>
      </c>
      <c r="G71">
        <v>31</v>
      </c>
      <c r="H71" t="s">
        <v>21</v>
      </c>
      <c r="I71" t="s">
        <v>22</v>
      </c>
      <c r="J71">
        <v>1477976400</v>
      </c>
      <c r="K71">
        <v>1478235600</v>
      </c>
      <c r="L71" t="b">
        <v>0</v>
      </c>
      <c r="M71" t="b">
        <v>0</v>
      </c>
      <c r="N71" t="s">
        <v>53</v>
      </c>
      <c r="O71" s="14">
        <f t="shared" si="4"/>
        <v>32.967741935483872</v>
      </c>
      <c r="P71" s="5">
        <f t="shared" si="5"/>
        <v>0.14394366197183098</v>
      </c>
      <c r="Q71" t="s">
        <v>2037</v>
      </c>
      <c r="R71" t="s">
        <v>2051</v>
      </c>
      <c r="S71" s="8">
        <f t="shared" si="6"/>
        <v>1051941.5</v>
      </c>
      <c r="T71" s="8">
        <f t="shared" si="7"/>
        <v>42678.208333333328</v>
      </c>
    </row>
    <row r="72" spans="1:20" ht="17" x14ac:dyDescent="0.2">
      <c r="A72">
        <v>345</v>
      </c>
      <c r="B72" t="s">
        <v>742</v>
      </c>
      <c r="C72" s="3" t="s">
        <v>743</v>
      </c>
      <c r="D72">
        <v>157600</v>
      </c>
      <c r="E72">
        <v>23159</v>
      </c>
      <c r="F72" t="s">
        <v>14</v>
      </c>
      <c r="G72">
        <v>331</v>
      </c>
      <c r="H72" t="s">
        <v>40</v>
      </c>
      <c r="I72" t="s">
        <v>41</v>
      </c>
      <c r="J72">
        <v>1436418000</v>
      </c>
      <c r="K72">
        <v>1436504400</v>
      </c>
      <c r="L72" t="b">
        <v>0</v>
      </c>
      <c r="M72" t="b">
        <v>0</v>
      </c>
      <c r="N72" t="s">
        <v>53</v>
      </c>
      <c r="O72" s="14">
        <f t="shared" si="4"/>
        <v>69.966767371601208</v>
      </c>
      <c r="P72" s="5">
        <f t="shared" si="5"/>
        <v>0.14694796954314721</v>
      </c>
      <c r="Q72" t="s">
        <v>2037</v>
      </c>
      <c r="R72" t="s">
        <v>2050</v>
      </c>
      <c r="S72" s="8">
        <f t="shared" si="6"/>
        <v>1023081.5</v>
      </c>
      <c r="T72" s="8">
        <f t="shared" si="7"/>
        <v>42195.208333333328</v>
      </c>
    </row>
    <row r="73" spans="1:20" ht="34" x14ac:dyDescent="0.2">
      <c r="A73">
        <v>110</v>
      </c>
      <c r="B73" t="s">
        <v>270</v>
      </c>
      <c r="C73" s="3" t="s">
        <v>271</v>
      </c>
      <c r="D73">
        <v>142400</v>
      </c>
      <c r="E73">
        <v>21307</v>
      </c>
      <c r="F73" t="s">
        <v>14</v>
      </c>
      <c r="G73">
        <v>296</v>
      </c>
      <c r="H73" t="s">
        <v>21</v>
      </c>
      <c r="I73" t="s">
        <v>22</v>
      </c>
      <c r="J73">
        <v>1536642000</v>
      </c>
      <c r="K73">
        <v>1538283600</v>
      </c>
      <c r="L73" t="b">
        <v>0</v>
      </c>
      <c r="M73" t="b">
        <v>0</v>
      </c>
      <c r="N73" t="s">
        <v>17</v>
      </c>
      <c r="O73" s="14">
        <f t="shared" si="4"/>
        <v>71.983108108108112</v>
      </c>
      <c r="P73" s="5">
        <f t="shared" si="5"/>
        <v>0.14962780898876404</v>
      </c>
      <c r="Q73" t="s">
        <v>2037</v>
      </c>
      <c r="R73" t="s">
        <v>2050</v>
      </c>
      <c r="S73" s="8">
        <f t="shared" si="6"/>
        <v>1092681.5</v>
      </c>
      <c r="T73" s="8">
        <f t="shared" si="7"/>
        <v>43373.208333333328</v>
      </c>
    </row>
    <row r="74" spans="1:20" ht="17" x14ac:dyDescent="0.2">
      <c r="A74">
        <v>534</v>
      </c>
      <c r="B74" t="s">
        <v>1113</v>
      </c>
      <c r="C74" s="3" t="s">
        <v>1114</v>
      </c>
      <c r="D74">
        <v>89100</v>
      </c>
      <c r="E74">
        <v>13385</v>
      </c>
      <c r="F74" t="s">
        <v>14</v>
      </c>
      <c r="G74">
        <v>243</v>
      </c>
      <c r="H74" t="s">
        <v>21</v>
      </c>
      <c r="I74" t="s">
        <v>22</v>
      </c>
      <c r="J74">
        <v>1534482000</v>
      </c>
      <c r="K74">
        <v>1534568400</v>
      </c>
      <c r="L74" t="b">
        <v>0</v>
      </c>
      <c r="M74" t="b">
        <v>1</v>
      </c>
      <c r="N74" t="s">
        <v>53</v>
      </c>
      <c r="O74" s="14">
        <f t="shared" si="4"/>
        <v>55.08230452674897</v>
      </c>
      <c r="P74" s="5">
        <f t="shared" si="5"/>
        <v>0.15022446689113356</v>
      </c>
      <c r="Q74" t="s">
        <v>2031</v>
      </c>
      <c r="R74" t="s">
        <v>2032</v>
      </c>
      <c r="S74" s="8">
        <f t="shared" si="6"/>
        <v>1091181.5</v>
      </c>
      <c r="T74" s="8">
        <f t="shared" si="7"/>
        <v>43330.208333333328</v>
      </c>
    </row>
    <row r="75" spans="1:20" ht="34" x14ac:dyDescent="0.2">
      <c r="A75">
        <v>318</v>
      </c>
      <c r="B75" t="s">
        <v>688</v>
      </c>
      <c r="C75" s="3" t="s">
        <v>689</v>
      </c>
      <c r="D75">
        <v>5700</v>
      </c>
      <c r="E75">
        <v>903</v>
      </c>
      <c r="F75" t="s">
        <v>14</v>
      </c>
      <c r="G75">
        <v>17</v>
      </c>
      <c r="H75" t="s">
        <v>21</v>
      </c>
      <c r="I75" t="s">
        <v>22</v>
      </c>
      <c r="J75">
        <v>1392357600</v>
      </c>
      <c r="K75">
        <v>1392530400</v>
      </c>
      <c r="L75" t="b">
        <v>0</v>
      </c>
      <c r="M75" t="b">
        <v>0</v>
      </c>
      <c r="N75" t="s">
        <v>23</v>
      </c>
      <c r="O75" s="14">
        <f t="shared" si="4"/>
        <v>53.117647058823529</v>
      </c>
      <c r="P75" s="5">
        <f t="shared" si="5"/>
        <v>0.15842105263157893</v>
      </c>
      <c r="Q75" t="s">
        <v>2037</v>
      </c>
      <c r="R75" t="s">
        <v>2050</v>
      </c>
      <c r="S75" s="8">
        <f t="shared" si="6"/>
        <v>992484</v>
      </c>
      <c r="T75" s="8">
        <f t="shared" si="7"/>
        <v>41686.25</v>
      </c>
    </row>
    <row r="76" spans="1:20" ht="17" x14ac:dyDescent="0.2">
      <c r="A76">
        <v>543</v>
      </c>
      <c r="B76" t="s">
        <v>1131</v>
      </c>
      <c r="C76" s="3" t="s">
        <v>1132</v>
      </c>
      <c r="D76">
        <v>84900</v>
      </c>
      <c r="E76">
        <v>13864</v>
      </c>
      <c r="F76" t="s">
        <v>14</v>
      </c>
      <c r="G76">
        <v>180</v>
      </c>
      <c r="H76" t="s">
        <v>21</v>
      </c>
      <c r="I76" t="s">
        <v>22</v>
      </c>
      <c r="J76">
        <v>1378875600</v>
      </c>
      <c r="K76">
        <v>1380171600</v>
      </c>
      <c r="L76" t="b">
        <v>0</v>
      </c>
      <c r="M76" t="b">
        <v>0</v>
      </c>
      <c r="N76" t="s">
        <v>89</v>
      </c>
      <c r="O76" s="14">
        <f t="shared" si="4"/>
        <v>77.022222222222226</v>
      </c>
      <c r="P76" s="5">
        <f t="shared" si="5"/>
        <v>0.1632979976442874</v>
      </c>
      <c r="Q76" t="s">
        <v>2039</v>
      </c>
      <c r="R76" t="s">
        <v>2040</v>
      </c>
      <c r="S76" s="8">
        <f t="shared" si="6"/>
        <v>983121.5</v>
      </c>
      <c r="T76" s="8">
        <f t="shared" si="7"/>
        <v>41543.208333333336</v>
      </c>
    </row>
    <row r="77" spans="1:20" ht="17" x14ac:dyDescent="0.2">
      <c r="A77">
        <v>293</v>
      </c>
      <c r="B77" t="s">
        <v>638</v>
      </c>
      <c r="C77" s="3" t="s">
        <v>639</v>
      </c>
      <c r="D77">
        <v>6500</v>
      </c>
      <c r="E77">
        <v>1065</v>
      </c>
      <c r="F77" t="s">
        <v>74</v>
      </c>
      <c r="G77">
        <v>32</v>
      </c>
      <c r="H77" t="s">
        <v>107</v>
      </c>
      <c r="I77" t="s">
        <v>108</v>
      </c>
      <c r="J77">
        <v>1286254800</v>
      </c>
      <c r="K77">
        <v>1287032400</v>
      </c>
      <c r="L77" t="b">
        <v>0</v>
      </c>
      <c r="M77" t="b">
        <v>0</v>
      </c>
      <c r="N77" t="s">
        <v>33</v>
      </c>
      <c r="O77" s="14">
        <f t="shared" si="4"/>
        <v>33.28125</v>
      </c>
      <c r="P77" s="5">
        <f t="shared" si="5"/>
        <v>0.16384615384615384</v>
      </c>
      <c r="Q77" t="s">
        <v>2055</v>
      </c>
      <c r="R77" t="s">
        <v>2056</v>
      </c>
      <c r="S77" s="8">
        <f t="shared" si="6"/>
        <v>918801.5</v>
      </c>
      <c r="T77" s="8">
        <f t="shared" si="7"/>
        <v>40465.208333333336</v>
      </c>
    </row>
    <row r="78" spans="1:20" ht="34" x14ac:dyDescent="0.2">
      <c r="A78">
        <v>482</v>
      </c>
      <c r="B78" t="s">
        <v>1011</v>
      </c>
      <c r="C78" s="3" t="s">
        <v>1012</v>
      </c>
      <c r="D78">
        <v>4200</v>
      </c>
      <c r="E78">
        <v>689</v>
      </c>
      <c r="F78" t="s">
        <v>14</v>
      </c>
      <c r="G78">
        <v>9</v>
      </c>
      <c r="H78" t="s">
        <v>21</v>
      </c>
      <c r="I78" t="s">
        <v>22</v>
      </c>
      <c r="J78">
        <v>1330063200</v>
      </c>
      <c r="K78">
        <v>1331013600</v>
      </c>
      <c r="L78" t="b">
        <v>0</v>
      </c>
      <c r="M78" t="b">
        <v>1</v>
      </c>
      <c r="N78" t="s">
        <v>119</v>
      </c>
      <c r="O78" s="14">
        <f t="shared" si="4"/>
        <v>76.555555555555557</v>
      </c>
      <c r="P78" s="5">
        <f t="shared" si="5"/>
        <v>0.16404761904761905</v>
      </c>
      <c r="Q78" t="s">
        <v>2033</v>
      </c>
      <c r="R78" t="s">
        <v>2034</v>
      </c>
      <c r="S78" s="8">
        <f t="shared" si="6"/>
        <v>949224</v>
      </c>
      <c r="T78" s="8">
        <f t="shared" si="7"/>
        <v>40974.25</v>
      </c>
    </row>
    <row r="79" spans="1:20" ht="17" x14ac:dyDescent="0.2">
      <c r="A79">
        <v>640</v>
      </c>
      <c r="B79" t="s">
        <v>1322</v>
      </c>
      <c r="C79" s="3" t="s">
        <v>1323</v>
      </c>
      <c r="D79">
        <v>119800</v>
      </c>
      <c r="E79">
        <v>19769</v>
      </c>
      <c r="F79" t="s">
        <v>14</v>
      </c>
      <c r="G79">
        <v>257</v>
      </c>
      <c r="H79" t="s">
        <v>21</v>
      </c>
      <c r="I79" t="s">
        <v>22</v>
      </c>
      <c r="J79">
        <v>1453096800</v>
      </c>
      <c r="K79">
        <v>1453356000</v>
      </c>
      <c r="L79" t="b">
        <v>0</v>
      </c>
      <c r="M79" t="b">
        <v>0</v>
      </c>
      <c r="N79" t="s">
        <v>33</v>
      </c>
      <c r="O79" s="14">
        <f t="shared" si="4"/>
        <v>76.922178988326849</v>
      </c>
      <c r="P79" s="5">
        <f t="shared" si="5"/>
        <v>0.16501669449081802</v>
      </c>
      <c r="Q79" t="s">
        <v>2044</v>
      </c>
      <c r="R79" t="s">
        <v>2054</v>
      </c>
      <c r="S79" s="8">
        <f t="shared" si="6"/>
        <v>1034664</v>
      </c>
      <c r="T79" s="8">
        <f t="shared" si="7"/>
        <v>42390.25</v>
      </c>
    </row>
    <row r="80" spans="1:20" ht="17" x14ac:dyDescent="0.2">
      <c r="A80">
        <v>434</v>
      </c>
      <c r="B80" t="s">
        <v>917</v>
      </c>
      <c r="C80" s="3" t="s">
        <v>918</v>
      </c>
      <c r="D80">
        <v>5400</v>
      </c>
      <c r="E80">
        <v>903</v>
      </c>
      <c r="F80" t="s">
        <v>74</v>
      </c>
      <c r="G80">
        <v>10</v>
      </c>
      <c r="H80" t="s">
        <v>15</v>
      </c>
      <c r="I80" t="s">
        <v>16</v>
      </c>
      <c r="J80">
        <v>1480572000</v>
      </c>
      <c r="K80">
        <v>1481781600</v>
      </c>
      <c r="L80" t="b">
        <v>1</v>
      </c>
      <c r="M80" t="b">
        <v>0</v>
      </c>
      <c r="N80" t="s">
        <v>33</v>
      </c>
      <c r="O80" s="14">
        <f t="shared" si="4"/>
        <v>90.3</v>
      </c>
      <c r="P80" s="5">
        <f t="shared" si="5"/>
        <v>0.16722222222222222</v>
      </c>
      <c r="Q80" t="s">
        <v>2033</v>
      </c>
      <c r="R80" t="s">
        <v>2034</v>
      </c>
      <c r="S80" s="8">
        <f t="shared" si="6"/>
        <v>1053744</v>
      </c>
      <c r="T80" s="8">
        <f t="shared" si="7"/>
        <v>42719.25</v>
      </c>
    </row>
    <row r="81" spans="1:20" ht="17" x14ac:dyDescent="0.2">
      <c r="A81">
        <v>578</v>
      </c>
      <c r="B81" t="s">
        <v>1200</v>
      </c>
      <c r="C81" s="3" t="s">
        <v>1201</v>
      </c>
      <c r="D81">
        <v>96500</v>
      </c>
      <c r="E81">
        <v>16168</v>
      </c>
      <c r="F81" t="s">
        <v>14</v>
      </c>
      <c r="G81">
        <v>245</v>
      </c>
      <c r="H81" t="s">
        <v>21</v>
      </c>
      <c r="I81" t="s">
        <v>22</v>
      </c>
      <c r="J81">
        <v>1322719200</v>
      </c>
      <c r="K81">
        <v>1322978400</v>
      </c>
      <c r="L81" t="b">
        <v>0</v>
      </c>
      <c r="M81" t="b">
        <v>0</v>
      </c>
      <c r="N81" t="s">
        <v>474</v>
      </c>
      <c r="O81" s="14">
        <f t="shared" si="4"/>
        <v>65.991836734693877</v>
      </c>
      <c r="P81" s="5">
        <f t="shared" si="5"/>
        <v>0.1675440414507772</v>
      </c>
      <c r="Q81" t="s">
        <v>2033</v>
      </c>
      <c r="R81" t="s">
        <v>2034</v>
      </c>
      <c r="S81" s="8">
        <f t="shared" si="6"/>
        <v>944124</v>
      </c>
      <c r="T81" s="8">
        <f t="shared" si="7"/>
        <v>40881.25</v>
      </c>
    </row>
    <row r="82" spans="1:20" ht="34" x14ac:dyDescent="0.2">
      <c r="A82">
        <v>146</v>
      </c>
      <c r="B82" t="s">
        <v>344</v>
      </c>
      <c r="C82" s="3" t="s">
        <v>345</v>
      </c>
      <c r="D82">
        <v>8800</v>
      </c>
      <c r="E82">
        <v>1518</v>
      </c>
      <c r="F82" t="s">
        <v>74</v>
      </c>
      <c r="G82">
        <v>51</v>
      </c>
      <c r="H82" t="s">
        <v>21</v>
      </c>
      <c r="I82" t="s">
        <v>22</v>
      </c>
      <c r="J82">
        <v>1320732000</v>
      </c>
      <c r="K82">
        <v>1322460000</v>
      </c>
      <c r="L82" t="b">
        <v>0</v>
      </c>
      <c r="M82" t="b">
        <v>0</v>
      </c>
      <c r="N82" t="s">
        <v>33</v>
      </c>
      <c r="O82" s="14">
        <f t="shared" si="4"/>
        <v>29.764705882352942</v>
      </c>
      <c r="P82" s="5">
        <f t="shared" si="5"/>
        <v>0.17249999999999999</v>
      </c>
      <c r="Q82" t="s">
        <v>2037</v>
      </c>
      <c r="R82" t="s">
        <v>2053</v>
      </c>
      <c r="S82" s="8">
        <f t="shared" si="6"/>
        <v>942744</v>
      </c>
      <c r="T82" s="8">
        <f t="shared" si="7"/>
        <v>40875.25</v>
      </c>
    </row>
    <row r="83" spans="1:20" ht="17" x14ac:dyDescent="0.2">
      <c r="A83">
        <v>286</v>
      </c>
      <c r="B83" t="s">
        <v>624</v>
      </c>
      <c r="C83" s="3" t="s">
        <v>625</v>
      </c>
      <c r="D83">
        <v>112100</v>
      </c>
      <c r="E83">
        <v>19557</v>
      </c>
      <c r="F83" t="s">
        <v>74</v>
      </c>
      <c r="G83">
        <v>184</v>
      </c>
      <c r="H83" t="s">
        <v>21</v>
      </c>
      <c r="I83" t="s">
        <v>22</v>
      </c>
      <c r="J83">
        <v>1479880800</v>
      </c>
      <c r="K83">
        <v>1480485600</v>
      </c>
      <c r="L83" t="b">
        <v>0</v>
      </c>
      <c r="M83" t="b">
        <v>0</v>
      </c>
      <c r="N83" t="s">
        <v>33</v>
      </c>
      <c r="O83" s="14">
        <f t="shared" si="4"/>
        <v>106.28804347826087</v>
      </c>
      <c r="P83" s="5">
        <f t="shared" si="5"/>
        <v>0.17446030330062445</v>
      </c>
      <c r="Q83" t="s">
        <v>2033</v>
      </c>
      <c r="R83" t="s">
        <v>2034</v>
      </c>
      <c r="S83" s="8">
        <f t="shared" si="6"/>
        <v>1053264</v>
      </c>
      <c r="T83" s="8">
        <f t="shared" si="7"/>
        <v>42704.25</v>
      </c>
    </row>
    <row r="84" spans="1:20" ht="34" x14ac:dyDescent="0.2">
      <c r="A84">
        <v>728</v>
      </c>
      <c r="B84" t="s">
        <v>1494</v>
      </c>
      <c r="C84" s="3" t="s">
        <v>1495</v>
      </c>
      <c r="D84">
        <v>4200</v>
      </c>
      <c r="E84">
        <v>735</v>
      </c>
      <c r="F84" t="s">
        <v>14</v>
      </c>
      <c r="G84">
        <v>10</v>
      </c>
      <c r="H84" t="s">
        <v>21</v>
      </c>
      <c r="I84" t="s">
        <v>22</v>
      </c>
      <c r="J84">
        <v>1464152400</v>
      </c>
      <c r="K84">
        <v>1465102800</v>
      </c>
      <c r="L84" t="b">
        <v>0</v>
      </c>
      <c r="M84" t="b">
        <v>0</v>
      </c>
      <c r="N84" t="s">
        <v>33</v>
      </c>
      <c r="O84" s="14">
        <f t="shared" si="4"/>
        <v>73.5</v>
      </c>
      <c r="P84" s="5">
        <f t="shared" si="5"/>
        <v>0.17499999999999999</v>
      </c>
      <c r="Q84" t="s">
        <v>2033</v>
      </c>
      <c r="R84" t="s">
        <v>2034</v>
      </c>
      <c r="S84" s="8">
        <f t="shared" si="6"/>
        <v>1042341.5</v>
      </c>
      <c r="T84" s="8">
        <f t="shared" si="7"/>
        <v>42526.208333333328</v>
      </c>
    </row>
    <row r="85" spans="1:20" ht="17" x14ac:dyDescent="0.2">
      <c r="A85">
        <v>678</v>
      </c>
      <c r="B85" t="s">
        <v>1396</v>
      </c>
      <c r="C85" s="3" t="s">
        <v>1397</v>
      </c>
      <c r="D85">
        <v>99500</v>
      </c>
      <c r="E85">
        <v>17879</v>
      </c>
      <c r="F85" t="s">
        <v>74</v>
      </c>
      <c r="G85">
        <v>215</v>
      </c>
      <c r="H85" t="s">
        <v>21</v>
      </c>
      <c r="I85" t="s">
        <v>22</v>
      </c>
      <c r="J85">
        <v>1547877600</v>
      </c>
      <c r="K85">
        <v>1548050400</v>
      </c>
      <c r="L85" t="b">
        <v>0</v>
      </c>
      <c r="M85" t="b">
        <v>0</v>
      </c>
      <c r="N85" t="s">
        <v>53</v>
      </c>
      <c r="O85" s="14">
        <f t="shared" si="4"/>
        <v>83.158139534883716</v>
      </c>
      <c r="P85" s="5">
        <f t="shared" si="5"/>
        <v>0.17968844221105529</v>
      </c>
      <c r="Q85" t="s">
        <v>2033</v>
      </c>
      <c r="R85" t="s">
        <v>2034</v>
      </c>
      <c r="S85" s="8">
        <f t="shared" si="6"/>
        <v>1100484</v>
      </c>
      <c r="T85" s="8">
        <f t="shared" si="7"/>
        <v>43486.25</v>
      </c>
    </row>
    <row r="86" spans="1:20" ht="17" x14ac:dyDescent="0.2">
      <c r="A86">
        <v>926</v>
      </c>
      <c r="B86" t="s">
        <v>1884</v>
      </c>
      <c r="C86" s="3" t="s">
        <v>1885</v>
      </c>
      <c r="D86">
        <v>8700</v>
      </c>
      <c r="E86">
        <v>1577</v>
      </c>
      <c r="F86" t="s">
        <v>14</v>
      </c>
      <c r="G86">
        <v>15</v>
      </c>
      <c r="H86" t="s">
        <v>21</v>
      </c>
      <c r="I86" t="s">
        <v>22</v>
      </c>
      <c r="J86">
        <v>1463029200</v>
      </c>
      <c r="K86">
        <v>1463374800</v>
      </c>
      <c r="L86" t="b">
        <v>0</v>
      </c>
      <c r="M86" t="b">
        <v>0</v>
      </c>
      <c r="N86" t="s">
        <v>17</v>
      </c>
      <c r="O86" s="14">
        <f t="shared" si="4"/>
        <v>105.13333333333334</v>
      </c>
      <c r="P86" s="5">
        <f t="shared" si="5"/>
        <v>0.18126436781609195</v>
      </c>
      <c r="Q86" t="s">
        <v>2037</v>
      </c>
      <c r="R86" t="s">
        <v>2050</v>
      </c>
      <c r="S86" s="8">
        <f t="shared" si="6"/>
        <v>1041561.5</v>
      </c>
      <c r="T86" s="8">
        <f t="shared" si="7"/>
        <v>42506.208333333328</v>
      </c>
    </row>
    <row r="87" spans="1:20" ht="17" x14ac:dyDescent="0.2">
      <c r="A87">
        <v>123</v>
      </c>
      <c r="B87" t="s">
        <v>297</v>
      </c>
      <c r="C87" s="3" t="s">
        <v>298</v>
      </c>
      <c r="D87">
        <v>177700</v>
      </c>
      <c r="E87">
        <v>33092</v>
      </c>
      <c r="F87" t="s">
        <v>14</v>
      </c>
      <c r="G87">
        <v>662</v>
      </c>
      <c r="H87" t="s">
        <v>15</v>
      </c>
      <c r="I87" t="s">
        <v>16</v>
      </c>
      <c r="J87">
        <v>1448344800</v>
      </c>
      <c r="K87">
        <v>1448604000</v>
      </c>
      <c r="L87" t="b">
        <v>1</v>
      </c>
      <c r="M87" t="b">
        <v>0</v>
      </c>
      <c r="N87" t="s">
        <v>33</v>
      </c>
      <c r="O87" s="14">
        <f t="shared" si="4"/>
        <v>49.987915407854985</v>
      </c>
      <c r="P87" s="5">
        <f t="shared" si="5"/>
        <v>0.18622397298818233</v>
      </c>
      <c r="Q87" t="s">
        <v>2031</v>
      </c>
      <c r="R87" t="s">
        <v>2032</v>
      </c>
      <c r="S87" s="8">
        <f t="shared" si="6"/>
        <v>1031364</v>
      </c>
      <c r="T87" s="8">
        <f t="shared" si="7"/>
        <v>42335.25</v>
      </c>
    </row>
    <row r="88" spans="1:20" ht="34" x14ac:dyDescent="0.2">
      <c r="A88">
        <v>283</v>
      </c>
      <c r="B88" t="s">
        <v>618</v>
      </c>
      <c r="C88" s="3" t="s">
        <v>619</v>
      </c>
      <c r="D88">
        <v>8100</v>
      </c>
      <c r="E88">
        <v>1517</v>
      </c>
      <c r="F88" t="s">
        <v>14</v>
      </c>
      <c r="G88">
        <v>29</v>
      </c>
      <c r="H88" t="s">
        <v>36</v>
      </c>
      <c r="I88" t="s">
        <v>37</v>
      </c>
      <c r="J88">
        <v>1464584400</v>
      </c>
      <c r="K88">
        <v>1465016400</v>
      </c>
      <c r="L88" t="b">
        <v>0</v>
      </c>
      <c r="M88" t="b">
        <v>0</v>
      </c>
      <c r="N88" t="s">
        <v>23</v>
      </c>
      <c r="O88" s="14">
        <f t="shared" si="4"/>
        <v>52.310344827586206</v>
      </c>
      <c r="P88" s="5">
        <f t="shared" si="5"/>
        <v>0.18728395061728395</v>
      </c>
      <c r="Q88" t="s">
        <v>2033</v>
      </c>
      <c r="R88" t="s">
        <v>2034</v>
      </c>
      <c r="S88" s="8">
        <f t="shared" si="6"/>
        <v>1042641.5</v>
      </c>
      <c r="T88" s="8">
        <f t="shared" si="7"/>
        <v>42525.208333333328</v>
      </c>
    </row>
    <row r="89" spans="1:20" ht="17" x14ac:dyDescent="0.2">
      <c r="A89">
        <v>577</v>
      </c>
      <c r="B89" t="s">
        <v>1198</v>
      </c>
      <c r="C89" s="3" t="s">
        <v>1199</v>
      </c>
      <c r="D89">
        <v>8200</v>
      </c>
      <c r="E89">
        <v>1546</v>
      </c>
      <c r="F89" t="s">
        <v>74</v>
      </c>
      <c r="G89">
        <v>37</v>
      </c>
      <c r="H89" t="s">
        <v>21</v>
      </c>
      <c r="I89" t="s">
        <v>22</v>
      </c>
      <c r="J89">
        <v>1299823200</v>
      </c>
      <c r="K89">
        <v>1302066000</v>
      </c>
      <c r="L89" t="b">
        <v>0</v>
      </c>
      <c r="M89" t="b">
        <v>0</v>
      </c>
      <c r="N89" t="s">
        <v>159</v>
      </c>
      <c r="O89" s="14">
        <f t="shared" si="4"/>
        <v>41.783783783783782</v>
      </c>
      <c r="P89" s="5">
        <f t="shared" si="5"/>
        <v>0.18853658536585366</v>
      </c>
      <c r="Q89" t="s">
        <v>2039</v>
      </c>
      <c r="R89" t="s">
        <v>2040</v>
      </c>
      <c r="S89" s="8">
        <f t="shared" si="6"/>
        <v>928224</v>
      </c>
      <c r="T89" s="8">
        <f t="shared" si="7"/>
        <v>40639.208333333336</v>
      </c>
    </row>
    <row r="90" spans="1:20" ht="17" x14ac:dyDescent="0.2">
      <c r="A90">
        <v>367</v>
      </c>
      <c r="B90" t="s">
        <v>786</v>
      </c>
      <c r="C90" s="3" t="s">
        <v>787</v>
      </c>
      <c r="D90">
        <v>9900</v>
      </c>
      <c r="E90">
        <v>1870</v>
      </c>
      <c r="F90" t="s">
        <v>14</v>
      </c>
      <c r="G90">
        <v>75</v>
      </c>
      <c r="H90" t="s">
        <v>21</v>
      </c>
      <c r="I90" t="s">
        <v>22</v>
      </c>
      <c r="J90">
        <v>1413608400</v>
      </c>
      <c r="K90">
        <v>1415685600</v>
      </c>
      <c r="L90" t="b">
        <v>0</v>
      </c>
      <c r="M90" t="b">
        <v>1</v>
      </c>
      <c r="N90" t="s">
        <v>33</v>
      </c>
      <c r="O90" s="14">
        <f t="shared" si="4"/>
        <v>24.933333333333334</v>
      </c>
      <c r="P90" s="5">
        <f t="shared" si="5"/>
        <v>0.18888888888888888</v>
      </c>
      <c r="Q90" t="s">
        <v>2039</v>
      </c>
      <c r="R90" t="s">
        <v>2047</v>
      </c>
      <c r="S90" s="8">
        <f t="shared" si="6"/>
        <v>1007241.5</v>
      </c>
      <c r="T90" s="8">
        <f t="shared" si="7"/>
        <v>41954.25</v>
      </c>
    </row>
    <row r="91" spans="1:20" ht="17" x14ac:dyDescent="0.2">
      <c r="A91">
        <v>956</v>
      </c>
      <c r="B91" t="s">
        <v>1942</v>
      </c>
      <c r="C91" s="3" t="s">
        <v>1943</v>
      </c>
      <c r="D91">
        <v>187600</v>
      </c>
      <c r="E91">
        <v>35698</v>
      </c>
      <c r="F91" t="s">
        <v>14</v>
      </c>
      <c r="G91">
        <v>830</v>
      </c>
      <c r="H91" t="s">
        <v>21</v>
      </c>
      <c r="I91" t="s">
        <v>22</v>
      </c>
      <c r="J91">
        <v>1450764000</v>
      </c>
      <c r="K91">
        <v>1451109600</v>
      </c>
      <c r="L91" t="b">
        <v>0</v>
      </c>
      <c r="M91" t="b">
        <v>0</v>
      </c>
      <c r="N91" t="s">
        <v>474</v>
      </c>
      <c r="O91" s="14">
        <f t="shared" si="4"/>
        <v>43.00963855421687</v>
      </c>
      <c r="P91" s="5">
        <f t="shared" si="5"/>
        <v>0.19028784648187633</v>
      </c>
      <c r="Q91" t="s">
        <v>2033</v>
      </c>
      <c r="R91" t="s">
        <v>2034</v>
      </c>
      <c r="S91" s="8">
        <f t="shared" si="6"/>
        <v>1033044</v>
      </c>
      <c r="T91" s="8">
        <f t="shared" si="7"/>
        <v>42364.25</v>
      </c>
    </row>
    <row r="92" spans="1:20" ht="17" x14ac:dyDescent="0.2">
      <c r="A92">
        <v>317</v>
      </c>
      <c r="B92" t="s">
        <v>686</v>
      </c>
      <c r="C92" s="3" t="s">
        <v>687</v>
      </c>
      <c r="D92">
        <v>6600</v>
      </c>
      <c r="E92">
        <v>1269</v>
      </c>
      <c r="F92" t="s">
        <v>14</v>
      </c>
      <c r="G92">
        <v>30</v>
      </c>
      <c r="H92" t="s">
        <v>21</v>
      </c>
      <c r="I92" t="s">
        <v>22</v>
      </c>
      <c r="J92">
        <v>1494738000</v>
      </c>
      <c r="K92">
        <v>1495861200</v>
      </c>
      <c r="L92" t="b">
        <v>0</v>
      </c>
      <c r="M92" t="b">
        <v>0</v>
      </c>
      <c r="N92" t="s">
        <v>33</v>
      </c>
      <c r="O92" s="14">
        <f t="shared" si="4"/>
        <v>42.3</v>
      </c>
      <c r="P92" s="5">
        <f t="shared" si="5"/>
        <v>0.19227272727272726</v>
      </c>
      <c r="Q92" t="s">
        <v>2037</v>
      </c>
      <c r="R92" t="s">
        <v>2053</v>
      </c>
      <c r="S92" s="8">
        <f t="shared" si="6"/>
        <v>1063581.5</v>
      </c>
      <c r="T92" s="8">
        <f t="shared" si="7"/>
        <v>42882.208333333328</v>
      </c>
    </row>
    <row r="93" spans="1:20" ht="17" x14ac:dyDescent="0.2">
      <c r="A93">
        <v>910</v>
      </c>
      <c r="B93" t="s">
        <v>1852</v>
      </c>
      <c r="C93" s="3" t="s">
        <v>1853</v>
      </c>
      <c r="D93">
        <v>154500</v>
      </c>
      <c r="E93">
        <v>30215</v>
      </c>
      <c r="F93" t="s">
        <v>74</v>
      </c>
      <c r="G93">
        <v>296</v>
      </c>
      <c r="H93" t="s">
        <v>21</v>
      </c>
      <c r="I93" t="s">
        <v>22</v>
      </c>
      <c r="J93">
        <v>1421906400</v>
      </c>
      <c r="K93">
        <v>1421992800</v>
      </c>
      <c r="L93" t="b">
        <v>0</v>
      </c>
      <c r="M93" t="b">
        <v>0</v>
      </c>
      <c r="N93" t="s">
        <v>33</v>
      </c>
      <c r="O93" s="14">
        <f t="shared" si="4"/>
        <v>102.07770270270271</v>
      </c>
      <c r="P93" s="5">
        <f t="shared" si="5"/>
        <v>0.19556634304207121</v>
      </c>
      <c r="Q93" t="s">
        <v>2033</v>
      </c>
      <c r="R93" t="s">
        <v>2034</v>
      </c>
      <c r="S93" s="8">
        <f t="shared" si="6"/>
        <v>1013004</v>
      </c>
      <c r="T93" s="8">
        <f t="shared" si="7"/>
        <v>42027.25</v>
      </c>
    </row>
    <row r="94" spans="1:20" ht="17" x14ac:dyDescent="0.2">
      <c r="A94">
        <v>8</v>
      </c>
      <c r="B94" t="s">
        <v>45</v>
      </c>
      <c r="C94" s="3" t="s">
        <v>46</v>
      </c>
      <c r="D94">
        <v>110100</v>
      </c>
      <c r="E94">
        <v>21946</v>
      </c>
      <c r="F94" t="s">
        <v>47</v>
      </c>
      <c r="G94">
        <v>708</v>
      </c>
      <c r="H94" t="s">
        <v>36</v>
      </c>
      <c r="I94" t="s">
        <v>37</v>
      </c>
      <c r="J94">
        <v>1281330000</v>
      </c>
      <c r="K94">
        <v>1281502800</v>
      </c>
      <c r="L94" t="b">
        <v>0</v>
      </c>
      <c r="M94" t="b">
        <v>0</v>
      </c>
      <c r="N94" t="s">
        <v>33</v>
      </c>
      <c r="O94" s="14">
        <f t="shared" si="4"/>
        <v>30.997175141242938</v>
      </c>
      <c r="P94" s="5">
        <f t="shared" si="5"/>
        <v>0.19932788374205268</v>
      </c>
      <c r="Q94" t="s">
        <v>2033</v>
      </c>
      <c r="R94" t="s">
        <v>2034</v>
      </c>
      <c r="S94" s="8">
        <f t="shared" si="6"/>
        <v>915381.5</v>
      </c>
      <c r="T94" s="8">
        <f t="shared" si="7"/>
        <v>40401.208333333336</v>
      </c>
    </row>
    <row r="95" spans="1:20" ht="17" x14ac:dyDescent="0.2">
      <c r="A95">
        <v>192</v>
      </c>
      <c r="B95" t="s">
        <v>436</v>
      </c>
      <c r="C95" s="3" t="s">
        <v>437</v>
      </c>
      <c r="D95">
        <v>42600</v>
      </c>
      <c r="E95">
        <v>8517</v>
      </c>
      <c r="F95" t="s">
        <v>14</v>
      </c>
      <c r="G95">
        <v>243</v>
      </c>
      <c r="H95" t="s">
        <v>21</v>
      </c>
      <c r="I95" t="s">
        <v>22</v>
      </c>
      <c r="J95">
        <v>1403845200</v>
      </c>
      <c r="K95">
        <v>1404190800</v>
      </c>
      <c r="L95" t="b">
        <v>0</v>
      </c>
      <c r="M95" t="b">
        <v>0</v>
      </c>
      <c r="N95" t="s">
        <v>23</v>
      </c>
      <c r="O95" s="14">
        <f t="shared" si="4"/>
        <v>35.049382716049379</v>
      </c>
      <c r="P95" s="5">
        <f t="shared" si="5"/>
        <v>0.19992957746478873</v>
      </c>
      <c r="Q95" t="s">
        <v>2033</v>
      </c>
      <c r="R95" t="s">
        <v>2034</v>
      </c>
      <c r="S95" s="8">
        <f t="shared" si="6"/>
        <v>1000461.5</v>
      </c>
      <c r="T95" s="8">
        <f t="shared" si="7"/>
        <v>41821.208333333336</v>
      </c>
    </row>
    <row r="96" spans="1:20" ht="17" x14ac:dyDescent="0.2">
      <c r="A96">
        <v>907</v>
      </c>
      <c r="B96" t="s">
        <v>1846</v>
      </c>
      <c r="C96" s="3" t="s">
        <v>1847</v>
      </c>
      <c r="D96">
        <v>9100</v>
      </c>
      <c r="E96">
        <v>1843</v>
      </c>
      <c r="F96" t="s">
        <v>14</v>
      </c>
      <c r="G96">
        <v>41</v>
      </c>
      <c r="H96" t="s">
        <v>21</v>
      </c>
      <c r="I96" t="s">
        <v>22</v>
      </c>
      <c r="J96">
        <v>1303880400</v>
      </c>
      <c r="K96">
        <v>1304485200</v>
      </c>
      <c r="L96" t="b">
        <v>0</v>
      </c>
      <c r="M96" t="b">
        <v>0</v>
      </c>
      <c r="N96" t="s">
        <v>33</v>
      </c>
      <c r="O96" s="14">
        <f t="shared" si="4"/>
        <v>44.951219512195124</v>
      </c>
      <c r="P96" s="5">
        <f t="shared" si="5"/>
        <v>0.20252747252747252</v>
      </c>
      <c r="Q96" t="s">
        <v>2039</v>
      </c>
      <c r="R96" t="s">
        <v>2040</v>
      </c>
      <c r="S96" s="8">
        <f t="shared" si="6"/>
        <v>931041.5</v>
      </c>
      <c r="T96" s="8">
        <f t="shared" si="7"/>
        <v>40667.208333333336</v>
      </c>
    </row>
    <row r="97" spans="1:20" ht="34" x14ac:dyDescent="0.2">
      <c r="A97">
        <v>711</v>
      </c>
      <c r="B97" t="s">
        <v>1460</v>
      </c>
      <c r="C97" s="3" t="s">
        <v>1461</v>
      </c>
      <c r="D97">
        <v>6200</v>
      </c>
      <c r="E97">
        <v>1260</v>
      </c>
      <c r="F97" t="s">
        <v>14</v>
      </c>
      <c r="G97">
        <v>14</v>
      </c>
      <c r="H97" t="s">
        <v>107</v>
      </c>
      <c r="I97" t="s">
        <v>108</v>
      </c>
      <c r="J97">
        <v>1453615200</v>
      </c>
      <c r="K97">
        <v>1453788000</v>
      </c>
      <c r="L97" t="b">
        <v>1</v>
      </c>
      <c r="M97" t="b">
        <v>1</v>
      </c>
      <c r="N97" t="s">
        <v>33</v>
      </c>
      <c r="O97" s="14">
        <f t="shared" si="4"/>
        <v>90</v>
      </c>
      <c r="P97" s="5">
        <f t="shared" si="5"/>
        <v>0.20322580645161289</v>
      </c>
      <c r="Q97" t="s">
        <v>2033</v>
      </c>
      <c r="R97" t="s">
        <v>2034</v>
      </c>
      <c r="S97" s="8">
        <f t="shared" si="6"/>
        <v>1035024</v>
      </c>
      <c r="T97" s="8">
        <f t="shared" si="7"/>
        <v>42395.25</v>
      </c>
    </row>
    <row r="98" spans="1:20" ht="17" x14ac:dyDescent="0.2">
      <c r="A98">
        <v>310</v>
      </c>
      <c r="B98" t="s">
        <v>672</v>
      </c>
      <c r="C98" s="3" t="s">
        <v>673</v>
      </c>
      <c r="D98">
        <v>7800</v>
      </c>
      <c r="E98">
        <v>1586</v>
      </c>
      <c r="F98" t="s">
        <v>14</v>
      </c>
      <c r="G98">
        <v>16</v>
      </c>
      <c r="H98" t="s">
        <v>21</v>
      </c>
      <c r="I98" t="s">
        <v>22</v>
      </c>
      <c r="J98">
        <v>1270789200</v>
      </c>
      <c r="K98">
        <v>1272171600</v>
      </c>
      <c r="L98" t="b">
        <v>0</v>
      </c>
      <c r="M98" t="b">
        <v>0</v>
      </c>
      <c r="N98" t="s">
        <v>89</v>
      </c>
      <c r="O98" s="14">
        <f t="shared" si="4"/>
        <v>99.125</v>
      </c>
      <c r="P98" s="5">
        <f t="shared" si="5"/>
        <v>0.20333333333333334</v>
      </c>
      <c r="Q98" t="s">
        <v>2033</v>
      </c>
      <c r="R98" t="s">
        <v>2034</v>
      </c>
      <c r="S98" s="8">
        <f t="shared" si="6"/>
        <v>908061.5</v>
      </c>
      <c r="T98" s="8">
        <f t="shared" si="7"/>
        <v>40293.208333333336</v>
      </c>
    </row>
    <row r="99" spans="1:20" ht="34" x14ac:dyDescent="0.2">
      <c r="A99">
        <v>668</v>
      </c>
      <c r="B99" t="s">
        <v>1377</v>
      </c>
      <c r="C99" s="3" t="s">
        <v>1378</v>
      </c>
      <c r="D99">
        <v>27500</v>
      </c>
      <c r="E99">
        <v>5593</v>
      </c>
      <c r="F99" t="s">
        <v>14</v>
      </c>
      <c r="G99">
        <v>76</v>
      </c>
      <c r="H99" t="s">
        <v>21</v>
      </c>
      <c r="I99" t="s">
        <v>22</v>
      </c>
      <c r="J99">
        <v>1343797200</v>
      </c>
      <c r="K99">
        <v>1344834000</v>
      </c>
      <c r="L99" t="b">
        <v>0</v>
      </c>
      <c r="M99" t="b">
        <v>0</v>
      </c>
      <c r="N99" t="s">
        <v>33</v>
      </c>
      <c r="O99" s="14">
        <f t="shared" si="4"/>
        <v>73.59210526315789</v>
      </c>
      <c r="P99" s="5">
        <f t="shared" si="5"/>
        <v>0.20338181818181819</v>
      </c>
      <c r="Q99" t="s">
        <v>2055</v>
      </c>
      <c r="R99" t="s">
        <v>2056</v>
      </c>
      <c r="S99" s="8">
        <f t="shared" si="6"/>
        <v>958761.5</v>
      </c>
      <c r="T99" s="8">
        <f t="shared" si="7"/>
        <v>41134.208333333336</v>
      </c>
    </row>
    <row r="100" spans="1:20" ht="17" x14ac:dyDescent="0.2">
      <c r="A100">
        <v>139</v>
      </c>
      <c r="B100" t="s">
        <v>330</v>
      </c>
      <c r="C100" s="3" t="s">
        <v>331</v>
      </c>
      <c r="D100">
        <v>92100</v>
      </c>
      <c r="E100">
        <v>19246</v>
      </c>
      <c r="F100" t="s">
        <v>14</v>
      </c>
      <c r="G100">
        <v>326</v>
      </c>
      <c r="H100" t="s">
        <v>21</v>
      </c>
      <c r="I100" t="s">
        <v>22</v>
      </c>
      <c r="J100">
        <v>1429592400</v>
      </c>
      <c r="K100">
        <v>1430974800</v>
      </c>
      <c r="L100" t="b">
        <v>0</v>
      </c>
      <c r="M100" t="b">
        <v>1</v>
      </c>
      <c r="N100" t="s">
        <v>65</v>
      </c>
      <c r="O100" s="14">
        <f t="shared" si="4"/>
        <v>59.036809815950917</v>
      </c>
      <c r="P100" s="5">
        <f t="shared" si="5"/>
        <v>0.20896851248642778</v>
      </c>
      <c r="Q100" t="s">
        <v>2033</v>
      </c>
      <c r="R100" t="s">
        <v>2034</v>
      </c>
      <c r="S100" s="8">
        <f t="shared" si="6"/>
        <v>1018341.5</v>
      </c>
      <c r="T100" s="8">
        <f t="shared" si="7"/>
        <v>42131.208333333328</v>
      </c>
    </row>
    <row r="101" spans="1:20" ht="17" x14ac:dyDescent="0.2">
      <c r="A101">
        <v>6</v>
      </c>
      <c r="B101" t="s">
        <v>38</v>
      </c>
      <c r="C101" s="3" t="s">
        <v>39</v>
      </c>
      <c r="D101">
        <v>5200</v>
      </c>
      <c r="E101">
        <v>1090</v>
      </c>
      <c r="F101" t="s">
        <v>14</v>
      </c>
      <c r="G101">
        <v>18</v>
      </c>
      <c r="H101" t="s">
        <v>40</v>
      </c>
      <c r="I101" t="s">
        <v>41</v>
      </c>
      <c r="J101">
        <v>1505278800</v>
      </c>
      <c r="K101">
        <v>1505365200</v>
      </c>
      <c r="L101" t="b">
        <v>0</v>
      </c>
      <c r="M101" t="b">
        <v>0</v>
      </c>
      <c r="N101" t="s">
        <v>42</v>
      </c>
      <c r="O101" s="14">
        <f t="shared" si="4"/>
        <v>60.555555555555557</v>
      </c>
      <c r="P101" s="5">
        <f t="shared" si="5"/>
        <v>0.20961538461538462</v>
      </c>
      <c r="Q101" t="s">
        <v>2035</v>
      </c>
      <c r="R101" t="s">
        <v>2049</v>
      </c>
      <c r="S101" s="8">
        <f t="shared" si="6"/>
        <v>1070901.5</v>
      </c>
      <c r="T101" s="8">
        <f t="shared" si="7"/>
        <v>42992.208333333328</v>
      </c>
    </row>
    <row r="102" spans="1:20" ht="17" x14ac:dyDescent="0.2">
      <c r="A102">
        <v>209</v>
      </c>
      <c r="B102" t="s">
        <v>470</v>
      </c>
      <c r="C102" s="3" t="s">
        <v>471</v>
      </c>
      <c r="D102">
        <v>194500</v>
      </c>
      <c r="E102">
        <v>41212</v>
      </c>
      <c r="F102" t="s">
        <v>47</v>
      </c>
      <c r="G102">
        <v>808</v>
      </c>
      <c r="H102" t="s">
        <v>26</v>
      </c>
      <c r="I102" t="s">
        <v>27</v>
      </c>
      <c r="J102">
        <v>1462510800</v>
      </c>
      <c r="K102">
        <v>1463115600</v>
      </c>
      <c r="L102" t="b">
        <v>0</v>
      </c>
      <c r="M102" t="b">
        <v>0</v>
      </c>
      <c r="N102" t="s">
        <v>42</v>
      </c>
      <c r="O102" s="14">
        <f t="shared" si="4"/>
        <v>51.004950495049506</v>
      </c>
      <c r="P102" s="5">
        <f t="shared" si="5"/>
        <v>0.21188688946015424</v>
      </c>
      <c r="Q102" t="s">
        <v>2037</v>
      </c>
      <c r="R102" t="s">
        <v>2051</v>
      </c>
      <c r="S102" s="8">
        <f t="shared" si="6"/>
        <v>1041201.5</v>
      </c>
      <c r="T102" s="8">
        <f t="shared" si="7"/>
        <v>42503.208333333328</v>
      </c>
    </row>
    <row r="103" spans="1:20" ht="17" x14ac:dyDescent="0.2">
      <c r="A103">
        <v>973</v>
      </c>
      <c r="B103" t="s">
        <v>1975</v>
      </c>
      <c r="C103" s="3" t="s">
        <v>1976</v>
      </c>
      <c r="D103">
        <v>121100</v>
      </c>
      <c r="E103">
        <v>26176</v>
      </c>
      <c r="F103" t="s">
        <v>14</v>
      </c>
      <c r="G103">
        <v>252</v>
      </c>
      <c r="H103" t="s">
        <v>21</v>
      </c>
      <c r="I103" t="s">
        <v>22</v>
      </c>
      <c r="J103">
        <v>1291960800</v>
      </c>
      <c r="K103">
        <v>1292133600</v>
      </c>
      <c r="L103" t="b">
        <v>0</v>
      </c>
      <c r="M103" t="b">
        <v>1</v>
      </c>
      <c r="N103" t="s">
        <v>33</v>
      </c>
      <c r="O103" s="14">
        <f t="shared" si="4"/>
        <v>103.87301587301587</v>
      </c>
      <c r="P103" s="5">
        <f t="shared" si="5"/>
        <v>0.21615194054500414</v>
      </c>
      <c r="Q103" t="s">
        <v>2037</v>
      </c>
      <c r="R103" t="s">
        <v>2051</v>
      </c>
      <c r="S103" s="8">
        <f t="shared" si="6"/>
        <v>922764</v>
      </c>
      <c r="T103" s="8">
        <f t="shared" si="7"/>
        <v>40524.25</v>
      </c>
    </row>
    <row r="104" spans="1:20" ht="17" x14ac:dyDescent="0.2">
      <c r="A104">
        <v>514</v>
      </c>
      <c r="B104" t="s">
        <v>1074</v>
      </c>
      <c r="C104" s="3" t="s">
        <v>1075</v>
      </c>
      <c r="D104">
        <v>138700</v>
      </c>
      <c r="E104">
        <v>31123</v>
      </c>
      <c r="F104" t="s">
        <v>74</v>
      </c>
      <c r="G104">
        <v>528</v>
      </c>
      <c r="H104" t="s">
        <v>98</v>
      </c>
      <c r="I104" t="s">
        <v>99</v>
      </c>
      <c r="J104">
        <v>1386309600</v>
      </c>
      <c r="K104">
        <v>1386741600</v>
      </c>
      <c r="L104" t="b">
        <v>0</v>
      </c>
      <c r="M104" t="b">
        <v>1</v>
      </c>
      <c r="N104" t="s">
        <v>23</v>
      </c>
      <c r="O104" s="14">
        <f t="shared" si="4"/>
        <v>58.945075757575758</v>
      </c>
      <c r="P104" s="5">
        <f t="shared" si="5"/>
        <v>0.22439077144917088</v>
      </c>
      <c r="Q104" t="s">
        <v>2033</v>
      </c>
      <c r="R104" t="s">
        <v>2034</v>
      </c>
      <c r="S104" s="8">
        <f t="shared" si="6"/>
        <v>988284</v>
      </c>
      <c r="T104" s="8">
        <f t="shared" si="7"/>
        <v>41619.25</v>
      </c>
    </row>
    <row r="105" spans="1:20" ht="17" x14ac:dyDescent="0.2">
      <c r="A105">
        <v>329</v>
      </c>
      <c r="B105" t="s">
        <v>710</v>
      </c>
      <c r="C105" s="3" t="s">
        <v>711</v>
      </c>
      <c r="D105">
        <v>93800</v>
      </c>
      <c r="E105">
        <v>21477</v>
      </c>
      <c r="F105" t="s">
        <v>47</v>
      </c>
      <c r="G105">
        <v>211</v>
      </c>
      <c r="H105" t="s">
        <v>21</v>
      </c>
      <c r="I105" t="s">
        <v>22</v>
      </c>
      <c r="J105">
        <v>1481522400</v>
      </c>
      <c r="K105">
        <v>1482472800</v>
      </c>
      <c r="L105" t="b">
        <v>0</v>
      </c>
      <c r="M105" t="b">
        <v>0</v>
      </c>
      <c r="N105" t="s">
        <v>89</v>
      </c>
      <c r="O105" s="14">
        <f t="shared" si="4"/>
        <v>101.78672985781991</v>
      </c>
      <c r="P105" s="5">
        <f t="shared" si="5"/>
        <v>0.22896588486140726</v>
      </c>
      <c r="Q105" t="s">
        <v>2039</v>
      </c>
      <c r="R105" t="s">
        <v>2040</v>
      </c>
      <c r="S105" s="8">
        <f t="shared" si="6"/>
        <v>1054404</v>
      </c>
      <c r="T105" s="8">
        <f t="shared" si="7"/>
        <v>42727.25</v>
      </c>
    </row>
    <row r="106" spans="1:20" ht="17" x14ac:dyDescent="0.2">
      <c r="A106">
        <v>256</v>
      </c>
      <c r="B106" t="s">
        <v>564</v>
      </c>
      <c r="C106" s="3" t="s">
        <v>565</v>
      </c>
      <c r="D106">
        <v>4100</v>
      </c>
      <c r="E106">
        <v>959</v>
      </c>
      <c r="F106" t="s">
        <v>14</v>
      </c>
      <c r="G106">
        <v>15</v>
      </c>
      <c r="H106" t="s">
        <v>40</v>
      </c>
      <c r="I106" t="s">
        <v>41</v>
      </c>
      <c r="J106">
        <v>1453615200</v>
      </c>
      <c r="K106">
        <v>1456812000</v>
      </c>
      <c r="L106" t="b">
        <v>0</v>
      </c>
      <c r="M106" t="b">
        <v>0</v>
      </c>
      <c r="N106" t="s">
        <v>23</v>
      </c>
      <c r="O106" s="14">
        <f t="shared" si="4"/>
        <v>63.93333333333333</v>
      </c>
      <c r="P106" s="5">
        <f t="shared" si="5"/>
        <v>0.23390243902439026</v>
      </c>
      <c r="Q106" t="s">
        <v>2055</v>
      </c>
      <c r="R106" t="s">
        <v>2056</v>
      </c>
      <c r="S106" s="8">
        <f t="shared" si="6"/>
        <v>1035024</v>
      </c>
      <c r="T106" s="8">
        <f t="shared" si="7"/>
        <v>42430.25</v>
      </c>
    </row>
    <row r="107" spans="1:20" ht="17" x14ac:dyDescent="0.2">
      <c r="A107">
        <v>189</v>
      </c>
      <c r="B107" t="s">
        <v>430</v>
      </c>
      <c r="C107" s="3" t="s">
        <v>431</v>
      </c>
      <c r="D107">
        <v>191300</v>
      </c>
      <c r="E107">
        <v>45004</v>
      </c>
      <c r="F107" t="s">
        <v>74</v>
      </c>
      <c r="G107">
        <v>441</v>
      </c>
      <c r="H107" t="s">
        <v>21</v>
      </c>
      <c r="I107" t="s">
        <v>22</v>
      </c>
      <c r="J107">
        <v>1457071200</v>
      </c>
      <c r="K107">
        <v>1457071200</v>
      </c>
      <c r="L107" t="b">
        <v>0</v>
      </c>
      <c r="M107" t="b">
        <v>0</v>
      </c>
      <c r="N107" t="s">
        <v>33</v>
      </c>
      <c r="O107" s="14">
        <f t="shared" si="4"/>
        <v>102.0498866213152</v>
      </c>
      <c r="P107" s="5">
        <f t="shared" si="5"/>
        <v>0.23525352848928385</v>
      </c>
      <c r="Q107" t="s">
        <v>2039</v>
      </c>
      <c r="R107" t="s">
        <v>2040</v>
      </c>
      <c r="S107" s="8">
        <f t="shared" si="6"/>
        <v>1037424</v>
      </c>
      <c r="T107" s="8">
        <f t="shared" si="7"/>
        <v>42433.25</v>
      </c>
    </row>
    <row r="108" spans="1:20" ht="17" x14ac:dyDescent="0.2">
      <c r="A108">
        <v>869</v>
      </c>
      <c r="B108" t="s">
        <v>1770</v>
      </c>
      <c r="C108" s="3" t="s">
        <v>1771</v>
      </c>
      <c r="D108">
        <v>161900</v>
      </c>
      <c r="E108">
        <v>38376</v>
      </c>
      <c r="F108" t="s">
        <v>14</v>
      </c>
      <c r="G108">
        <v>526</v>
      </c>
      <c r="H108" t="s">
        <v>21</v>
      </c>
      <c r="I108" t="s">
        <v>22</v>
      </c>
      <c r="J108">
        <v>1277096400</v>
      </c>
      <c r="K108">
        <v>1278306000</v>
      </c>
      <c r="L108" t="b">
        <v>0</v>
      </c>
      <c r="M108" t="b">
        <v>0</v>
      </c>
      <c r="N108" t="s">
        <v>53</v>
      </c>
      <c r="O108" s="14">
        <f t="shared" si="4"/>
        <v>72.958174904942965</v>
      </c>
      <c r="P108" s="5">
        <f t="shared" si="5"/>
        <v>0.23703520691785052</v>
      </c>
      <c r="Q108" t="s">
        <v>2033</v>
      </c>
      <c r="R108" t="s">
        <v>2034</v>
      </c>
      <c r="S108" s="8">
        <f t="shared" si="6"/>
        <v>912441.5</v>
      </c>
      <c r="T108" s="8">
        <f t="shared" si="7"/>
        <v>40364.208333333336</v>
      </c>
    </row>
    <row r="109" spans="1:20" ht="17" x14ac:dyDescent="0.2">
      <c r="A109">
        <v>498</v>
      </c>
      <c r="B109" t="s">
        <v>1044</v>
      </c>
      <c r="C109" s="3" t="s">
        <v>1045</v>
      </c>
      <c r="D109">
        <v>193400</v>
      </c>
      <c r="E109">
        <v>46317</v>
      </c>
      <c r="F109" t="s">
        <v>14</v>
      </c>
      <c r="G109">
        <v>579</v>
      </c>
      <c r="H109" t="s">
        <v>36</v>
      </c>
      <c r="I109" t="s">
        <v>37</v>
      </c>
      <c r="J109">
        <v>1420092000</v>
      </c>
      <c r="K109">
        <v>1420264800</v>
      </c>
      <c r="L109" t="b">
        <v>0</v>
      </c>
      <c r="M109" t="b">
        <v>0</v>
      </c>
      <c r="N109" t="s">
        <v>28</v>
      </c>
      <c r="O109" s="14">
        <f t="shared" si="4"/>
        <v>79.994818652849744</v>
      </c>
      <c r="P109" s="5">
        <f t="shared" si="5"/>
        <v>0.239488107549121</v>
      </c>
      <c r="Q109" t="s">
        <v>2037</v>
      </c>
      <c r="R109" t="s">
        <v>2050</v>
      </c>
      <c r="S109" s="8">
        <f t="shared" si="6"/>
        <v>1011744</v>
      </c>
      <c r="T109" s="8">
        <f t="shared" si="7"/>
        <v>42007.25</v>
      </c>
    </row>
    <row r="110" spans="1:20" ht="17" x14ac:dyDescent="0.2">
      <c r="A110">
        <v>492</v>
      </c>
      <c r="B110" t="s">
        <v>1032</v>
      </c>
      <c r="C110" s="3" t="s">
        <v>1033</v>
      </c>
      <c r="D110">
        <v>191000</v>
      </c>
      <c r="E110">
        <v>45831</v>
      </c>
      <c r="F110" t="s">
        <v>74</v>
      </c>
      <c r="G110">
        <v>595</v>
      </c>
      <c r="H110" t="s">
        <v>21</v>
      </c>
      <c r="I110" t="s">
        <v>22</v>
      </c>
      <c r="J110">
        <v>1275886800</v>
      </c>
      <c r="K110">
        <v>1278910800</v>
      </c>
      <c r="L110" t="b">
        <v>1</v>
      </c>
      <c r="M110" t="b">
        <v>1</v>
      </c>
      <c r="N110" t="s">
        <v>100</v>
      </c>
      <c r="O110" s="14">
        <f t="shared" si="4"/>
        <v>77.026890756302521</v>
      </c>
      <c r="P110" s="5">
        <f t="shared" si="5"/>
        <v>0.23995287958115183</v>
      </c>
      <c r="Q110" t="s">
        <v>2035</v>
      </c>
      <c r="R110" t="s">
        <v>2036</v>
      </c>
      <c r="S110" s="8">
        <f t="shared" si="6"/>
        <v>911601.5</v>
      </c>
      <c r="T110" s="8">
        <f t="shared" si="7"/>
        <v>40371.208333333336</v>
      </c>
    </row>
    <row r="111" spans="1:20" ht="17" x14ac:dyDescent="0.2">
      <c r="A111">
        <v>511</v>
      </c>
      <c r="B111" t="s">
        <v>1068</v>
      </c>
      <c r="C111" s="3" t="s">
        <v>1069</v>
      </c>
      <c r="D111">
        <v>147800</v>
      </c>
      <c r="E111">
        <v>35498</v>
      </c>
      <c r="F111" t="s">
        <v>14</v>
      </c>
      <c r="G111">
        <v>362</v>
      </c>
      <c r="H111" t="s">
        <v>21</v>
      </c>
      <c r="I111" t="s">
        <v>22</v>
      </c>
      <c r="J111">
        <v>1564030800</v>
      </c>
      <c r="K111">
        <v>1564894800</v>
      </c>
      <c r="L111" t="b">
        <v>0</v>
      </c>
      <c r="M111" t="b">
        <v>0</v>
      </c>
      <c r="N111" t="s">
        <v>33</v>
      </c>
      <c r="O111" s="14">
        <f t="shared" si="4"/>
        <v>98.060773480662988</v>
      </c>
      <c r="P111" s="5">
        <f t="shared" si="5"/>
        <v>0.24017591339648173</v>
      </c>
      <c r="Q111" t="s">
        <v>2037</v>
      </c>
      <c r="R111" t="s">
        <v>2058</v>
      </c>
      <c r="S111" s="8">
        <f t="shared" si="6"/>
        <v>1111701.5</v>
      </c>
      <c r="T111" s="8">
        <f t="shared" si="7"/>
        <v>43681.208333333328</v>
      </c>
    </row>
    <row r="112" spans="1:20" ht="17" x14ac:dyDescent="0.2">
      <c r="A112">
        <v>69</v>
      </c>
      <c r="B112" t="s">
        <v>186</v>
      </c>
      <c r="C112" s="3" t="s">
        <v>187</v>
      </c>
      <c r="D112">
        <v>7900</v>
      </c>
      <c r="E112">
        <v>1901</v>
      </c>
      <c r="F112" t="s">
        <v>74</v>
      </c>
      <c r="G112">
        <v>17</v>
      </c>
      <c r="H112" t="s">
        <v>21</v>
      </c>
      <c r="I112" t="s">
        <v>22</v>
      </c>
      <c r="J112">
        <v>1292738400</v>
      </c>
      <c r="K112">
        <v>1295676000</v>
      </c>
      <c r="L112" t="b">
        <v>0</v>
      </c>
      <c r="M112" t="b">
        <v>0</v>
      </c>
      <c r="N112" t="s">
        <v>33</v>
      </c>
      <c r="O112" s="14">
        <f t="shared" si="4"/>
        <v>111.82352941176471</v>
      </c>
      <c r="P112" s="5">
        <f t="shared" si="5"/>
        <v>0.24063291139240506</v>
      </c>
      <c r="Q112" t="s">
        <v>2033</v>
      </c>
      <c r="R112" t="s">
        <v>2034</v>
      </c>
      <c r="S112" s="8">
        <f t="shared" si="6"/>
        <v>923304</v>
      </c>
      <c r="T112" s="8">
        <f t="shared" si="7"/>
        <v>40565.25</v>
      </c>
    </row>
    <row r="113" spans="1:20" ht="17" x14ac:dyDescent="0.2">
      <c r="A113">
        <v>323</v>
      </c>
      <c r="B113" t="s">
        <v>698</v>
      </c>
      <c r="C113" s="3" t="s">
        <v>699</v>
      </c>
      <c r="D113">
        <v>8900</v>
      </c>
      <c r="E113">
        <v>2148</v>
      </c>
      <c r="F113" t="s">
        <v>14</v>
      </c>
      <c r="G113">
        <v>26</v>
      </c>
      <c r="H113" t="s">
        <v>40</v>
      </c>
      <c r="I113" t="s">
        <v>41</v>
      </c>
      <c r="J113">
        <v>1395896400</v>
      </c>
      <c r="K113">
        <v>1396069200</v>
      </c>
      <c r="L113" t="b">
        <v>0</v>
      </c>
      <c r="M113" t="b">
        <v>0</v>
      </c>
      <c r="N113" t="s">
        <v>42</v>
      </c>
      <c r="O113" s="14">
        <f t="shared" si="4"/>
        <v>82.615384615384613</v>
      </c>
      <c r="P113" s="5">
        <f t="shared" si="5"/>
        <v>0.24134831460674158</v>
      </c>
      <c r="Q113" t="s">
        <v>2033</v>
      </c>
      <c r="R113" t="s">
        <v>2034</v>
      </c>
      <c r="S113" s="8">
        <f t="shared" si="6"/>
        <v>994941.5</v>
      </c>
      <c r="T113" s="8">
        <f t="shared" si="7"/>
        <v>41727.208333333336</v>
      </c>
    </row>
    <row r="114" spans="1:20" ht="17" x14ac:dyDescent="0.2">
      <c r="A114">
        <v>541</v>
      </c>
      <c r="B114" t="s">
        <v>1127</v>
      </c>
      <c r="C114" s="3" t="s">
        <v>1128</v>
      </c>
      <c r="D114">
        <v>178000</v>
      </c>
      <c r="E114">
        <v>43086</v>
      </c>
      <c r="F114" t="s">
        <v>14</v>
      </c>
      <c r="G114">
        <v>395</v>
      </c>
      <c r="H114" t="s">
        <v>107</v>
      </c>
      <c r="I114" t="s">
        <v>108</v>
      </c>
      <c r="J114">
        <v>1433912400</v>
      </c>
      <c r="K114">
        <v>1436158800</v>
      </c>
      <c r="L114" t="b">
        <v>0</v>
      </c>
      <c r="M114" t="b">
        <v>0</v>
      </c>
      <c r="N114" t="s">
        <v>292</v>
      </c>
      <c r="O114" s="14">
        <f t="shared" si="4"/>
        <v>109.07848101265823</v>
      </c>
      <c r="P114" s="5">
        <f t="shared" si="5"/>
        <v>0.24205617977528091</v>
      </c>
      <c r="Q114" t="s">
        <v>2037</v>
      </c>
      <c r="R114" t="s">
        <v>2051</v>
      </c>
      <c r="S114" s="8">
        <f t="shared" si="6"/>
        <v>1021341.5</v>
      </c>
      <c r="T114" s="8">
        <f t="shared" si="7"/>
        <v>42191.208333333328</v>
      </c>
    </row>
    <row r="115" spans="1:20" ht="34" x14ac:dyDescent="0.2">
      <c r="A115">
        <v>447</v>
      </c>
      <c r="B115" t="s">
        <v>942</v>
      </c>
      <c r="C115" s="3" t="s">
        <v>943</v>
      </c>
      <c r="D115">
        <v>155200</v>
      </c>
      <c r="E115">
        <v>37754</v>
      </c>
      <c r="F115" t="s">
        <v>74</v>
      </c>
      <c r="G115">
        <v>439</v>
      </c>
      <c r="H115" t="s">
        <v>40</v>
      </c>
      <c r="I115" t="s">
        <v>41</v>
      </c>
      <c r="J115">
        <v>1513663200</v>
      </c>
      <c r="K115">
        <v>1515045600</v>
      </c>
      <c r="L115" t="b">
        <v>0</v>
      </c>
      <c r="M115" t="b">
        <v>0</v>
      </c>
      <c r="N115" t="s">
        <v>269</v>
      </c>
      <c r="O115" s="14">
        <f t="shared" si="4"/>
        <v>86</v>
      </c>
      <c r="P115" s="5">
        <f t="shared" si="5"/>
        <v>0.24326030927835052</v>
      </c>
      <c r="Q115" t="s">
        <v>2055</v>
      </c>
      <c r="R115" t="s">
        <v>2059</v>
      </c>
      <c r="S115" s="8">
        <f t="shared" si="6"/>
        <v>1076724</v>
      </c>
      <c r="T115" s="8">
        <f t="shared" si="7"/>
        <v>43104.25</v>
      </c>
    </row>
    <row r="116" spans="1:20" ht="17" x14ac:dyDescent="0.2">
      <c r="A116">
        <v>715</v>
      </c>
      <c r="B116" t="s">
        <v>1468</v>
      </c>
      <c r="C116" s="3" t="s">
        <v>1469</v>
      </c>
      <c r="D116">
        <v>118000</v>
      </c>
      <c r="E116">
        <v>28870</v>
      </c>
      <c r="F116" t="s">
        <v>14</v>
      </c>
      <c r="G116">
        <v>656</v>
      </c>
      <c r="H116" t="s">
        <v>21</v>
      </c>
      <c r="I116" t="s">
        <v>22</v>
      </c>
      <c r="J116">
        <v>1281157200</v>
      </c>
      <c r="K116">
        <v>1281589200</v>
      </c>
      <c r="L116" t="b">
        <v>0</v>
      </c>
      <c r="M116" t="b">
        <v>0</v>
      </c>
      <c r="N116" t="s">
        <v>292</v>
      </c>
      <c r="O116" s="14">
        <f t="shared" si="4"/>
        <v>44.009146341463413</v>
      </c>
      <c r="P116" s="5">
        <f t="shared" si="5"/>
        <v>0.24466101694915254</v>
      </c>
      <c r="Q116" t="s">
        <v>2037</v>
      </c>
      <c r="R116" t="s">
        <v>2060</v>
      </c>
      <c r="S116" s="8">
        <f t="shared" si="6"/>
        <v>915261.5</v>
      </c>
      <c r="T116" s="8">
        <f t="shared" si="7"/>
        <v>40402.208333333336</v>
      </c>
    </row>
    <row r="117" spans="1:20" ht="17" x14ac:dyDescent="0.2">
      <c r="A117">
        <v>103</v>
      </c>
      <c r="B117" t="s">
        <v>255</v>
      </c>
      <c r="C117" s="3" t="s">
        <v>256</v>
      </c>
      <c r="D117">
        <v>10000</v>
      </c>
      <c r="E117">
        <v>2461</v>
      </c>
      <c r="F117" t="s">
        <v>14</v>
      </c>
      <c r="G117">
        <v>37</v>
      </c>
      <c r="H117" t="s">
        <v>107</v>
      </c>
      <c r="I117" t="s">
        <v>108</v>
      </c>
      <c r="J117">
        <v>1287896400</v>
      </c>
      <c r="K117">
        <v>1288674000</v>
      </c>
      <c r="L117" t="b">
        <v>0</v>
      </c>
      <c r="M117" t="b">
        <v>0</v>
      </c>
      <c r="N117" t="s">
        <v>50</v>
      </c>
      <c r="O117" s="14">
        <f t="shared" si="4"/>
        <v>66.513513513513516</v>
      </c>
      <c r="P117" s="5">
        <f t="shared" si="5"/>
        <v>0.24610000000000001</v>
      </c>
      <c r="Q117" t="s">
        <v>2055</v>
      </c>
      <c r="R117" t="s">
        <v>2059</v>
      </c>
      <c r="S117" s="8">
        <f t="shared" si="6"/>
        <v>919941.5</v>
      </c>
      <c r="T117" s="8">
        <f t="shared" si="7"/>
        <v>40484.208333333336</v>
      </c>
    </row>
    <row r="118" spans="1:20" ht="17" x14ac:dyDescent="0.2">
      <c r="A118">
        <v>441</v>
      </c>
      <c r="B118" t="s">
        <v>931</v>
      </c>
      <c r="C118" s="3" t="s">
        <v>932</v>
      </c>
      <c r="D118">
        <v>7000</v>
      </c>
      <c r="E118">
        <v>1744</v>
      </c>
      <c r="F118" t="s">
        <v>14</v>
      </c>
      <c r="G118">
        <v>32</v>
      </c>
      <c r="H118" t="s">
        <v>21</v>
      </c>
      <c r="I118" t="s">
        <v>22</v>
      </c>
      <c r="J118">
        <v>1335416400</v>
      </c>
      <c r="K118">
        <v>1337835600</v>
      </c>
      <c r="L118" t="b">
        <v>0</v>
      </c>
      <c r="M118" t="b">
        <v>0</v>
      </c>
      <c r="N118" t="s">
        <v>65</v>
      </c>
      <c r="O118" s="14">
        <f t="shared" si="4"/>
        <v>54.5</v>
      </c>
      <c r="P118" s="5">
        <f t="shared" si="5"/>
        <v>0.24914285714285714</v>
      </c>
      <c r="Q118" t="s">
        <v>2039</v>
      </c>
      <c r="R118" t="s">
        <v>2041</v>
      </c>
      <c r="S118" s="8">
        <f t="shared" si="6"/>
        <v>952941.5</v>
      </c>
      <c r="T118" s="8">
        <f t="shared" si="7"/>
        <v>41053.208333333336</v>
      </c>
    </row>
    <row r="119" spans="1:20" ht="34" x14ac:dyDescent="0.2">
      <c r="A119">
        <v>876</v>
      </c>
      <c r="B119" t="s">
        <v>1784</v>
      </c>
      <c r="C119" s="3" t="s">
        <v>1785</v>
      </c>
      <c r="D119">
        <v>8300</v>
      </c>
      <c r="E119">
        <v>2111</v>
      </c>
      <c r="F119" t="s">
        <v>14</v>
      </c>
      <c r="G119">
        <v>57</v>
      </c>
      <c r="H119" t="s">
        <v>15</v>
      </c>
      <c r="I119" t="s">
        <v>16</v>
      </c>
      <c r="J119">
        <v>1559970000</v>
      </c>
      <c r="K119">
        <v>1562043600</v>
      </c>
      <c r="L119" t="b">
        <v>0</v>
      </c>
      <c r="M119" t="b">
        <v>0</v>
      </c>
      <c r="N119" t="s">
        <v>122</v>
      </c>
      <c r="O119" s="14">
        <f t="shared" si="4"/>
        <v>37.035087719298247</v>
      </c>
      <c r="P119" s="5">
        <f t="shared" si="5"/>
        <v>0.25433734939759034</v>
      </c>
      <c r="Q119" t="s">
        <v>2035</v>
      </c>
      <c r="R119" t="s">
        <v>2049</v>
      </c>
      <c r="S119" s="8">
        <f t="shared" si="6"/>
        <v>1108881.5</v>
      </c>
      <c r="T119" s="8">
        <f t="shared" si="7"/>
        <v>43648.208333333328</v>
      </c>
    </row>
    <row r="120" spans="1:20" ht="17" x14ac:dyDescent="0.2">
      <c r="A120">
        <v>791</v>
      </c>
      <c r="B120" t="s">
        <v>1617</v>
      </c>
      <c r="C120" s="3" t="s">
        <v>1618</v>
      </c>
      <c r="D120">
        <v>2100</v>
      </c>
      <c r="E120">
        <v>540</v>
      </c>
      <c r="F120" t="s">
        <v>14</v>
      </c>
      <c r="G120">
        <v>6</v>
      </c>
      <c r="H120" t="s">
        <v>21</v>
      </c>
      <c r="I120" t="s">
        <v>22</v>
      </c>
      <c r="J120">
        <v>1481436000</v>
      </c>
      <c r="K120">
        <v>1482818400</v>
      </c>
      <c r="L120" t="b">
        <v>0</v>
      </c>
      <c r="M120" t="b">
        <v>0</v>
      </c>
      <c r="N120" t="s">
        <v>17</v>
      </c>
      <c r="O120" s="14">
        <f t="shared" si="4"/>
        <v>90</v>
      </c>
      <c r="P120" s="5">
        <f t="shared" si="5"/>
        <v>0.25714285714285712</v>
      </c>
      <c r="Q120" t="s">
        <v>2042</v>
      </c>
      <c r="R120" t="s">
        <v>2043</v>
      </c>
      <c r="S120" s="8">
        <f t="shared" si="6"/>
        <v>1054344</v>
      </c>
      <c r="T120" s="8">
        <f t="shared" si="7"/>
        <v>42731.25</v>
      </c>
    </row>
    <row r="121" spans="1:20" ht="17" x14ac:dyDescent="0.2">
      <c r="A121">
        <v>175</v>
      </c>
      <c r="B121" t="s">
        <v>402</v>
      </c>
      <c r="C121" s="3" t="s">
        <v>403</v>
      </c>
      <c r="D121">
        <v>181200</v>
      </c>
      <c r="E121">
        <v>47459</v>
      </c>
      <c r="F121" t="s">
        <v>14</v>
      </c>
      <c r="G121">
        <v>1130</v>
      </c>
      <c r="H121" t="s">
        <v>21</v>
      </c>
      <c r="I121" t="s">
        <v>22</v>
      </c>
      <c r="J121">
        <v>1472619600</v>
      </c>
      <c r="K121">
        <v>1474261200</v>
      </c>
      <c r="L121" t="b">
        <v>0</v>
      </c>
      <c r="M121" t="b">
        <v>0</v>
      </c>
      <c r="N121" t="s">
        <v>33</v>
      </c>
      <c r="O121" s="14">
        <f t="shared" si="4"/>
        <v>41.999115044247787</v>
      </c>
      <c r="P121" s="5">
        <f t="shared" si="5"/>
        <v>0.26191501103752757</v>
      </c>
      <c r="Q121" t="s">
        <v>2031</v>
      </c>
      <c r="R121" t="s">
        <v>2032</v>
      </c>
      <c r="S121" s="8">
        <f t="shared" si="6"/>
        <v>1048221.5</v>
      </c>
      <c r="T121" s="8">
        <f t="shared" si="7"/>
        <v>42632.208333333328</v>
      </c>
    </row>
    <row r="122" spans="1:20" ht="17" x14ac:dyDescent="0.2">
      <c r="A122">
        <v>457</v>
      </c>
      <c r="B122" t="s">
        <v>962</v>
      </c>
      <c r="C122" s="3" t="s">
        <v>963</v>
      </c>
      <c r="D122">
        <v>5000</v>
      </c>
      <c r="E122">
        <v>1332</v>
      </c>
      <c r="F122" t="s">
        <v>14</v>
      </c>
      <c r="G122">
        <v>46</v>
      </c>
      <c r="H122" t="s">
        <v>21</v>
      </c>
      <c r="I122" t="s">
        <v>22</v>
      </c>
      <c r="J122">
        <v>1476421200</v>
      </c>
      <c r="K122">
        <v>1476594000</v>
      </c>
      <c r="L122" t="b">
        <v>0</v>
      </c>
      <c r="M122" t="b">
        <v>0</v>
      </c>
      <c r="N122" t="s">
        <v>33</v>
      </c>
      <c r="O122" s="14">
        <f t="shared" si="4"/>
        <v>28.956521739130434</v>
      </c>
      <c r="P122" s="5">
        <f t="shared" si="5"/>
        <v>0.26640000000000003</v>
      </c>
      <c r="Q122" t="s">
        <v>2033</v>
      </c>
      <c r="R122" t="s">
        <v>2034</v>
      </c>
      <c r="S122" s="8">
        <f t="shared" si="6"/>
        <v>1050861.5</v>
      </c>
      <c r="T122" s="8">
        <f t="shared" si="7"/>
        <v>42659.208333333328</v>
      </c>
    </row>
    <row r="123" spans="1:20" ht="17" x14ac:dyDescent="0.2">
      <c r="A123">
        <v>947</v>
      </c>
      <c r="B123" t="s">
        <v>1924</v>
      </c>
      <c r="C123" s="3" t="s">
        <v>1925</v>
      </c>
      <c r="D123">
        <v>3600</v>
      </c>
      <c r="E123">
        <v>961</v>
      </c>
      <c r="F123" t="s">
        <v>14</v>
      </c>
      <c r="G123">
        <v>13</v>
      </c>
      <c r="H123" t="s">
        <v>21</v>
      </c>
      <c r="I123" t="s">
        <v>22</v>
      </c>
      <c r="J123">
        <v>1411707600</v>
      </c>
      <c r="K123">
        <v>1412312400</v>
      </c>
      <c r="L123" t="b">
        <v>0</v>
      </c>
      <c r="M123" t="b">
        <v>0</v>
      </c>
      <c r="N123" t="s">
        <v>33</v>
      </c>
      <c r="O123" s="14">
        <f t="shared" si="4"/>
        <v>73.92307692307692</v>
      </c>
      <c r="P123" s="5">
        <f t="shared" si="5"/>
        <v>0.26694444444444443</v>
      </c>
      <c r="Q123" t="s">
        <v>2033</v>
      </c>
      <c r="R123" t="s">
        <v>2034</v>
      </c>
      <c r="S123" s="8">
        <f t="shared" si="6"/>
        <v>1005921.5</v>
      </c>
      <c r="T123" s="8">
        <f t="shared" si="7"/>
        <v>41915.208333333336</v>
      </c>
    </row>
    <row r="124" spans="1:20" ht="17" x14ac:dyDescent="0.2">
      <c r="A124">
        <v>270</v>
      </c>
      <c r="B124" t="s">
        <v>592</v>
      </c>
      <c r="C124" s="3" t="s">
        <v>593</v>
      </c>
      <c r="D124">
        <v>173900</v>
      </c>
      <c r="E124">
        <v>47260</v>
      </c>
      <c r="F124" t="s">
        <v>74</v>
      </c>
      <c r="G124">
        <v>1890</v>
      </c>
      <c r="H124" t="s">
        <v>21</v>
      </c>
      <c r="I124" t="s">
        <v>22</v>
      </c>
      <c r="J124">
        <v>1291269600</v>
      </c>
      <c r="K124">
        <v>1291442400</v>
      </c>
      <c r="L124" t="b">
        <v>0</v>
      </c>
      <c r="M124" t="b">
        <v>0</v>
      </c>
      <c r="N124" t="s">
        <v>89</v>
      </c>
      <c r="O124" s="14">
        <f t="shared" si="4"/>
        <v>25.005291005291006</v>
      </c>
      <c r="P124" s="5">
        <f t="shared" si="5"/>
        <v>0.27176538240368026</v>
      </c>
      <c r="Q124" t="s">
        <v>2033</v>
      </c>
      <c r="R124" t="s">
        <v>2034</v>
      </c>
      <c r="S124" s="8">
        <f t="shared" si="6"/>
        <v>922284</v>
      </c>
      <c r="T124" s="8">
        <f t="shared" si="7"/>
        <v>40516.25</v>
      </c>
    </row>
    <row r="125" spans="1:20" ht="17" x14ac:dyDescent="0.2">
      <c r="A125">
        <v>897</v>
      </c>
      <c r="B125" t="s">
        <v>1826</v>
      </c>
      <c r="C125" s="3" t="s">
        <v>1827</v>
      </c>
      <c r="D125">
        <v>8800</v>
      </c>
      <c r="E125">
        <v>2437</v>
      </c>
      <c r="F125" t="s">
        <v>14</v>
      </c>
      <c r="G125">
        <v>27</v>
      </c>
      <c r="H125" t="s">
        <v>21</v>
      </c>
      <c r="I125" t="s">
        <v>22</v>
      </c>
      <c r="J125">
        <v>1556427600</v>
      </c>
      <c r="K125">
        <v>1556600400</v>
      </c>
      <c r="L125" t="b">
        <v>0</v>
      </c>
      <c r="M125" t="b">
        <v>0</v>
      </c>
      <c r="N125" t="s">
        <v>33</v>
      </c>
      <c r="O125" s="14">
        <f t="shared" si="4"/>
        <v>90.259259259259252</v>
      </c>
      <c r="P125" s="5">
        <f t="shared" si="5"/>
        <v>0.27693181818181817</v>
      </c>
      <c r="Q125" t="s">
        <v>2055</v>
      </c>
      <c r="R125" t="s">
        <v>2056</v>
      </c>
      <c r="S125" s="8">
        <f t="shared" si="6"/>
        <v>1106421.5</v>
      </c>
      <c r="T125" s="8">
        <f t="shared" si="7"/>
        <v>43585.208333333328</v>
      </c>
    </row>
    <row r="126" spans="1:20" ht="17" x14ac:dyDescent="0.2">
      <c r="A126">
        <v>971</v>
      </c>
      <c r="B126" t="s">
        <v>1971</v>
      </c>
      <c r="C126" s="3" t="s">
        <v>1972</v>
      </c>
      <c r="D126">
        <v>5100</v>
      </c>
      <c r="E126">
        <v>1414</v>
      </c>
      <c r="F126" t="s">
        <v>14</v>
      </c>
      <c r="G126">
        <v>24</v>
      </c>
      <c r="H126" t="s">
        <v>21</v>
      </c>
      <c r="I126" t="s">
        <v>22</v>
      </c>
      <c r="J126">
        <v>1381208400</v>
      </c>
      <c r="K126">
        <v>1381726800</v>
      </c>
      <c r="L126" t="b">
        <v>0</v>
      </c>
      <c r="M126" t="b">
        <v>0</v>
      </c>
      <c r="N126" t="s">
        <v>269</v>
      </c>
      <c r="O126" s="14">
        <f t="shared" si="4"/>
        <v>58.916666666666664</v>
      </c>
      <c r="P126" s="5">
        <f t="shared" si="5"/>
        <v>0.27725490196078434</v>
      </c>
      <c r="Q126" t="s">
        <v>2033</v>
      </c>
      <c r="R126" t="s">
        <v>2034</v>
      </c>
      <c r="S126" s="8">
        <f t="shared" si="6"/>
        <v>984741.5</v>
      </c>
      <c r="T126" s="8">
        <f t="shared" si="7"/>
        <v>41561.208333333336</v>
      </c>
    </row>
    <row r="127" spans="1:20" ht="17" x14ac:dyDescent="0.2">
      <c r="A127">
        <v>619</v>
      </c>
      <c r="B127" t="s">
        <v>1280</v>
      </c>
      <c r="C127" s="3" t="s">
        <v>1281</v>
      </c>
      <c r="D127">
        <v>195900</v>
      </c>
      <c r="E127">
        <v>55757</v>
      </c>
      <c r="F127" t="s">
        <v>14</v>
      </c>
      <c r="G127">
        <v>648</v>
      </c>
      <c r="H127" t="s">
        <v>21</v>
      </c>
      <c r="I127" t="s">
        <v>22</v>
      </c>
      <c r="J127">
        <v>1304658000</v>
      </c>
      <c r="K127">
        <v>1304744400</v>
      </c>
      <c r="L127" t="b">
        <v>1</v>
      </c>
      <c r="M127" t="b">
        <v>1</v>
      </c>
      <c r="N127" t="s">
        <v>33</v>
      </c>
      <c r="O127" s="14">
        <f t="shared" si="4"/>
        <v>86.044753086419746</v>
      </c>
      <c r="P127" s="5">
        <f t="shared" si="5"/>
        <v>0.28461970393057684</v>
      </c>
      <c r="Q127" t="s">
        <v>2037</v>
      </c>
      <c r="R127" t="s">
        <v>2060</v>
      </c>
      <c r="S127" s="8">
        <f t="shared" si="6"/>
        <v>931581.5</v>
      </c>
      <c r="T127" s="8">
        <f t="shared" si="7"/>
        <v>40670.208333333336</v>
      </c>
    </row>
    <row r="128" spans="1:20" ht="34" x14ac:dyDescent="0.2">
      <c r="A128">
        <v>887</v>
      </c>
      <c r="B128" t="s">
        <v>1806</v>
      </c>
      <c r="C128" s="3" t="s">
        <v>1807</v>
      </c>
      <c r="D128">
        <v>7800</v>
      </c>
      <c r="E128">
        <v>2289</v>
      </c>
      <c r="F128" t="s">
        <v>14</v>
      </c>
      <c r="G128">
        <v>31</v>
      </c>
      <c r="H128" t="s">
        <v>21</v>
      </c>
      <c r="I128" t="s">
        <v>22</v>
      </c>
      <c r="J128">
        <v>1437109200</v>
      </c>
      <c r="K128">
        <v>1441170000</v>
      </c>
      <c r="L128" t="b">
        <v>0</v>
      </c>
      <c r="M128" t="b">
        <v>1</v>
      </c>
      <c r="N128" t="s">
        <v>33</v>
      </c>
      <c r="O128" s="14">
        <f t="shared" si="4"/>
        <v>73.838709677419359</v>
      </c>
      <c r="P128" s="5">
        <f t="shared" si="5"/>
        <v>0.29346153846153844</v>
      </c>
      <c r="Q128" t="s">
        <v>2033</v>
      </c>
      <c r="R128" t="s">
        <v>2034</v>
      </c>
      <c r="S128" s="8">
        <f t="shared" si="6"/>
        <v>1023561.5</v>
      </c>
      <c r="T128" s="8">
        <f t="shared" si="7"/>
        <v>42249.208333333328</v>
      </c>
    </row>
    <row r="129" spans="1:20" ht="34" x14ac:dyDescent="0.2">
      <c r="A129">
        <v>476</v>
      </c>
      <c r="B129" t="s">
        <v>999</v>
      </c>
      <c r="C129" s="3" t="s">
        <v>1000</v>
      </c>
      <c r="D129">
        <v>191500</v>
      </c>
      <c r="E129">
        <v>57122</v>
      </c>
      <c r="F129" t="s">
        <v>14</v>
      </c>
      <c r="G129">
        <v>1120</v>
      </c>
      <c r="H129" t="s">
        <v>21</v>
      </c>
      <c r="I129" t="s">
        <v>22</v>
      </c>
      <c r="J129">
        <v>1533877200</v>
      </c>
      <c r="K129">
        <v>1534395600</v>
      </c>
      <c r="L129" t="b">
        <v>0</v>
      </c>
      <c r="M129" t="b">
        <v>0</v>
      </c>
      <c r="N129" t="s">
        <v>119</v>
      </c>
      <c r="O129" s="14">
        <f t="shared" si="4"/>
        <v>51.001785714285717</v>
      </c>
      <c r="P129" s="5">
        <f t="shared" si="5"/>
        <v>0.29828720626631855</v>
      </c>
      <c r="Q129" t="s">
        <v>2033</v>
      </c>
      <c r="R129" t="s">
        <v>2034</v>
      </c>
      <c r="S129" s="8">
        <f t="shared" si="6"/>
        <v>1090761.5</v>
      </c>
      <c r="T129" s="8">
        <f t="shared" si="7"/>
        <v>43328.208333333328</v>
      </c>
    </row>
    <row r="130" spans="1:20" ht="34" x14ac:dyDescent="0.2">
      <c r="A130">
        <v>740</v>
      </c>
      <c r="B130" t="s">
        <v>1517</v>
      </c>
      <c r="C130" s="3" t="s">
        <v>1518</v>
      </c>
      <c r="D130">
        <v>5300</v>
      </c>
      <c r="E130">
        <v>1592</v>
      </c>
      <c r="F130" t="s">
        <v>14</v>
      </c>
      <c r="G130">
        <v>16</v>
      </c>
      <c r="H130" t="s">
        <v>21</v>
      </c>
      <c r="I130" t="s">
        <v>22</v>
      </c>
      <c r="J130">
        <v>1486101600</v>
      </c>
      <c r="K130">
        <v>1486360800</v>
      </c>
      <c r="L130" t="b">
        <v>0</v>
      </c>
      <c r="M130" t="b">
        <v>0</v>
      </c>
      <c r="N130" t="s">
        <v>33</v>
      </c>
      <c r="O130" s="14">
        <f t="shared" si="4"/>
        <v>99.5</v>
      </c>
      <c r="P130" s="5">
        <f t="shared" si="5"/>
        <v>0.30037735849056602</v>
      </c>
      <c r="Q130" t="s">
        <v>2044</v>
      </c>
      <c r="R130" t="s">
        <v>2054</v>
      </c>
      <c r="S130" s="8">
        <f t="shared" si="6"/>
        <v>1057584</v>
      </c>
      <c r="T130" s="8">
        <f t="shared" si="7"/>
        <v>42772.25</v>
      </c>
    </row>
    <row r="131" spans="1:20" ht="34" x14ac:dyDescent="0.2">
      <c r="A131">
        <v>745</v>
      </c>
      <c r="B131" t="s">
        <v>1526</v>
      </c>
      <c r="C131" s="3" t="s">
        <v>1527</v>
      </c>
      <c r="D131">
        <v>6900</v>
      </c>
      <c r="E131">
        <v>2091</v>
      </c>
      <c r="F131" t="s">
        <v>14</v>
      </c>
      <c r="G131">
        <v>34</v>
      </c>
      <c r="H131" t="s">
        <v>21</v>
      </c>
      <c r="I131" t="s">
        <v>22</v>
      </c>
      <c r="J131">
        <v>1275195600</v>
      </c>
      <c r="K131">
        <v>1277528400</v>
      </c>
      <c r="L131" t="b">
        <v>0</v>
      </c>
      <c r="M131" t="b">
        <v>0</v>
      </c>
      <c r="N131" t="s">
        <v>65</v>
      </c>
      <c r="O131" s="14">
        <f t="shared" ref="O131:O194" si="8">$E131/$G131</f>
        <v>61.5</v>
      </c>
      <c r="P131" s="5">
        <f t="shared" ref="P131:P194" si="9">E131/D131</f>
        <v>0.30304347826086958</v>
      </c>
      <c r="Q131" t="s">
        <v>2033</v>
      </c>
      <c r="R131" t="s">
        <v>2034</v>
      </c>
      <c r="S131" s="8">
        <f t="shared" ref="S131:S194" si="10">(((J131/60)/24)+DATE(1970,1,1))</f>
        <v>911121.5</v>
      </c>
      <c r="T131" s="8">
        <f t="shared" ref="T131:T194" si="11">(((K131/60)/60)/24)+DATE(1970,1,1)</f>
        <v>40355.208333333336</v>
      </c>
    </row>
    <row r="132" spans="1:20" ht="17" x14ac:dyDescent="0.2">
      <c r="A132">
        <v>808</v>
      </c>
      <c r="B132" t="s">
        <v>1651</v>
      </c>
      <c r="C132" s="3" t="s">
        <v>1652</v>
      </c>
      <c r="D132">
        <v>5200</v>
      </c>
      <c r="E132">
        <v>1583</v>
      </c>
      <c r="F132" t="s">
        <v>14</v>
      </c>
      <c r="G132">
        <v>19</v>
      </c>
      <c r="H132" t="s">
        <v>21</v>
      </c>
      <c r="I132" t="s">
        <v>22</v>
      </c>
      <c r="J132">
        <v>1463461200</v>
      </c>
      <c r="K132">
        <v>1464930000</v>
      </c>
      <c r="L132" t="b">
        <v>0</v>
      </c>
      <c r="M132" t="b">
        <v>0</v>
      </c>
      <c r="N132" t="s">
        <v>17</v>
      </c>
      <c r="O132" s="14">
        <f t="shared" si="8"/>
        <v>83.315789473684205</v>
      </c>
      <c r="P132" s="5">
        <f t="shared" si="9"/>
        <v>0.30442307692307691</v>
      </c>
      <c r="Q132" t="s">
        <v>2035</v>
      </c>
      <c r="R132" t="s">
        <v>2049</v>
      </c>
      <c r="S132" s="8">
        <f t="shared" si="10"/>
        <v>1041861.5</v>
      </c>
      <c r="T132" s="8">
        <f t="shared" si="11"/>
        <v>42524.208333333328</v>
      </c>
    </row>
    <row r="133" spans="1:20" ht="17" x14ac:dyDescent="0.2">
      <c r="A133">
        <v>790</v>
      </c>
      <c r="B133" t="s">
        <v>1615</v>
      </c>
      <c r="C133" s="3" t="s">
        <v>1616</v>
      </c>
      <c r="D133">
        <v>185900</v>
      </c>
      <c r="E133">
        <v>56774</v>
      </c>
      <c r="F133" t="s">
        <v>74</v>
      </c>
      <c r="G133">
        <v>1113</v>
      </c>
      <c r="H133" t="s">
        <v>21</v>
      </c>
      <c r="I133" t="s">
        <v>22</v>
      </c>
      <c r="J133">
        <v>1266127200</v>
      </c>
      <c r="K133">
        <v>1266645600</v>
      </c>
      <c r="L133" t="b">
        <v>0</v>
      </c>
      <c r="M133" t="b">
        <v>0</v>
      </c>
      <c r="N133" t="s">
        <v>33</v>
      </c>
      <c r="O133" s="14">
        <f t="shared" si="8"/>
        <v>51.009883198562441</v>
      </c>
      <c r="P133" s="5">
        <f t="shared" si="9"/>
        <v>0.30540075309306081</v>
      </c>
      <c r="Q133" t="s">
        <v>2031</v>
      </c>
      <c r="R133" t="s">
        <v>2032</v>
      </c>
      <c r="S133" s="8">
        <f t="shared" si="10"/>
        <v>904824</v>
      </c>
      <c r="T133" s="8">
        <f t="shared" si="11"/>
        <v>40229.25</v>
      </c>
    </row>
    <row r="134" spans="1:20" ht="17" x14ac:dyDescent="0.2">
      <c r="A134">
        <v>462</v>
      </c>
      <c r="B134" t="s">
        <v>972</v>
      </c>
      <c r="C134" s="3" t="s">
        <v>973</v>
      </c>
      <c r="D134">
        <v>188800</v>
      </c>
      <c r="E134">
        <v>57734</v>
      </c>
      <c r="F134" t="s">
        <v>14</v>
      </c>
      <c r="G134">
        <v>535</v>
      </c>
      <c r="H134" t="s">
        <v>21</v>
      </c>
      <c r="I134" t="s">
        <v>22</v>
      </c>
      <c r="J134">
        <v>1359525600</v>
      </c>
      <c r="K134">
        <v>1362808800</v>
      </c>
      <c r="L134" t="b">
        <v>0</v>
      </c>
      <c r="M134" t="b">
        <v>0</v>
      </c>
      <c r="N134" t="s">
        <v>292</v>
      </c>
      <c r="O134" s="14">
        <f t="shared" si="8"/>
        <v>107.91401869158878</v>
      </c>
      <c r="P134" s="5">
        <f t="shared" si="9"/>
        <v>0.30579449152542371</v>
      </c>
      <c r="Q134" t="s">
        <v>2033</v>
      </c>
      <c r="R134" t="s">
        <v>2034</v>
      </c>
      <c r="S134" s="8">
        <f t="shared" si="10"/>
        <v>969684</v>
      </c>
      <c r="T134" s="8">
        <f t="shared" si="11"/>
        <v>41342.25</v>
      </c>
    </row>
    <row r="135" spans="1:20" ht="34" x14ac:dyDescent="0.2">
      <c r="A135">
        <v>843</v>
      </c>
      <c r="B135" t="s">
        <v>1719</v>
      </c>
      <c r="C135" s="3" t="s">
        <v>1720</v>
      </c>
      <c r="D135">
        <v>8800</v>
      </c>
      <c r="E135">
        <v>2703</v>
      </c>
      <c r="F135" t="s">
        <v>14</v>
      </c>
      <c r="G135">
        <v>33</v>
      </c>
      <c r="H135" t="s">
        <v>21</v>
      </c>
      <c r="I135" t="s">
        <v>22</v>
      </c>
      <c r="J135">
        <v>1535259600</v>
      </c>
      <c r="K135">
        <v>1535778000</v>
      </c>
      <c r="L135" t="b">
        <v>0</v>
      </c>
      <c r="M135" t="b">
        <v>0</v>
      </c>
      <c r="N135" t="s">
        <v>122</v>
      </c>
      <c r="O135" s="14">
        <f t="shared" si="8"/>
        <v>81.909090909090907</v>
      </c>
      <c r="P135" s="5">
        <f t="shared" si="9"/>
        <v>0.30715909090909088</v>
      </c>
      <c r="Q135" t="s">
        <v>2055</v>
      </c>
      <c r="R135" t="s">
        <v>2059</v>
      </c>
      <c r="S135" s="8">
        <f t="shared" si="10"/>
        <v>1091721.5</v>
      </c>
      <c r="T135" s="8">
        <f t="shared" si="11"/>
        <v>43344.208333333328</v>
      </c>
    </row>
    <row r="136" spans="1:20" ht="34" x14ac:dyDescent="0.2">
      <c r="A136">
        <v>485</v>
      </c>
      <c r="B136" t="s">
        <v>1017</v>
      </c>
      <c r="C136" s="3" t="s">
        <v>1018</v>
      </c>
      <c r="D136">
        <v>90600</v>
      </c>
      <c r="E136">
        <v>27844</v>
      </c>
      <c r="F136" t="s">
        <v>14</v>
      </c>
      <c r="G136">
        <v>648</v>
      </c>
      <c r="H136" t="s">
        <v>40</v>
      </c>
      <c r="I136" t="s">
        <v>41</v>
      </c>
      <c r="J136">
        <v>1560142800</v>
      </c>
      <c r="K136">
        <v>1563685200</v>
      </c>
      <c r="L136" t="b">
        <v>0</v>
      </c>
      <c r="M136" t="b">
        <v>0</v>
      </c>
      <c r="N136" t="s">
        <v>33</v>
      </c>
      <c r="O136" s="14">
        <f t="shared" si="8"/>
        <v>42.969135802469133</v>
      </c>
      <c r="P136" s="5">
        <f t="shared" si="9"/>
        <v>0.30732891832229581</v>
      </c>
      <c r="Q136" t="s">
        <v>2042</v>
      </c>
      <c r="R136" t="s">
        <v>2043</v>
      </c>
      <c r="S136" s="8">
        <f t="shared" si="10"/>
        <v>1109001.5</v>
      </c>
      <c r="T136" s="8">
        <f t="shared" si="11"/>
        <v>43667.208333333328</v>
      </c>
    </row>
    <row r="137" spans="1:20" ht="34" x14ac:dyDescent="0.2">
      <c r="A137">
        <v>766</v>
      </c>
      <c r="B137" t="s">
        <v>1567</v>
      </c>
      <c r="C137" s="3" t="s">
        <v>1568</v>
      </c>
      <c r="D137">
        <v>43800</v>
      </c>
      <c r="E137">
        <v>13653</v>
      </c>
      <c r="F137" t="s">
        <v>14</v>
      </c>
      <c r="G137">
        <v>248</v>
      </c>
      <c r="H137" t="s">
        <v>26</v>
      </c>
      <c r="I137" t="s">
        <v>27</v>
      </c>
      <c r="J137">
        <v>1537333200</v>
      </c>
      <c r="K137">
        <v>1537419600</v>
      </c>
      <c r="L137" t="b">
        <v>0</v>
      </c>
      <c r="M137" t="b">
        <v>0</v>
      </c>
      <c r="N137" t="s">
        <v>474</v>
      </c>
      <c r="O137" s="14">
        <f t="shared" si="8"/>
        <v>55.052419354838712</v>
      </c>
      <c r="P137" s="5">
        <f t="shared" si="9"/>
        <v>0.31171232876712329</v>
      </c>
      <c r="Q137" t="s">
        <v>2033</v>
      </c>
      <c r="R137" t="s">
        <v>2034</v>
      </c>
      <c r="S137" s="8">
        <f t="shared" si="10"/>
        <v>1093161.5</v>
      </c>
      <c r="T137" s="8">
        <f t="shared" si="11"/>
        <v>43363.208333333328</v>
      </c>
    </row>
    <row r="138" spans="1:20" ht="34" x14ac:dyDescent="0.2">
      <c r="A138">
        <v>261</v>
      </c>
      <c r="B138" t="s">
        <v>574</v>
      </c>
      <c r="C138" s="3" t="s">
        <v>575</v>
      </c>
      <c r="D138">
        <v>84300</v>
      </c>
      <c r="E138">
        <v>26303</v>
      </c>
      <c r="F138" t="s">
        <v>14</v>
      </c>
      <c r="G138">
        <v>454</v>
      </c>
      <c r="H138" t="s">
        <v>21</v>
      </c>
      <c r="I138" t="s">
        <v>22</v>
      </c>
      <c r="J138">
        <v>1282712400</v>
      </c>
      <c r="K138">
        <v>1283058000</v>
      </c>
      <c r="L138" t="b">
        <v>0</v>
      </c>
      <c r="M138" t="b">
        <v>1</v>
      </c>
      <c r="N138" t="s">
        <v>23</v>
      </c>
      <c r="O138" s="14">
        <f t="shared" si="8"/>
        <v>57.936123348017624</v>
      </c>
      <c r="P138" s="5">
        <f t="shared" si="9"/>
        <v>0.31201660735468567</v>
      </c>
      <c r="Q138" t="s">
        <v>2037</v>
      </c>
      <c r="R138" t="s">
        <v>2053</v>
      </c>
      <c r="S138" s="8">
        <f t="shared" si="10"/>
        <v>916341.5</v>
      </c>
      <c r="T138" s="8">
        <f t="shared" si="11"/>
        <v>40419.208333333336</v>
      </c>
    </row>
    <row r="139" spans="1:20" ht="17" x14ac:dyDescent="0.2">
      <c r="A139">
        <v>168</v>
      </c>
      <c r="B139" t="s">
        <v>388</v>
      </c>
      <c r="C139" s="3" t="s">
        <v>389</v>
      </c>
      <c r="D139">
        <v>128100</v>
      </c>
      <c r="E139">
        <v>40107</v>
      </c>
      <c r="F139" t="s">
        <v>14</v>
      </c>
      <c r="G139">
        <v>955</v>
      </c>
      <c r="H139" t="s">
        <v>36</v>
      </c>
      <c r="I139" t="s">
        <v>37</v>
      </c>
      <c r="J139">
        <v>1550815200</v>
      </c>
      <c r="K139">
        <v>1552798800</v>
      </c>
      <c r="L139" t="b">
        <v>0</v>
      </c>
      <c r="M139" t="b">
        <v>1</v>
      </c>
      <c r="N139" t="s">
        <v>60</v>
      </c>
      <c r="O139" s="14">
        <f t="shared" si="8"/>
        <v>41.996858638743454</v>
      </c>
      <c r="P139" s="5">
        <f t="shared" si="9"/>
        <v>0.3130913348946136</v>
      </c>
      <c r="Q139" t="s">
        <v>2039</v>
      </c>
      <c r="R139" t="s">
        <v>2040</v>
      </c>
      <c r="S139" s="8">
        <f t="shared" si="10"/>
        <v>1102524</v>
      </c>
      <c r="T139" s="8">
        <f t="shared" si="11"/>
        <v>43541.208333333328</v>
      </c>
    </row>
    <row r="140" spans="1:20" ht="17" x14ac:dyDescent="0.2">
      <c r="A140">
        <v>302</v>
      </c>
      <c r="B140" t="s">
        <v>656</v>
      </c>
      <c r="C140" s="3" t="s">
        <v>657</v>
      </c>
      <c r="D140">
        <v>76100</v>
      </c>
      <c r="E140">
        <v>24234</v>
      </c>
      <c r="F140" t="s">
        <v>14</v>
      </c>
      <c r="G140">
        <v>245</v>
      </c>
      <c r="H140" t="s">
        <v>21</v>
      </c>
      <c r="I140" t="s">
        <v>22</v>
      </c>
      <c r="J140">
        <v>1535864400</v>
      </c>
      <c r="K140">
        <v>1537074000</v>
      </c>
      <c r="L140" t="b">
        <v>0</v>
      </c>
      <c r="M140" t="b">
        <v>0</v>
      </c>
      <c r="N140" t="s">
        <v>33</v>
      </c>
      <c r="O140" s="14">
        <f t="shared" si="8"/>
        <v>98.914285714285711</v>
      </c>
      <c r="P140" s="5">
        <f t="shared" si="9"/>
        <v>0.31844940867279897</v>
      </c>
      <c r="Q140" t="s">
        <v>2039</v>
      </c>
      <c r="R140" t="s">
        <v>2048</v>
      </c>
      <c r="S140" s="8">
        <f t="shared" si="10"/>
        <v>1092141.5</v>
      </c>
      <c r="T140" s="8">
        <f t="shared" si="11"/>
        <v>43359.208333333328</v>
      </c>
    </row>
    <row r="141" spans="1:20" ht="17" x14ac:dyDescent="0.2">
      <c r="A141">
        <v>186</v>
      </c>
      <c r="B141" t="s">
        <v>424</v>
      </c>
      <c r="C141" s="3" t="s">
        <v>425</v>
      </c>
      <c r="D141">
        <v>88800</v>
      </c>
      <c r="E141">
        <v>28358</v>
      </c>
      <c r="F141" t="s">
        <v>14</v>
      </c>
      <c r="G141">
        <v>886</v>
      </c>
      <c r="H141" t="s">
        <v>21</v>
      </c>
      <c r="I141" t="s">
        <v>22</v>
      </c>
      <c r="J141">
        <v>1400821200</v>
      </c>
      <c r="K141">
        <v>1402117200</v>
      </c>
      <c r="L141" t="b">
        <v>0</v>
      </c>
      <c r="M141" t="b">
        <v>0</v>
      </c>
      <c r="N141" t="s">
        <v>33</v>
      </c>
      <c r="O141" s="14">
        <f t="shared" si="8"/>
        <v>32.006772009029348</v>
      </c>
      <c r="P141" s="5">
        <f t="shared" si="9"/>
        <v>0.31934684684684683</v>
      </c>
      <c r="Q141" t="s">
        <v>2033</v>
      </c>
      <c r="R141" t="s">
        <v>2034</v>
      </c>
      <c r="S141" s="8">
        <f t="shared" si="10"/>
        <v>998361.5</v>
      </c>
      <c r="T141" s="8">
        <f t="shared" si="11"/>
        <v>41797.208333333336</v>
      </c>
    </row>
    <row r="142" spans="1:20" ht="17" x14ac:dyDescent="0.2">
      <c r="A142">
        <v>188</v>
      </c>
      <c r="B142" t="s">
        <v>428</v>
      </c>
      <c r="C142" s="3" t="s">
        <v>429</v>
      </c>
      <c r="D142">
        <v>8200</v>
      </c>
      <c r="E142">
        <v>2625</v>
      </c>
      <c r="F142" t="s">
        <v>14</v>
      </c>
      <c r="G142">
        <v>35</v>
      </c>
      <c r="H142" t="s">
        <v>107</v>
      </c>
      <c r="I142" t="s">
        <v>108</v>
      </c>
      <c r="J142">
        <v>1417500000</v>
      </c>
      <c r="K142">
        <v>1417586400</v>
      </c>
      <c r="L142" t="b">
        <v>0</v>
      </c>
      <c r="M142" t="b">
        <v>0</v>
      </c>
      <c r="N142" t="s">
        <v>33</v>
      </c>
      <c r="O142" s="14">
        <f t="shared" si="8"/>
        <v>75</v>
      </c>
      <c r="P142" s="5">
        <f t="shared" si="9"/>
        <v>0.3201219512195122</v>
      </c>
      <c r="Q142" t="s">
        <v>2033</v>
      </c>
      <c r="R142" t="s">
        <v>2034</v>
      </c>
      <c r="S142" s="8">
        <f t="shared" si="10"/>
        <v>1009944</v>
      </c>
      <c r="T142" s="8">
        <f t="shared" si="11"/>
        <v>41976.25</v>
      </c>
    </row>
    <row r="143" spans="1:20" ht="34" x14ac:dyDescent="0.2">
      <c r="A143">
        <v>274</v>
      </c>
      <c r="B143" t="s">
        <v>600</v>
      </c>
      <c r="C143" s="3" t="s">
        <v>601</v>
      </c>
      <c r="D143">
        <v>2400</v>
      </c>
      <c r="E143">
        <v>773</v>
      </c>
      <c r="F143" t="s">
        <v>14</v>
      </c>
      <c r="G143">
        <v>15</v>
      </c>
      <c r="H143" t="s">
        <v>21</v>
      </c>
      <c r="I143" t="s">
        <v>22</v>
      </c>
      <c r="J143">
        <v>1509948000</v>
      </c>
      <c r="K143">
        <v>1510380000</v>
      </c>
      <c r="L143" t="b">
        <v>0</v>
      </c>
      <c r="M143" t="b">
        <v>0</v>
      </c>
      <c r="N143" t="s">
        <v>33</v>
      </c>
      <c r="O143" s="14">
        <f t="shared" si="8"/>
        <v>51.533333333333331</v>
      </c>
      <c r="P143" s="5">
        <f t="shared" si="9"/>
        <v>0.32208333333333333</v>
      </c>
      <c r="Q143" t="s">
        <v>2033</v>
      </c>
      <c r="R143" t="s">
        <v>2034</v>
      </c>
      <c r="S143" s="8">
        <f t="shared" si="10"/>
        <v>1074144</v>
      </c>
      <c r="T143" s="8">
        <f t="shared" si="11"/>
        <v>43050.25</v>
      </c>
    </row>
    <row r="144" spans="1:20" ht="17" x14ac:dyDescent="0.2">
      <c r="A144">
        <v>945</v>
      </c>
      <c r="B144" t="s">
        <v>1920</v>
      </c>
      <c r="C144" s="3" t="s">
        <v>1921</v>
      </c>
      <c r="D144">
        <v>172000</v>
      </c>
      <c r="E144">
        <v>55805</v>
      </c>
      <c r="F144" t="s">
        <v>14</v>
      </c>
      <c r="G144">
        <v>1691</v>
      </c>
      <c r="H144" t="s">
        <v>21</v>
      </c>
      <c r="I144" t="s">
        <v>22</v>
      </c>
      <c r="J144">
        <v>1333602000</v>
      </c>
      <c r="K144">
        <v>1334898000</v>
      </c>
      <c r="L144" t="b">
        <v>1</v>
      </c>
      <c r="M144" t="b">
        <v>0</v>
      </c>
      <c r="N144" t="s">
        <v>122</v>
      </c>
      <c r="O144" s="14">
        <f t="shared" si="8"/>
        <v>33.001182732111175</v>
      </c>
      <c r="P144" s="5">
        <f t="shared" si="9"/>
        <v>0.32444767441860467</v>
      </c>
      <c r="Q144" t="s">
        <v>2033</v>
      </c>
      <c r="R144" t="s">
        <v>2034</v>
      </c>
      <c r="S144" s="8">
        <f t="shared" si="10"/>
        <v>951681.5</v>
      </c>
      <c r="T144" s="8">
        <f t="shared" si="11"/>
        <v>41019.208333333336</v>
      </c>
    </row>
    <row r="145" spans="1:20" ht="34" x14ac:dyDescent="0.2">
      <c r="A145">
        <v>522</v>
      </c>
      <c r="B145" t="s">
        <v>1089</v>
      </c>
      <c r="C145" s="3" t="s">
        <v>1090</v>
      </c>
      <c r="D145">
        <v>50500</v>
      </c>
      <c r="E145">
        <v>16389</v>
      </c>
      <c r="F145" t="s">
        <v>14</v>
      </c>
      <c r="G145">
        <v>191</v>
      </c>
      <c r="H145" t="s">
        <v>21</v>
      </c>
      <c r="I145" t="s">
        <v>22</v>
      </c>
      <c r="J145">
        <v>1341291600</v>
      </c>
      <c r="K145">
        <v>1342328400</v>
      </c>
      <c r="L145" t="b">
        <v>0</v>
      </c>
      <c r="M145" t="b">
        <v>0</v>
      </c>
      <c r="N145" t="s">
        <v>100</v>
      </c>
      <c r="O145" s="14">
        <f t="shared" si="8"/>
        <v>85.806282722513089</v>
      </c>
      <c r="P145" s="5">
        <f t="shared" si="9"/>
        <v>0.32453465346534655</v>
      </c>
      <c r="Q145" t="s">
        <v>2042</v>
      </c>
      <c r="R145" t="s">
        <v>2043</v>
      </c>
      <c r="S145" s="8">
        <f t="shared" si="10"/>
        <v>957021.5</v>
      </c>
      <c r="T145" s="8">
        <f t="shared" si="11"/>
        <v>41105.208333333336</v>
      </c>
    </row>
    <row r="146" spans="1:20" ht="17" x14ac:dyDescent="0.2">
      <c r="A146">
        <v>736</v>
      </c>
      <c r="B146" t="s">
        <v>1510</v>
      </c>
      <c r="C146" s="3" t="s">
        <v>1511</v>
      </c>
      <c r="D146">
        <v>7700</v>
      </c>
      <c r="E146">
        <v>2533</v>
      </c>
      <c r="F146" t="s">
        <v>74</v>
      </c>
      <c r="G146">
        <v>29</v>
      </c>
      <c r="H146" t="s">
        <v>21</v>
      </c>
      <c r="I146" t="s">
        <v>22</v>
      </c>
      <c r="J146">
        <v>1424412000</v>
      </c>
      <c r="K146">
        <v>1424757600</v>
      </c>
      <c r="L146" t="b">
        <v>0</v>
      </c>
      <c r="M146" t="b">
        <v>0</v>
      </c>
      <c r="N146" t="s">
        <v>68</v>
      </c>
      <c r="O146" s="14">
        <f t="shared" si="8"/>
        <v>87.34482758620689</v>
      </c>
      <c r="P146" s="5">
        <f t="shared" si="9"/>
        <v>0.32896103896103895</v>
      </c>
      <c r="Q146" t="s">
        <v>2037</v>
      </c>
      <c r="R146" t="s">
        <v>2058</v>
      </c>
      <c r="S146" s="8">
        <f t="shared" si="10"/>
        <v>1014744</v>
      </c>
      <c r="T146" s="8">
        <f t="shared" si="11"/>
        <v>42059.25</v>
      </c>
    </row>
    <row r="147" spans="1:20" ht="17" x14ac:dyDescent="0.2">
      <c r="A147">
        <v>664</v>
      </c>
      <c r="B147" t="s">
        <v>708</v>
      </c>
      <c r="C147" s="3" t="s">
        <v>1370</v>
      </c>
      <c r="D147">
        <v>79400</v>
      </c>
      <c r="E147">
        <v>26571</v>
      </c>
      <c r="F147" t="s">
        <v>14</v>
      </c>
      <c r="G147">
        <v>1063</v>
      </c>
      <c r="H147" t="s">
        <v>21</v>
      </c>
      <c r="I147" t="s">
        <v>22</v>
      </c>
      <c r="J147">
        <v>1329717600</v>
      </c>
      <c r="K147">
        <v>1330581600</v>
      </c>
      <c r="L147" t="b">
        <v>0</v>
      </c>
      <c r="M147" t="b">
        <v>0</v>
      </c>
      <c r="N147" t="s">
        <v>159</v>
      </c>
      <c r="O147" s="14">
        <f t="shared" si="8"/>
        <v>24.99623706491063</v>
      </c>
      <c r="P147" s="5">
        <f t="shared" si="9"/>
        <v>0.33464735516372796</v>
      </c>
      <c r="Q147" t="s">
        <v>2044</v>
      </c>
      <c r="R147" t="s">
        <v>2045</v>
      </c>
      <c r="S147" s="8">
        <f t="shared" si="10"/>
        <v>948984</v>
      </c>
      <c r="T147" s="8">
        <f t="shared" si="11"/>
        <v>40969.25</v>
      </c>
    </row>
    <row r="148" spans="1:20" ht="17" x14ac:dyDescent="0.2">
      <c r="A148">
        <v>674</v>
      </c>
      <c r="B148" t="s">
        <v>1388</v>
      </c>
      <c r="C148" s="3" t="s">
        <v>1389</v>
      </c>
      <c r="D148">
        <v>170700</v>
      </c>
      <c r="E148">
        <v>57250</v>
      </c>
      <c r="F148" t="s">
        <v>74</v>
      </c>
      <c r="G148">
        <v>1218</v>
      </c>
      <c r="H148" t="s">
        <v>21</v>
      </c>
      <c r="I148" t="s">
        <v>22</v>
      </c>
      <c r="J148">
        <v>1313730000</v>
      </c>
      <c r="K148">
        <v>1317790800</v>
      </c>
      <c r="L148" t="b">
        <v>0</v>
      </c>
      <c r="M148" t="b">
        <v>0</v>
      </c>
      <c r="N148" t="s">
        <v>122</v>
      </c>
      <c r="O148" s="14">
        <f t="shared" si="8"/>
        <v>47.003284072249592</v>
      </c>
      <c r="P148" s="5">
        <f t="shared" si="9"/>
        <v>0.33538371411833628</v>
      </c>
      <c r="Q148" t="s">
        <v>2039</v>
      </c>
      <c r="R148" t="s">
        <v>2047</v>
      </c>
      <c r="S148" s="8">
        <f t="shared" si="10"/>
        <v>937881.5</v>
      </c>
      <c r="T148" s="8">
        <f t="shared" si="11"/>
        <v>40821.208333333336</v>
      </c>
    </row>
    <row r="149" spans="1:20" ht="17" x14ac:dyDescent="0.2">
      <c r="A149">
        <v>98</v>
      </c>
      <c r="B149" t="s">
        <v>245</v>
      </c>
      <c r="C149" s="3" t="s">
        <v>246</v>
      </c>
      <c r="D149">
        <v>97800</v>
      </c>
      <c r="E149">
        <v>32951</v>
      </c>
      <c r="F149" t="s">
        <v>14</v>
      </c>
      <c r="G149">
        <v>1220</v>
      </c>
      <c r="H149" t="s">
        <v>26</v>
      </c>
      <c r="I149" t="s">
        <v>27</v>
      </c>
      <c r="J149">
        <v>1437973200</v>
      </c>
      <c r="K149">
        <v>1438318800</v>
      </c>
      <c r="L149" t="b">
        <v>0</v>
      </c>
      <c r="M149" t="b">
        <v>0</v>
      </c>
      <c r="N149" t="s">
        <v>89</v>
      </c>
      <c r="O149" s="14">
        <f t="shared" si="8"/>
        <v>27.009016393442622</v>
      </c>
      <c r="P149" s="5">
        <f t="shared" si="9"/>
        <v>0.33692229038854804</v>
      </c>
      <c r="Q149" t="s">
        <v>2042</v>
      </c>
      <c r="R149" t="s">
        <v>2043</v>
      </c>
      <c r="S149" s="8">
        <f t="shared" si="10"/>
        <v>1024161.5</v>
      </c>
      <c r="T149" s="8">
        <f t="shared" si="11"/>
        <v>42216.208333333328</v>
      </c>
    </row>
    <row r="150" spans="1:20" ht="34" x14ac:dyDescent="0.2">
      <c r="A150">
        <v>315</v>
      </c>
      <c r="B150" t="s">
        <v>682</v>
      </c>
      <c r="C150" s="3" t="s">
        <v>683</v>
      </c>
      <c r="D150">
        <v>9500</v>
      </c>
      <c r="E150">
        <v>3220</v>
      </c>
      <c r="F150" t="s">
        <v>14</v>
      </c>
      <c r="G150">
        <v>31</v>
      </c>
      <c r="H150" t="s">
        <v>21</v>
      </c>
      <c r="I150" t="s">
        <v>22</v>
      </c>
      <c r="J150">
        <v>1400907600</v>
      </c>
      <c r="K150">
        <v>1403413200</v>
      </c>
      <c r="L150" t="b">
        <v>0</v>
      </c>
      <c r="M150" t="b">
        <v>0</v>
      </c>
      <c r="N150" t="s">
        <v>33</v>
      </c>
      <c r="O150" s="14">
        <f t="shared" si="8"/>
        <v>103.87096774193549</v>
      </c>
      <c r="P150" s="5">
        <f t="shared" si="9"/>
        <v>0.33894736842105261</v>
      </c>
      <c r="Q150" t="s">
        <v>2055</v>
      </c>
      <c r="R150" t="s">
        <v>2056</v>
      </c>
      <c r="S150" s="8">
        <f t="shared" si="10"/>
        <v>998421.5</v>
      </c>
      <c r="T150" s="8">
        <f t="shared" si="11"/>
        <v>41812.208333333336</v>
      </c>
    </row>
    <row r="151" spans="1:20" ht="17" x14ac:dyDescent="0.2">
      <c r="A151">
        <v>792</v>
      </c>
      <c r="B151" t="s">
        <v>1619</v>
      </c>
      <c r="C151" s="3" t="s">
        <v>1620</v>
      </c>
      <c r="D151">
        <v>2000</v>
      </c>
      <c r="E151">
        <v>680</v>
      </c>
      <c r="F151" t="s">
        <v>14</v>
      </c>
      <c r="G151">
        <v>7</v>
      </c>
      <c r="H151" t="s">
        <v>21</v>
      </c>
      <c r="I151" t="s">
        <v>22</v>
      </c>
      <c r="J151">
        <v>1372222800</v>
      </c>
      <c r="K151">
        <v>1374642000</v>
      </c>
      <c r="L151" t="b">
        <v>0</v>
      </c>
      <c r="M151" t="b">
        <v>1</v>
      </c>
      <c r="N151" t="s">
        <v>33</v>
      </c>
      <c r="O151" s="14">
        <f t="shared" si="8"/>
        <v>97.142857142857139</v>
      </c>
      <c r="P151" s="5">
        <f t="shared" si="9"/>
        <v>0.34</v>
      </c>
      <c r="Q151" t="s">
        <v>2033</v>
      </c>
      <c r="R151" t="s">
        <v>2034</v>
      </c>
      <c r="S151" s="8">
        <f t="shared" si="10"/>
        <v>978501.5</v>
      </c>
      <c r="T151" s="8">
        <f t="shared" si="11"/>
        <v>41479.208333333336</v>
      </c>
    </row>
    <row r="152" spans="1:20" ht="17" x14ac:dyDescent="0.2">
      <c r="A152">
        <v>52</v>
      </c>
      <c r="B152" t="s">
        <v>151</v>
      </c>
      <c r="C152" s="3" t="s">
        <v>152</v>
      </c>
      <c r="D152">
        <v>7200</v>
      </c>
      <c r="E152">
        <v>2459</v>
      </c>
      <c r="F152" t="s">
        <v>14</v>
      </c>
      <c r="G152">
        <v>75</v>
      </c>
      <c r="H152" t="s">
        <v>21</v>
      </c>
      <c r="I152" t="s">
        <v>22</v>
      </c>
      <c r="J152">
        <v>1284526800</v>
      </c>
      <c r="K152">
        <v>1284872400</v>
      </c>
      <c r="L152" t="b">
        <v>0</v>
      </c>
      <c r="M152" t="b">
        <v>0</v>
      </c>
      <c r="N152" t="s">
        <v>33</v>
      </c>
      <c r="O152" s="14">
        <f t="shared" si="8"/>
        <v>32.786666666666669</v>
      </c>
      <c r="P152" s="5">
        <f t="shared" si="9"/>
        <v>0.34152777777777776</v>
      </c>
      <c r="Q152" t="s">
        <v>2033</v>
      </c>
      <c r="R152" t="s">
        <v>2034</v>
      </c>
      <c r="S152" s="8">
        <f t="shared" si="10"/>
        <v>917601.5</v>
      </c>
      <c r="T152" s="8">
        <f t="shared" si="11"/>
        <v>40440.208333333336</v>
      </c>
    </row>
    <row r="153" spans="1:20" ht="17" x14ac:dyDescent="0.2">
      <c r="A153">
        <v>497</v>
      </c>
      <c r="B153" t="s">
        <v>1042</v>
      </c>
      <c r="C153" s="3" t="s">
        <v>1043</v>
      </c>
      <c r="D153">
        <v>9800</v>
      </c>
      <c r="E153">
        <v>3349</v>
      </c>
      <c r="F153" t="s">
        <v>14</v>
      </c>
      <c r="G153">
        <v>120</v>
      </c>
      <c r="H153" t="s">
        <v>21</v>
      </c>
      <c r="I153" t="s">
        <v>22</v>
      </c>
      <c r="J153">
        <v>1482213600</v>
      </c>
      <c r="K153">
        <v>1482213600</v>
      </c>
      <c r="L153" t="b">
        <v>0</v>
      </c>
      <c r="M153" t="b">
        <v>1</v>
      </c>
      <c r="N153" t="s">
        <v>65</v>
      </c>
      <c r="O153" s="14">
        <f t="shared" si="8"/>
        <v>27.908333333333335</v>
      </c>
      <c r="P153" s="5">
        <f t="shared" si="9"/>
        <v>0.34173469387755101</v>
      </c>
      <c r="Q153" t="s">
        <v>2033</v>
      </c>
      <c r="R153" t="s">
        <v>2034</v>
      </c>
      <c r="S153" s="8">
        <f t="shared" si="10"/>
        <v>1054884</v>
      </c>
      <c r="T153" s="8">
        <f t="shared" si="11"/>
        <v>42724.25</v>
      </c>
    </row>
    <row r="154" spans="1:20" ht="17" x14ac:dyDescent="0.2">
      <c r="A154">
        <v>760</v>
      </c>
      <c r="B154" t="s">
        <v>1556</v>
      </c>
      <c r="C154" s="3" t="s">
        <v>1557</v>
      </c>
      <c r="D154">
        <v>48300</v>
      </c>
      <c r="E154">
        <v>16592</v>
      </c>
      <c r="F154" t="s">
        <v>14</v>
      </c>
      <c r="G154">
        <v>210</v>
      </c>
      <c r="H154" t="s">
        <v>107</v>
      </c>
      <c r="I154" t="s">
        <v>108</v>
      </c>
      <c r="J154">
        <v>1564635600</v>
      </c>
      <c r="K154">
        <v>1567141200</v>
      </c>
      <c r="L154" t="b">
        <v>0</v>
      </c>
      <c r="M154" t="b">
        <v>1</v>
      </c>
      <c r="N154" t="s">
        <v>89</v>
      </c>
      <c r="O154" s="14">
        <f t="shared" si="8"/>
        <v>79.009523809523813</v>
      </c>
      <c r="P154" s="5">
        <f t="shared" si="9"/>
        <v>0.34351966873706002</v>
      </c>
      <c r="Q154" t="s">
        <v>2035</v>
      </c>
      <c r="R154" t="s">
        <v>2049</v>
      </c>
      <c r="S154" s="8">
        <f t="shared" si="10"/>
        <v>1112121.5</v>
      </c>
      <c r="T154" s="8">
        <f t="shared" si="11"/>
        <v>43707.208333333328</v>
      </c>
    </row>
    <row r="155" spans="1:20" ht="17" x14ac:dyDescent="0.2">
      <c r="A155">
        <v>346</v>
      </c>
      <c r="B155" t="s">
        <v>744</v>
      </c>
      <c r="C155" s="3" t="s">
        <v>745</v>
      </c>
      <c r="D155">
        <v>8000</v>
      </c>
      <c r="E155">
        <v>2758</v>
      </c>
      <c r="F155" t="s">
        <v>14</v>
      </c>
      <c r="G155">
        <v>25</v>
      </c>
      <c r="H155" t="s">
        <v>21</v>
      </c>
      <c r="I155" t="s">
        <v>22</v>
      </c>
      <c r="J155">
        <v>1503550800</v>
      </c>
      <c r="K155">
        <v>1508302800</v>
      </c>
      <c r="L155" t="b">
        <v>0</v>
      </c>
      <c r="M155" t="b">
        <v>1</v>
      </c>
      <c r="N155" t="s">
        <v>60</v>
      </c>
      <c r="O155" s="14">
        <f t="shared" si="8"/>
        <v>110.32</v>
      </c>
      <c r="P155" s="5">
        <f t="shared" si="9"/>
        <v>0.34475</v>
      </c>
      <c r="Q155" t="s">
        <v>2055</v>
      </c>
      <c r="R155" t="s">
        <v>2056</v>
      </c>
      <c r="S155" s="8">
        <f t="shared" si="10"/>
        <v>1069701.5</v>
      </c>
      <c r="T155" s="8">
        <f t="shared" si="11"/>
        <v>43026.208333333328</v>
      </c>
    </row>
    <row r="156" spans="1:20" ht="17" x14ac:dyDescent="0.2">
      <c r="A156">
        <v>443</v>
      </c>
      <c r="B156" t="s">
        <v>935</v>
      </c>
      <c r="C156" s="3" t="s">
        <v>936</v>
      </c>
      <c r="D156">
        <v>9300</v>
      </c>
      <c r="E156">
        <v>3232</v>
      </c>
      <c r="F156" t="s">
        <v>74</v>
      </c>
      <c r="G156">
        <v>90</v>
      </c>
      <c r="H156" t="s">
        <v>21</v>
      </c>
      <c r="I156" t="s">
        <v>22</v>
      </c>
      <c r="J156">
        <v>1285822800</v>
      </c>
      <c r="K156">
        <v>1287464400</v>
      </c>
      <c r="L156" t="b">
        <v>0</v>
      </c>
      <c r="M156" t="b">
        <v>0</v>
      </c>
      <c r="N156" t="s">
        <v>33</v>
      </c>
      <c r="O156" s="14">
        <f t="shared" si="8"/>
        <v>35.911111111111111</v>
      </c>
      <c r="P156" s="5">
        <f t="shared" si="9"/>
        <v>0.34752688172043011</v>
      </c>
      <c r="Q156" t="s">
        <v>2039</v>
      </c>
      <c r="R156" t="s">
        <v>2048</v>
      </c>
      <c r="S156" s="8">
        <f t="shared" si="10"/>
        <v>918501.5</v>
      </c>
      <c r="T156" s="8">
        <f t="shared" si="11"/>
        <v>40470.208333333336</v>
      </c>
    </row>
    <row r="157" spans="1:20" ht="17" x14ac:dyDescent="0.2">
      <c r="A157">
        <v>352</v>
      </c>
      <c r="B157" t="s">
        <v>756</v>
      </c>
      <c r="C157" s="3" t="s">
        <v>757</v>
      </c>
      <c r="D157">
        <v>2800</v>
      </c>
      <c r="E157">
        <v>977</v>
      </c>
      <c r="F157" t="s">
        <v>14</v>
      </c>
      <c r="G157">
        <v>33</v>
      </c>
      <c r="H157" t="s">
        <v>15</v>
      </c>
      <c r="I157" t="s">
        <v>16</v>
      </c>
      <c r="J157">
        <v>1446876000</v>
      </c>
      <c r="K157">
        <v>1447567200</v>
      </c>
      <c r="L157" t="b">
        <v>0</v>
      </c>
      <c r="M157" t="b">
        <v>0</v>
      </c>
      <c r="N157" t="s">
        <v>33</v>
      </c>
      <c r="O157" s="14">
        <f t="shared" si="8"/>
        <v>29.606060606060606</v>
      </c>
      <c r="P157" s="5">
        <f t="shared" si="9"/>
        <v>0.34892857142857142</v>
      </c>
      <c r="Q157" t="s">
        <v>2033</v>
      </c>
      <c r="R157" t="s">
        <v>2034</v>
      </c>
      <c r="S157" s="8">
        <f t="shared" si="10"/>
        <v>1030344</v>
      </c>
      <c r="T157" s="8">
        <f t="shared" si="11"/>
        <v>42323.25</v>
      </c>
    </row>
    <row r="158" spans="1:20" ht="17" x14ac:dyDescent="0.2">
      <c r="A158">
        <v>748</v>
      </c>
      <c r="B158" t="s">
        <v>1532</v>
      </c>
      <c r="C158" s="3" t="s">
        <v>1533</v>
      </c>
      <c r="D158">
        <v>194900</v>
      </c>
      <c r="E158">
        <v>68137</v>
      </c>
      <c r="F158" t="s">
        <v>74</v>
      </c>
      <c r="G158">
        <v>614</v>
      </c>
      <c r="H158" t="s">
        <v>21</v>
      </c>
      <c r="I158" t="s">
        <v>22</v>
      </c>
      <c r="J158">
        <v>1267423200</v>
      </c>
      <c r="K158">
        <v>1269579600</v>
      </c>
      <c r="L158" t="b">
        <v>0</v>
      </c>
      <c r="M158" t="b">
        <v>1</v>
      </c>
      <c r="N158" t="s">
        <v>71</v>
      </c>
      <c r="O158" s="14">
        <f t="shared" si="8"/>
        <v>110.97231270358306</v>
      </c>
      <c r="P158" s="5">
        <f t="shared" si="9"/>
        <v>0.34959979476654696</v>
      </c>
      <c r="Q158" t="s">
        <v>2033</v>
      </c>
      <c r="R158" t="s">
        <v>2034</v>
      </c>
      <c r="S158" s="8">
        <f t="shared" si="10"/>
        <v>905724</v>
      </c>
      <c r="T158" s="8">
        <f t="shared" si="11"/>
        <v>40263.208333333336</v>
      </c>
    </row>
    <row r="159" spans="1:20" ht="34" x14ac:dyDescent="0.2">
      <c r="A159">
        <v>859</v>
      </c>
      <c r="B159" t="s">
        <v>1750</v>
      </c>
      <c r="C159" s="3" t="s">
        <v>1751</v>
      </c>
      <c r="D159">
        <v>7300</v>
      </c>
      <c r="E159">
        <v>2594</v>
      </c>
      <c r="F159" t="s">
        <v>14</v>
      </c>
      <c r="G159">
        <v>63</v>
      </c>
      <c r="H159" t="s">
        <v>21</v>
      </c>
      <c r="I159" t="s">
        <v>22</v>
      </c>
      <c r="J159">
        <v>1362117600</v>
      </c>
      <c r="K159">
        <v>1363669200</v>
      </c>
      <c r="L159" t="b">
        <v>0</v>
      </c>
      <c r="M159" t="b">
        <v>1</v>
      </c>
      <c r="N159" t="s">
        <v>33</v>
      </c>
      <c r="O159" s="14">
        <f t="shared" si="8"/>
        <v>41.174603174603178</v>
      </c>
      <c r="P159" s="5">
        <f t="shared" si="9"/>
        <v>0.35534246575342465</v>
      </c>
      <c r="Q159" t="s">
        <v>2037</v>
      </c>
      <c r="R159" t="s">
        <v>2038</v>
      </c>
      <c r="S159" s="8">
        <f t="shared" si="10"/>
        <v>971484</v>
      </c>
      <c r="T159" s="8">
        <f t="shared" si="11"/>
        <v>41352.208333333336</v>
      </c>
    </row>
    <row r="160" spans="1:20" ht="34" x14ac:dyDescent="0.2">
      <c r="A160">
        <v>295</v>
      </c>
      <c r="B160" t="s">
        <v>642</v>
      </c>
      <c r="C160" s="3" t="s">
        <v>643</v>
      </c>
      <c r="D160">
        <v>192900</v>
      </c>
      <c r="E160">
        <v>68769</v>
      </c>
      <c r="F160" t="s">
        <v>14</v>
      </c>
      <c r="G160">
        <v>1910</v>
      </c>
      <c r="H160" t="s">
        <v>98</v>
      </c>
      <c r="I160" t="s">
        <v>99</v>
      </c>
      <c r="J160">
        <v>1381813200</v>
      </c>
      <c r="K160">
        <v>1383976800</v>
      </c>
      <c r="L160" t="b">
        <v>0</v>
      </c>
      <c r="M160" t="b">
        <v>0</v>
      </c>
      <c r="N160" t="s">
        <v>33</v>
      </c>
      <c r="O160" s="14">
        <f t="shared" si="8"/>
        <v>36.004712041884815</v>
      </c>
      <c r="P160" s="5">
        <f t="shared" si="9"/>
        <v>0.35650077760497667</v>
      </c>
      <c r="Q160" t="s">
        <v>2033</v>
      </c>
      <c r="R160" t="s">
        <v>2034</v>
      </c>
      <c r="S160" s="8">
        <f t="shared" si="10"/>
        <v>985161.5</v>
      </c>
      <c r="T160" s="8">
        <f t="shared" si="11"/>
        <v>41587.25</v>
      </c>
    </row>
    <row r="161" spans="1:20" ht="17" x14ac:dyDescent="0.2">
      <c r="A161">
        <v>410</v>
      </c>
      <c r="B161" t="s">
        <v>870</v>
      </c>
      <c r="C161" s="3" t="s">
        <v>871</v>
      </c>
      <c r="D161">
        <v>153700</v>
      </c>
      <c r="E161">
        <v>55536</v>
      </c>
      <c r="F161" t="s">
        <v>47</v>
      </c>
      <c r="G161">
        <v>1111</v>
      </c>
      <c r="H161" t="s">
        <v>21</v>
      </c>
      <c r="I161" t="s">
        <v>22</v>
      </c>
      <c r="J161">
        <v>1430197200</v>
      </c>
      <c r="K161">
        <v>1430197200</v>
      </c>
      <c r="L161" t="b">
        <v>0</v>
      </c>
      <c r="M161" t="b">
        <v>0</v>
      </c>
      <c r="N161" t="s">
        <v>292</v>
      </c>
      <c r="O161" s="14">
        <f t="shared" si="8"/>
        <v>49.987398739873989</v>
      </c>
      <c r="P161" s="5">
        <f t="shared" si="9"/>
        <v>0.36132726089785294</v>
      </c>
      <c r="Q161" t="s">
        <v>2033</v>
      </c>
      <c r="R161" t="s">
        <v>2034</v>
      </c>
      <c r="S161" s="8">
        <f t="shared" si="10"/>
        <v>1018761.5</v>
      </c>
      <c r="T161" s="8">
        <f t="shared" si="11"/>
        <v>42122.208333333328</v>
      </c>
    </row>
    <row r="162" spans="1:20" ht="34" x14ac:dyDescent="0.2">
      <c r="A162">
        <v>916</v>
      </c>
      <c r="B162" t="s">
        <v>1864</v>
      </c>
      <c r="C162" s="3" t="s">
        <v>1865</v>
      </c>
      <c r="D162">
        <v>3700</v>
      </c>
      <c r="E162">
        <v>1343</v>
      </c>
      <c r="F162" t="s">
        <v>14</v>
      </c>
      <c r="G162">
        <v>52</v>
      </c>
      <c r="H162" t="s">
        <v>21</v>
      </c>
      <c r="I162" t="s">
        <v>22</v>
      </c>
      <c r="J162">
        <v>1418882400</v>
      </c>
      <c r="K162">
        <v>1419660000</v>
      </c>
      <c r="L162" t="b">
        <v>0</v>
      </c>
      <c r="M162" t="b">
        <v>0</v>
      </c>
      <c r="N162" t="s">
        <v>122</v>
      </c>
      <c r="O162" s="14">
        <f t="shared" si="8"/>
        <v>25.826923076923077</v>
      </c>
      <c r="P162" s="5">
        <f t="shared" si="9"/>
        <v>0.36297297297297298</v>
      </c>
      <c r="Q162" t="s">
        <v>2055</v>
      </c>
      <c r="R162" t="s">
        <v>2059</v>
      </c>
      <c r="S162" s="8">
        <f t="shared" si="10"/>
        <v>1010904</v>
      </c>
      <c r="T162" s="8">
        <f t="shared" si="11"/>
        <v>42000.25</v>
      </c>
    </row>
    <row r="163" spans="1:20" ht="17" x14ac:dyDescent="0.2">
      <c r="A163">
        <v>356</v>
      </c>
      <c r="B163" t="s">
        <v>764</v>
      </c>
      <c r="C163" s="3" t="s">
        <v>765</v>
      </c>
      <c r="D163">
        <v>9300</v>
      </c>
      <c r="E163">
        <v>3431</v>
      </c>
      <c r="F163" t="s">
        <v>14</v>
      </c>
      <c r="G163">
        <v>40</v>
      </c>
      <c r="H163" t="s">
        <v>107</v>
      </c>
      <c r="I163" t="s">
        <v>108</v>
      </c>
      <c r="J163">
        <v>1326520800</v>
      </c>
      <c r="K163">
        <v>1327298400</v>
      </c>
      <c r="L163" t="b">
        <v>0</v>
      </c>
      <c r="M163" t="b">
        <v>0</v>
      </c>
      <c r="N163" t="s">
        <v>33</v>
      </c>
      <c r="O163" s="14">
        <f t="shared" si="8"/>
        <v>85.775000000000006</v>
      </c>
      <c r="P163" s="5">
        <f t="shared" si="9"/>
        <v>0.36892473118279567</v>
      </c>
      <c r="Q163" t="s">
        <v>2042</v>
      </c>
      <c r="R163" t="s">
        <v>2043</v>
      </c>
      <c r="S163" s="8">
        <f t="shared" si="10"/>
        <v>946764</v>
      </c>
      <c r="T163" s="8">
        <f t="shared" si="11"/>
        <v>40931.25</v>
      </c>
    </row>
    <row r="164" spans="1:20" ht="34" x14ac:dyDescent="0.2">
      <c r="A164">
        <v>720</v>
      </c>
      <c r="B164" t="s">
        <v>1478</v>
      </c>
      <c r="C164" s="3" t="s">
        <v>1479</v>
      </c>
      <c r="D164">
        <v>8700</v>
      </c>
      <c r="E164">
        <v>3227</v>
      </c>
      <c r="F164" t="s">
        <v>74</v>
      </c>
      <c r="G164">
        <v>38</v>
      </c>
      <c r="H164" t="s">
        <v>36</v>
      </c>
      <c r="I164" t="s">
        <v>37</v>
      </c>
      <c r="J164">
        <v>1519192800</v>
      </c>
      <c r="K164">
        <v>1520402400</v>
      </c>
      <c r="L164" t="b">
        <v>0</v>
      </c>
      <c r="M164" t="b">
        <v>1</v>
      </c>
      <c r="N164" t="s">
        <v>33</v>
      </c>
      <c r="O164" s="14">
        <f t="shared" si="8"/>
        <v>84.921052631578945</v>
      </c>
      <c r="P164" s="5">
        <f t="shared" si="9"/>
        <v>0.37091954022988505</v>
      </c>
      <c r="Q164" t="s">
        <v>2033</v>
      </c>
      <c r="R164" t="s">
        <v>2034</v>
      </c>
      <c r="S164" s="8">
        <f t="shared" si="10"/>
        <v>1080564</v>
      </c>
      <c r="T164" s="8">
        <f t="shared" si="11"/>
        <v>43166.25</v>
      </c>
    </row>
    <row r="165" spans="1:20" ht="17" x14ac:dyDescent="0.2">
      <c r="A165">
        <v>789</v>
      </c>
      <c r="B165" t="s">
        <v>1613</v>
      </c>
      <c r="C165" s="3" t="s">
        <v>1614</v>
      </c>
      <c r="D165">
        <v>9000</v>
      </c>
      <c r="E165">
        <v>3351</v>
      </c>
      <c r="F165" t="s">
        <v>14</v>
      </c>
      <c r="G165">
        <v>45</v>
      </c>
      <c r="H165" t="s">
        <v>21</v>
      </c>
      <c r="I165" t="s">
        <v>22</v>
      </c>
      <c r="J165">
        <v>1401166800</v>
      </c>
      <c r="K165">
        <v>1404363600</v>
      </c>
      <c r="L165" t="b">
        <v>0</v>
      </c>
      <c r="M165" t="b">
        <v>0</v>
      </c>
      <c r="N165" t="s">
        <v>33</v>
      </c>
      <c r="O165" s="14">
        <f t="shared" si="8"/>
        <v>74.466666666666669</v>
      </c>
      <c r="P165" s="5">
        <f t="shared" si="9"/>
        <v>0.37233333333333335</v>
      </c>
      <c r="Q165" t="s">
        <v>2033</v>
      </c>
      <c r="R165" t="s">
        <v>2034</v>
      </c>
      <c r="S165" s="8">
        <f t="shared" si="10"/>
        <v>998601.5</v>
      </c>
      <c r="T165" s="8">
        <f t="shared" si="11"/>
        <v>41823.208333333336</v>
      </c>
    </row>
    <row r="166" spans="1:20" ht="17" x14ac:dyDescent="0.2">
      <c r="A166">
        <v>878</v>
      </c>
      <c r="B166" t="s">
        <v>1788</v>
      </c>
      <c r="C166" s="3" t="s">
        <v>1789</v>
      </c>
      <c r="D166">
        <v>2700</v>
      </c>
      <c r="E166">
        <v>1012</v>
      </c>
      <c r="F166" t="s">
        <v>14</v>
      </c>
      <c r="G166">
        <v>12</v>
      </c>
      <c r="H166" t="s">
        <v>107</v>
      </c>
      <c r="I166" t="s">
        <v>108</v>
      </c>
      <c r="J166">
        <v>1579068000</v>
      </c>
      <c r="K166">
        <v>1581141600</v>
      </c>
      <c r="L166" t="b">
        <v>0</v>
      </c>
      <c r="M166" t="b">
        <v>0</v>
      </c>
      <c r="N166" t="s">
        <v>148</v>
      </c>
      <c r="O166" s="14">
        <f t="shared" si="8"/>
        <v>84.333333333333329</v>
      </c>
      <c r="P166" s="5">
        <f t="shared" si="9"/>
        <v>0.37481481481481482</v>
      </c>
      <c r="Q166" t="s">
        <v>2033</v>
      </c>
      <c r="R166" t="s">
        <v>2034</v>
      </c>
      <c r="S166" s="8">
        <f t="shared" si="10"/>
        <v>1122144</v>
      </c>
      <c r="T166" s="8">
        <f t="shared" si="11"/>
        <v>43869.25</v>
      </c>
    </row>
    <row r="167" spans="1:20" ht="17" x14ac:dyDescent="0.2">
      <c r="A167">
        <v>83</v>
      </c>
      <c r="B167" t="s">
        <v>215</v>
      </c>
      <c r="C167" s="3" t="s">
        <v>216</v>
      </c>
      <c r="D167">
        <v>106400</v>
      </c>
      <c r="E167">
        <v>39996</v>
      </c>
      <c r="F167" t="s">
        <v>14</v>
      </c>
      <c r="G167">
        <v>1000</v>
      </c>
      <c r="H167" t="s">
        <v>21</v>
      </c>
      <c r="I167" t="s">
        <v>22</v>
      </c>
      <c r="J167">
        <v>1469682000</v>
      </c>
      <c r="K167">
        <v>1471582800</v>
      </c>
      <c r="L167" t="b">
        <v>0</v>
      </c>
      <c r="M167" t="b">
        <v>0</v>
      </c>
      <c r="N167" t="s">
        <v>50</v>
      </c>
      <c r="O167" s="14">
        <f t="shared" si="8"/>
        <v>39.996000000000002</v>
      </c>
      <c r="P167" s="5">
        <f t="shared" si="9"/>
        <v>0.37590225563909774</v>
      </c>
      <c r="Q167" t="s">
        <v>2039</v>
      </c>
      <c r="R167" t="s">
        <v>2046</v>
      </c>
      <c r="S167" s="8">
        <f t="shared" si="10"/>
        <v>1046181.5</v>
      </c>
      <c r="T167" s="8">
        <f t="shared" si="11"/>
        <v>42601.208333333328</v>
      </c>
    </row>
    <row r="168" spans="1:20" ht="17" x14ac:dyDescent="0.2">
      <c r="A168">
        <v>538</v>
      </c>
      <c r="B168" t="s">
        <v>1121</v>
      </c>
      <c r="C168" s="3" t="s">
        <v>1122</v>
      </c>
      <c r="D168">
        <v>151300</v>
      </c>
      <c r="E168">
        <v>57034</v>
      </c>
      <c r="F168" t="s">
        <v>14</v>
      </c>
      <c r="G168">
        <v>1296</v>
      </c>
      <c r="H168" t="s">
        <v>21</v>
      </c>
      <c r="I168" t="s">
        <v>22</v>
      </c>
      <c r="J168">
        <v>1379826000</v>
      </c>
      <c r="K168">
        <v>1381208400</v>
      </c>
      <c r="L168" t="b">
        <v>0</v>
      </c>
      <c r="M168" t="b">
        <v>0</v>
      </c>
      <c r="N168" t="s">
        <v>292</v>
      </c>
      <c r="O168" s="14">
        <f t="shared" si="8"/>
        <v>44.007716049382715</v>
      </c>
      <c r="P168" s="5">
        <f t="shared" si="9"/>
        <v>0.37695968274950431</v>
      </c>
      <c r="Q168" t="s">
        <v>2039</v>
      </c>
      <c r="R168" t="s">
        <v>2041</v>
      </c>
      <c r="S168" s="8">
        <f t="shared" si="10"/>
        <v>983781.5</v>
      </c>
      <c r="T168" s="8">
        <f t="shared" si="11"/>
        <v>41555.208333333336</v>
      </c>
    </row>
    <row r="169" spans="1:20" ht="17" x14ac:dyDescent="0.2">
      <c r="A169">
        <v>191</v>
      </c>
      <c r="B169" t="s">
        <v>434</v>
      </c>
      <c r="C169" s="3" t="s">
        <v>435</v>
      </c>
      <c r="D169">
        <v>8400</v>
      </c>
      <c r="E169">
        <v>3188</v>
      </c>
      <c r="F169" t="s">
        <v>14</v>
      </c>
      <c r="G169">
        <v>86</v>
      </c>
      <c r="H169" t="s">
        <v>107</v>
      </c>
      <c r="I169" t="s">
        <v>108</v>
      </c>
      <c r="J169">
        <v>1552366800</v>
      </c>
      <c r="K169">
        <v>1552626000</v>
      </c>
      <c r="L169" t="b">
        <v>0</v>
      </c>
      <c r="M169" t="b">
        <v>0</v>
      </c>
      <c r="N169" t="s">
        <v>33</v>
      </c>
      <c r="O169" s="14">
        <f t="shared" si="8"/>
        <v>37.069767441860463</v>
      </c>
      <c r="P169" s="5">
        <f t="shared" si="9"/>
        <v>0.37952380952380954</v>
      </c>
      <c r="Q169" t="s">
        <v>2055</v>
      </c>
      <c r="R169" t="s">
        <v>2059</v>
      </c>
      <c r="S169" s="8">
        <f t="shared" si="10"/>
        <v>1103601.5</v>
      </c>
      <c r="T169" s="8">
        <f t="shared" si="11"/>
        <v>43539.208333333328</v>
      </c>
    </row>
    <row r="170" spans="1:20" ht="17" x14ac:dyDescent="0.2">
      <c r="A170">
        <v>327</v>
      </c>
      <c r="B170" t="s">
        <v>706</v>
      </c>
      <c r="C170" s="3" t="s">
        <v>707</v>
      </c>
      <c r="D170">
        <v>2600</v>
      </c>
      <c r="E170">
        <v>1002</v>
      </c>
      <c r="F170" t="s">
        <v>14</v>
      </c>
      <c r="G170">
        <v>33</v>
      </c>
      <c r="H170" t="s">
        <v>21</v>
      </c>
      <c r="I170" t="s">
        <v>22</v>
      </c>
      <c r="J170">
        <v>1566968400</v>
      </c>
      <c r="K170">
        <v>1567314000</v>
      </c>
      <c r="L170" t="b">
        <v>0</v>
      </c>
      <c r="M170" t="b">
        <v>1</v>
      </c>
      <c r="N170" t="s">
        <v>33</v>
      </c>
      <c r="O170" s="14">
        <f t="shared" si="8"/>
        <v>30.363636363636363</v>
      </c>
      <c r="P170" s="5">
        <f t="shared" si="9"/>
        <v>0.38538461538461538</v>
      </c>
      <c r="Q170" t="s">
        <v>2033</v>
      </c>
      <c r="R170" t="s">
        <v>2034</v>
      </c>
      <c r="S170" s="8">
        <f t="shared" si="10"/>
        <v>1113741.5</v>
      </c>
      <c r="T170" s="8">
        <f t="shared" si="11"/>
        <v>43709.208333333328</v>
      </c>
    </row>
    <row r="171" spans="1:20" ht="17" x14ac:dyDescent="0.2">
      <c r="A171">
        <v>126</v>
      </c>
      <c r="B171" t="s">
        <v>303</v>
      </c>
      <c r="C171" s="3" t="s">
        <v>304</v>
      </c>
      <c r="D171">
        <v>180200</v>
      </c>
      <c r="E171">
        <v>69617</v>
      </c>
      <c r="F171" t="s">
        <v>14</v>
      </c>
      <c r="G171">
        <v>774</v>
      </c>
      <c r="H171" t="s">
        <v>21</v>
      </c>
      <c r="I171" t="s">
        <v>22</v>
      </c>
      <c r="J171">
        <v>1471150800</v>
      </c>
      <c r="K171">
        <v>1473570000</v>
      </c>
      <c r="L171" t="b">
        <v>0</v>
      </c>
      <c r="M171" t="b">
        <v>1</v>
      </c>
      <c r="N171" t="s">
        <v>33</v>
      </c>
      <c r="O171" s="14">
        <f t="shared" si="8"/>
        <v>89.944444444444443</v>
      </c>
      <c r="P171" s="5">
        <f t="shared" si="9"/>
        <v>0.38633185349611543</v>
      </c>
      <c r="Q171" t="s">
        <v>2033</v>
      </c>
      <c r="R171" t="s">
        <v>2034</v>
      </c>
      <c r="S171" s="8">
        <f t="shared" si="10"/>
        <v>1047201.5</v>
      </c>
      <c r="T171" s="8">
        <f t="shared" si="11"/>
        <v>42624.208333333328</v>
      </c>
    </row>
    <row r="172" spans="1:20" ht="17" x14ac:dyDescent="0.2">
      <c r="A172">
        <v>319</v>
      </c>
      <c r="B172" t="s">
        <v>690</v>
      </c>
      <c r="C172" s="3" t="s">
        <v>691</v>
      </c>
      <c r="D172">
        <v>8400</v>
      </c>
      <c r="E172">
        <v>3251</v>
      </c>
      <c r="F172" t="s">
        <v>74</v>
      </c>
      <c r="G172">
        <v>64</v>
      </c>
      <c r="H172" t="s">
        <v>21</v>
      </c>
      <c r="I172" t="s">
        <v>22</v>
      </c>
      <c r="J172">
        <v>1281589200</v>
      </c>
      <c r="K172">
        <v>1283662800</v>
      </c>
      <c r="L172" t="b">
        <v>0</v>
      </c>
      <c r="M172" t="b">
        <v>0</v>
      </c>
      <c r="N172" t="s">
        <v>28</v>
      </c>
      <c r="O172" s="14">
        <f t="shared" si="8"/>
        <v>50.796875</v>
      </c>
      <c r="P172" s="5">
        <f t="shared" si="9"/>
        <v>0.38702380952380955</v>
      </c>
      <c r="Q172" t="s">
        <v>2033</v>
      </c>
      <c r="R172" t="s">
        <v>2034</v>
      </c>
      <c r="S172" s="8">
        <f t="shared" si="10"/>
        <v>915561.5</v>
      </c>
      <c r="T172" s="8">
        <f t="shared" si="11"/>
        <v>40426.208333333336</v>
      </c>
    </row>
    <row r="173" spans="1:20" ht="17" x14ac:dyDescent="0.2">
      <c r="A173">
        <v>206</v>
      </c>
      <c r="B173" t="s">
        <v>464</v>
      </c>
      <c r="C173" s="3" t="s">
        <v>465</v>
      </c>
      <c r="D173">
        <v>9000</v>
      </c>
      <c r="E173">
        <v>3496</v>
      </c>
      <c r="F173" t="s">
        <v>74</v>
      </c>
      <c r="G173">
        <v>57</v>
      </c>
      <c r="H173" t="s">
        <v>21</v>
      </c>
      <c r="I173" t="s">
        <v>22</v>
      </c>
      <c r="J173">
        <v>1267250400</v>
      </c>
      <c r="K173">
        <v>1268028000</v>
      </c>
      <c r="L173" t="b">
        <v>0</v>
      </c>
      <c r="M173" t="b">
        <v>0</v>
      </c>
      <c r="N173" t="s">
        <v>119</v>
      </c>
      <c r="O173" s="14">
        <f t="shared" si="8"/>
        <v>61.333333333333336</v>
      </c>
      <c r="P173" s="5">
        <f t="shared" si="9"/>
        <v>0.38844444444444443</v>
      </c>
      <c r="Q173" t="s">
        <v>2035</v>
      </c>
      <c r="R173" t="s">
        <v>2036</v>
      </c>
      <c r="S173" s="8">
        <f t="shared" si="10"/>
        <v>905604</v>
      </c>
      <c r="T173" s="8">
        <f t="shared" si="11"/>
        <v>40245.25</v>
      </c>
    </row>
    <row r="174" spans="1:20" ht="17" x14ac:dyDescent="0.2">
      <c r="A174">
        <v>881</v>
      </c>
      <c r="B174" t="s">
        <v>1794</v>
      </c>
      <c r="C174" s="3" t="s">
        <v>1795</v>
      </c>
      <c r="D174">
        <v>81300</v>
      </c>
      <c r="E174">
        <v>31665</v>
      </c>
      <c r="F174" t="s">
        <v>14</v>
      </c>
      <c r="G174">
        <v>452</v>
      </c>
      <c r="H174" t="s">
        <v>21</v>
      </c>
      <c r="I174" t="s">
        <v>22</v>
      </c>
      <c r="J174">
        <v>1436418000</v>
      </c>
      <c r="K174">
        <v>1438923600</v>
      </c>
      <c r="L174" t="b">
        <v>0</v>
      </c>
      <c r="M174" t="b">
        <v>1</v>
      </c>
      <c r="N174" t="s">
        <v>33</v>
      </c>
      <c r="O174" s="14">
        <f t="shared" si="8"/>
        <v>70.055309734513273</v>
      </c>
      <c r="P174" s="5">
        <f t="shared" si="9"/>
        <v>0.38948339483394834</v>
      </c>
      <c r="Q174" t="s">
        <v>2044</v>
      </c>
      <c r="R174" t="s">
        <v>2054</v>
      </c>
      <c r="S174" s="8">
        <f t="shared" si="10"/>
        <v>1023081.5</v>
      </c>
      <c r="T174" s="8">
        <f t="shared" si="11"/>
        <v>42223.208333333328</v>
      </c>
    </row>
    <row r="175" spans="1:20" ht="34" x14ac:dyDescent="0.2">
      <c r="A175">
        <v>472</v>
      </c>
      <c r="B175" t="s">
        <v>991</v>
      </c>
      <c r="C175" s="3" t="s">
        <v>992</v>
      </c>
      <c r="D175">
        <v>153800</v>
      </c>
      <c r="E175">
        <v>60342</v>
      </c>
      <c r="F175" t="s">
        <v>14</v>
      </c>
      <c r="G175">
        <v>575</v>
      </c>
      <c r="H175" t="s">
        <v>21</v>
      </c>
      <c r="I175" t="s">
        <v>22</v>
      </c>
      <c r="J175">
        <v>1552280400</v>
      </c>
      <c r="K175">
        <v>1556946000</v>
      </c>
      <c r="L175" t="b">
        <v>0</v>
      </c>
      <c r="M175" t="b">
        <v>0</v>
      </c>
      <c r="N175" t="s">
        <v>23</v>
      </c>
      <c r="O175" s="14">
        <f t="shared" si="8"/>
        <v>104.94260869565217</v>
      </c>
      <c r="P175" s="5">
        <f t="shared" si="9"/>
        <v>0.39234070221066319</v>
      </c>
      <c r="Q175" t="s">
        <v>2033</v>
      </c>
      <c r="R175" t="s">
        <v>2034</v>
      </c>
      <c r="S175" s="8">
        <f t="shared" si="10"/>
        <v>1103541.5</v>
      </c>
      <c r="T175" s="8">
        <f t="shared" si="11"/>
        <v>43589.208333333328</v>
      </c>
    </row>
    <row r="176" spans="1:20" ht="17" x14ac:dyDescent="0.2">
      <c r="A176">
        <v>387</v>
      </c>
      <c r="B176" t="s">
        <v>826</v>
      </c>
      <c r="C176" s="3" t="s">
        <v>827</v>
      </c>
      <c r="D176">
        <v>109000</v>
      </c>
      <c r="E176">
        <v>42795</v>
      </c>
      <c r="F176" t="s">
        <v>14</v>
      </c>
      <c r="G176">
        <v>424</v>
      </c>
      <c r="H176" t="s">
        <v>21</v>
      </c>
      <c r="I176" t="s">
        <v>22</v>
      </c>
      <c r="J176">
        <v>1339477200</v>
      </c>
      <c r="K176">
        <v>1339909200</v>
      </c>
      <c r="L176" t="b">
        <v>0</v>
      </c>
      <c r="M176" t="b">
        <v>0</v>
      </c>
      <c r="N176" t="s">
        <v>65</v>
      </c>
      <c r="O176" s="14">
        <f t="shared" si="8"/>
        <v>100.93160377358491</v>
      </c>
      <c r="P176" s="5">
        <f t="shared" si="9"/>
        <v>0.39261467889908258</v>
      </c>
      <c r="Q176" t="s">
        <v>2039</v>
      </c>
      <c r="R176" t="s">
        <v>2040</v>
      </c>
      <c r="S176" s="8">
        <f t="shared" si="10"/>
        <v>955761.5</v>
      </c>
      <c r="T176" s="8">
        <f t="shared" si="11"/>
        <v>41077.208333333336</v>
      </c>
    </row>
    <row r="177" spans="1:20" ht="17" x14ac:dyDescent="0.2">
      <c r="A177">
        <v>513</v>
      </c>
      <c r="B177" t="s">
        <v>1072</v>
      </c>
      <c r="C177" s="3" t="s">
        <v>1073</v>
      </c>
      <c r="D177">
        <v>8300</v>
      </c>
      <c r="E177">
        <v>3260</v>
      </c>
      <c r="F177" t="s">
        <v>74</v>
      </c>
      <c r="G177">
        <v>35</v>
      </c>
      <c r="H177" t="s">
        <v>21</v>
      </c>
      <c r="I177" t="s">
        <v>22</v>
      </c>
      <c r="J177">
        <v>1284008400</v>
      </c>
      <c r="K177">
        <v>1284181200</v>
      </c>
      <c r="L177" t="b">
        <v>0</v>
      </c>
      <c r="M177" t="b">
        <v>0</v>
      </c>
      <c r="N177" t="s">
        <v>269</v>
      </c>
      <c r="O177" s="14">
        <f t="shared" si="8"/>
        <v>93.142857142857139</v>
      </c>
      <c r="P177" s="5">
        <f t="shared" si="9"/>
        <v>0.39277108433734942</v>
      </c>
      <c r="Q177" t="s">
        <v>2035</v>
      </c>
      <c r="R177" t="s">
        <v>2049</v>
      </c>
      <c r="S177" s="8">
        <f t="shared" si="10"/>
        <v>917241.5</v>
      </c>
      <c r="T177" s="8">
        <f t="shared" si="11"/>
        <v>40432.208333333336</v>
      </c>
    </row>
    <row r="178" spans="1:20" ht="34" x14ac:dyDescent="0.2">
      <c r="A178">
        <v>507</v>
      </c>
      <c r="B178" t="s">
        <v>1061</v>
      </c>
      <c r="C178" s="3" t="s">
        <v>1062</v>
      </c>
      <c r="D178">
        <v>2100</v>
      </c>
      <c r="E178">
        <v>837</v>
      </c>
      <c r="F178" t="s">
        <v>14</v>
      </c>
      <c r="G178">
        <v>19</v>
      </c>
      <c r="H178" t="s">
        <v>21</v>
      </c>
      <c r="I178" t="s">
        <v>22</v>
      </c>
      <c r="J178">
        <v>1365483600</v>
      </c>
      <c r="K178">
        <v>1369717200</v>
      </c>
      <c r="L178" t="b">
        <v>0</v>
      </c>
      <c r="M178" t="b">
        <v>1</v>
      </c>
      <c r="N178" t="s">
        <v>28</v>
      </c>
      <c r="O178" s="14">
        <f t="shared" si="8"/>
        <v>44.05263157894737</v>
      </c>
      <c r="P178" s="5">
        <f t="shared" si="9"/>
        <v>0.39857142857142858</v>
      </c>
      <c r="Q178" t="s">
        <v>2037</v>
      </c>
      <c r="R178" t="s">
        <v>2060</v>
      </c>
      <c r="S178" s="8">
        <f t="shared" si="10"/>
        <v>973821.5</v>
      </c>
      <c r="T178" s="8">
        <f t="shared" si="11"/>
        <v>41422.208333333336</v>
      </c>
    </row>
    <row r="179" spans="1:20" ht="17" x14ac:dyDescent="0.2">
      <c r="A179">
        <v>980</v>
      </c>
      <c r="B179" t="s">
        <v>1988</v>
      </c>
      <c r="C179" s="3" t="s">
        <v>1989</v>
      </c>
      <c r="D179">
        <v>195200</v>
      </c>
      <c r="E179">
        <v>78630</v>
      </c>
      <c r="F179" t="s">
        <v>14</v>
      </c>
      <c r="G179">
        <v>742</v>
      </c>
      <c r="H179" t="s">
        <v>21</v>
      </c>
      <c r="I179" t="s">
        <v>22</v>
      </c>
      <c r="J179">
        <v>1446181200</v>
      </c>
      <c r="K179">
        <v>1446616800</v>
      </c>
      <c r="L179" t="b">
        <v>1</v>
      </c>
      <c r="M179" t="b">
        <v>0</v>
      </c>
      <c r="N179" t="s">
        <v>68</v>
      </c>
      <c r="O179" s="14">
        <f t="shared" si="8"/>
        <v>105.97035040431267</v>
      </c>
      <c r="P179" s="5">
        <f t="shared" si="9"/>
        <v>0.40281762295081969</v>
      </c>
      <c r="Q179" t="s">
        <v>2035</v>
      </c>
      <c r="R179" t="s">
        <v>2036</v>
      </c>
      <c r="S179" s="8">
        <f t="shared" si="10"/>
        <v>1029861.5</v>
      </c>
      <c r="T179" s="8">
        <f t="shared" si="11"/>
        <v>42312.25</v>
      </c>
    </row>
    <row r="180" spans="1:20" ht="34" x14ac:dyDescent="0.2">
      <c r="A180">
        <v>986</v>
      </c>
      <c r="B180" t="s">
        <v>2000</v>
      </c>
      <c r="C180" s="3" t="s">
        <v>2001</v>
      </c>
      <c r="D180">
        <v>7800</v>
      </c>
      <c r="E180">
        <v>3144</v>
      </c>
      <c r="F180" t="s">
        <v>14</v>
      </c>
      <c r="G180">
        <v>92</v>
      </c>
      <c r="H180" t="s">
        <v>21</v>
      </c>
      <c r="I180" t="s">
        <v>22</v>
      </c>
      <c r="J180">
        <v>1301979600</v>
      </c>
      <c r="K180">
        <v>1303189200</v>
      </c>
      <c r="L180" t="b">
        <v>0</v>
      </c>
      <c r="M180" t="b">
        <v>0</v>
      </c>
      <c r="N180" t="s">
        <v>23</v>
      </c>
      <c r="O180" s="14">
        <f t="shared" si="8"/>
        <v>34.173913043478258</v>
      </c>
      <c r="P180" s="5">
        <f t="shared" si="9"/>
        <v>0.40307692307692305</v>
      </c>
      <c r="Q180" t="s">
        <v>2044</v>
      </c>
      <c r="R180" t="s">
        <v>2045</v>
      </c>
      <c r="S180" s="8">
        <f t="shared" si="10"/>
        <v>929721.5</v>
      </c>
      <c r="T180" s="8">
        <f t="shared" si="11"/>
        <v>40652.208333333336</v>
      </c>
    </row>
    <row r="181" spans="1:20" ht="17" x14ac:dyDescent="0.2">
      <c r="A181">
        <v>402</v>
      </c>
      <c r="B181" t="s">
        <v>855</v>
      </c>
      <c r="C181" s="3" t="s">
        <v>856</v>
      </c>
      <c r="D181">
        <v>7300</v>
      </c>
      <c r="E181">
        <v>2946</v>
      </c>
      <c r="F181" t="s">
        <v>14</v>
      </c>
      <c r="G181">
        <v>40</v>
      </c>
      <c r="H181" t="s">
        <v>21</v>
      </c>
      <c r="I181" t="s">
        <v>22</v>
      </c>
      <c r="J181">
        <v>1325829600</v>
      </c>
      <c r="K181">
        <v>1329890400</v>
      </c>
      <c r="L181" t="b">
        <v>0</v>
      </c>
      <c r="M181" t="b">
        <v>1</v>
      </c>
      <c r="N181" t="s">
        <v>100</v>
      </c>
      <c r="O181" s="14">
        <f t="shared" si="8"/>
        <v>73.650000000000006</v>
      </c>
      <c r="P181" s="5">
        <f t="shared" si="9"/>
        <v>0.40356164383561643</v>
      </c>
      <c r="Q181" t="s">
        <v>2039</v>
      </c>
      <c r="R181" t="s">
        <v>2040</v>
      </c>
      <c r="S181" s="8">
        <f t="shared" si="10"/>
        <v>946284</v>
      </c>
      <c r="T181" s="8">
        <f t="shared" si="11"/>
        <v>40961.25</v>
      </c>
    </row>
    <row r="182" spans="1:20" ht="17" x14ac:dyDescent="0.2">
      <c r="A182">
        <v>379</v>
      </c>
      <c r="B182" t="s">
        <v>810</v>
      </c>
      <c r="C182" s="3" t="s">
        <v>811</v>
      </c>
      <c r="D182">
        <v>7200</v>
      </c>
      <c r="E182">
        <v>2912</v>
      </c>
      <c r="F182" t="s">
        <v>14</v>
      </c>
      <c r="G182">
        <v>44</v>
      </c>
      <c r="H182" t="s">
        <v>40</v>
      </c>
      <c r="I182" t="s">
        <v>41</v>
      </c>
      <c r="J182">
        <v>1319691600</v>
      </c>
      <c r="K182">
        <v>1320904800</v>
      </c>
      <c r="L182" t="b">
        <v>0</v>
      </c>
      <c r="M182" t="b">
        <v>0</v>
      </c>
      <c r="N182" t="s">
        <v>33</v>
      </c>
      <c r="O182" s="14">
        <f t="shared" si="8"/>
        <v>66.181818181818187</v>
      </c>
      <c r="P182" s="5">
        <f t="shared" si="9"/>
        <v>0.40444444444444444</v>
      </c>
      <c r="Q182" t="s">
        <v>2037</v>
      </c>
      <c r="R182" t="s">
        <v>2058</v>
      </c>
      <c r="S182" s="8">
        <f t="shared" si="10"/>
        <v>942021.5</v>
      </c>
      <c r="T182" s="8">
        <f t="shared" si="11"/>
        <v>40857.25</v>
      </c>
    </row>
    <row r="183" spans="1:20" ht="17" x14ac:dyDescent="0.2">
      <c r="A183">
        <v>424</v>
      </c>
      <c r="B183" t="s">
        <v>897</v>
      </c>
      <c r="C183" s="3" t="s">
        <v>898</v>
      </c>
      <c r="D183">
        <v>5100</v>
      </c>
      <c r="E183">
        <v>2064</v>
      </c>
      <c r="F183" t="s">
        <v>14</v>
      </c>
      <c r="G183">
        <v>83</v>
      </c>
      <c r="H183" t="s">
        <v>21</v>
      </c>
      <c r="I183" t="s">
        <v>22</v>
      </c>
      <c r="J183">
        <v>1524027600</v>
      </c>
      <c r="K183">
        <v>1524546000</v>
      </c>
      <c r="L183" t="b">
        <v>0</v>
      </c>
      <c r="M183" t="b">
        <v>0</v>
      </c>
      <c r="N183" t="s">
        <v>60</v>
      </c>
      <c r="O183" s="14">
        <f t="shared" si="8"/>
        <v>24.867469879518072</v>
      </c>
      <c r="P183" s="5">
        <f t="shared" si="9"/>
        <v>0.40470588235294119</v>
      </c>
      <c r="Q183" t="s">
        <v>2033</v>
      </c>
      <c r="R183" t="s">
        <v>2034</v>
      </c>
      <c r="S183" s="8">
        <f t="shared" si="10"/>
        <v>1083921.5</v>
      </c>
      <c r="T183" s="8">
        <f t="shared" si="11"/>
        <v>43214.208333333328</v>
      </c>
    </row>
    <row r="184" spans="1:20" ht="17" x14ac:dyDescent="0.2">
      <c r="A184">
        <v>468</v>
      </c>
      <c r="B184" t="s">
        <v>984</v>
      </c>
      <c r="C184" s="3" t="s">
        <v>985</v>
      </c>
      <c r="D184">
        <v>4000</v>
      </c>
      <c r="E184">
        <v>1620</v>
      </c>
      <c r="F184" t="s">
        <v>14</v>
      </c>
      <c r="G184">
        <v>16</v>
      </c>
      <c r="H184" t="s">
        <v>21</v>
      </c>
      <c r="I184" t="s">
        <v>22</v>
      </c>
      <c r="J184">
        <v>1555218000</v>
      </c>
      <c r="K184">
        <v>1556600400</v>
      </c>
      <c r="L184" t="b">
        <v>0</v>
      </c>
      <c r="M184" t="b">
        <v>0</v>
      </c>
      <c r="N184" t="s">
        <v>33</v>
      </c>
      <c r="O184" s="14">
        <f t="shared" si="8"/>
        <v>101.25</v>
      </c>
      <c r="P184" s="5">
        <f t="shared" si="9"/>
        <v>0.40500000000000003</v>
      </c>
      <c r="Q184" t="s">
        <v>2039</v>
      </c>
      <c r="R184" t="s">
        <v>2048</v>
      </c>
      <c r="S184" s="8">
        <f t="shared" si="10"/>
        <v>1105581.5</v>
      </c>
      <c r="T184" s="8">
        <f t="shared" si="11"/>
        <v>43585.208333333328</v>
      </c>
    </row>
    <row r="185" spans="1:20" ht="17" x14ac:dyDescent="0.2">
      <c r="A185">
        <v>21</v>
      </c>
      <c r="B185" t="s">
        <v>79</v>
      </c>
      <c r="C185" s="3" t="s">
        <v>80</v>
      </c>
      <c r="D185">
        <v>94000</v>
      </c>
      <c r="E185">
        <v>38533</v>
      </c>
      <c r="F185" t="s">
        <v>14</v>
      </c>
      <c r="G185">
        <v>558</v>
      </c>
      <c r="H185" t="s">
        <v>21</v>
      </c>
      <c r="I185" t="s">
        <v>22</v>
      </c>
      <c r="J185">
        <v>1313384400</v>
      </c>
      <c r="K185">
        <v>1316322000</v>
      </c>
      <c r="L185" t="b">
        <v>0</v>
      </c>
      <c r="M185" t="b">
        <v>0</v>
      </c>
      <c r="N185" t="s">
        <v>33</v>
      </c>
      <c r="O185" s="14">
        <f t="shared" si="8"/>
        <v>69.055555555555557</v>
      </c>
      <c r="P185" s="5">
        <f t="shared" si="9"/>
        <v>0.40992553191489361</v>
      </c>
      <c r="Q185" t="s">
        <v>2033</v>
      </c>
      <c r="R185" t="s">
        <v>2034</v>
      </c>
      <c r="S185" s="8">
        <f t="shared" si="10"/>
        <v>937641.5</v>
      </c>
      <c r="T185" s="8">
        <f t="shared" si="11"/>
        <v>40804.208333333336</v>
      </c>
    </row>
    <row r="186" spans="1:20" ht="17" x14ac:dyDescent="0.2">
      <c r="A186">
        <v>647</v>
      </c>
      <c r="B186" t="s">
        <v>1336</v>
      </c>
      <c r="C186" s="3" t="s">
        <v>1337</v>
      </c>
      <c r="D186">
        <v>4500</v>
      </c>
      <c r="E186">
        <v>1863</v>
      </c>
      <c r="F186" t="s">
        <v>14</v>
      </c>
      <c r="G186">
        <v>18</v>
      </c>
      <c r="H186" t="s">
        <v>21</v>
      </c>
      <c r="I186" t="s">
        <v>22</v>
      </c>
      <c r="J186">
        <v>1523250000</v>
      </c>
      <c r="K186">
        <v>1525323600</v>
      </c>
      <c r="L186" t="b">
        <v>0</v>
      </c>
      <c r="M186" t="b">
        <v>0</v>
      </c>
      <c r="N186" t="s">
        <v>206</v>
      </c>
      <c r="O186" s="14">
        <f t="shared" si="8"/>
        <v>103.5</v>
      </c>
      <c r="P186" s="5">
        <f t="shared" si="9"/>
        <v>0.41399999999999998</v>
      </c>
      <c r="Q186" t="s">
        <v>2033</v>
      </c>
      <c r="R186" t="s">
        <v>2034</v>
      </c>
      <c r="S186" s="8">
        <f t="shared" si="10"/>
        <v>1083381.5</v>
      </c>
      <c r="T186" s="8">
        <f t="shared" si="11"/>
        <v>43223.208333333328</v>
      </c>
    </row>
    <row r="187" spans="1:20" ht="34" x14ac:dyDescent="0.2">
      <c r="A187">
        <v>235</v>
      </c>
      <c r="B187" t="s">
        <v>522</v>
      </c>
      <c r="C187" s="3" t="s">
        <v>523</v>
      </c>
      <c r="D187">
        <v>8600</v>
      </c>
      <c r="E187">
        <v>3589</v>
      </c>
      <c r="F187" t="s">
        <v>14</v>
      </c>
      <c r="G187">
        <v>92</v>
      </c>
      <c r="H187" t="s">
        <v>21</v>
      </c>
      <c r="I187" t="s">
        <v>22</v>
      </c>
      <c r="J187">
        <v>1486965600</v>
      </c>
      <c r="K187">
        <v>1487397600</v>
      </c>
      <c r="L187" t="b">
        <v>0</v>
      </c>
      <c r="M187" t="b">
        <v>0</v>
      </c>
      <c r="N187" t="s">
        <v>71</v>
      </c>
      <c r="O187" s="14">
        <f t="shared" si="8"/>
        <v>39.010869565217391</v>
      </c>
      <c r="P187" s="5">
        <f t="shared" si="9"/>
        <v>0.41732558139534881</v>
      </c>
      <c r="Q187" t="s">
        <v>2044</v>
      </c>
      <c r="R187" t="s">
        <v>2052</v>
      </c>
      <c r="S187" s="8">
        <f t="shared" si="10"/>
        <v>1058184</v>
      </c>
      <c r="T187" s="8">
        <f t="shared" si="11"/>
        <v>42784.25</v>
      </c>
    </row>
    <row r="188" spans="1:20" ht="17" x14ac:dyDescent="0.2">
      <c r="A188">
        <v>344</v>
      </c>
      <c r="B188" t="s">
        <v>740</v>
      </c>
      <c r="C188" s="3" t="s">
        <v>741</v>
      </c>
      <c r="D188">
        <v>197600</v>
      </c>
      <c r="E188">
        <v>82959</v>
      </c>
      <c r="F188" t="s">
        <v>14</v>
      </c>
      <c r="G188">
        <v>830</v>
      </c>
      <c r="H188" t="s">
        <v>21</v>
      </c>
      <c r="I188" t="s">
        <v>22</v>
      </c>
      <c r="J188">
        <v>1516600800</v>
      </c>
      <c r="K188">
        <v>1520056800</v>
      </c>
      <c r="L188" t="b">
        <v>0</v>
      </c>
      <c r="M188" t="b">
        <v>0</v>
      </c>
      <c r="N188" t="s">
        <v>89</v>
      </c>
      <c r="O188" s="14">
        <f t="shared" si="8"/>
        <v>99.950602409638549</v>
      </c>
      <c r="P188" s="5">
        <f t="shared" si="9"/>
        <v>0.41983299595141699</v>
      </c>
      <c r="Q188" t="s">
        <v>2037</v>
      </c>
      <c r="R188" t="s">
        <v>2038</v>
      </c>
      <c r="S188" s="8">
        <f t="shared" si="10"/>
        <v>1078764</v>
      </c>
      <c r="T188" s="8">
        <f t="shared" si="11"/>
        <v>43162.25</v>
      </c>
    </row>
    <row r="189" spans="1:20" ht="34" x14ac:dyDescent="0.2">
      <c r="A189">
        <v>656</v>
      </c>
      <c r="B189" t="s">
        <v>1354</v>
      </c>
      <c r="C189" s="3" t="s">
        <v>1355</v>
      </c>
      <c r="D189">
        <v>118400</v>
      </c>
      <c r="E189">
        <v>49879</v>
      </c>
      <c r="F189" t="s">
        <v>14</v>
      </c>
      <c r="G189">
        <v>504</v>
      </c>
      <c r="H189" t="s">
        <v>26</v>
      </c>
      <c r="I189" t="s">
        <v>27</v>
      </c>
      <c r="J189">
        <v>1514440800</v>
      </c>
      <c r="K189">
        <v>1514872800</v>
      </c>
      <c r="L189" t="b">
        <v>0</v>
      </c>
      <c r="M189" t="b">
        <v>0</v>
      </c>
      <c r="N189" t="s">
        <v>17</v>
      </c>
      <c r="O189" s="14">
        <f t="shared" si="8"/>
        <v>98.966269841269835</v>
      </c>
      <c r="P189" s="5">
        <f t="shared" si="9"/>
        <v>0.42127533783783783</v>
      </c>
      <c r="Q189" t="s">
        <v>2055</v>
      </c>
      <c r="R189" t="s">
        <v>2056</v>
      </c>
      <c r="S189" s="8">
        <f t="shared" si="10"/>
        <v>1077264</v>
      </c>
      <c r="T189" s="8">
        <f t="shared" si="11"/>
        <v>43102.25</v>
      </c>
    </row>
    <row r="190" spans="1:20" ht="17" x14ac:dyDescent="0.2">
      <c r="A190">
        <v>516</v>
      </c>
      <c r="B190" t="s">
        <v>1078</v>
      </c>
      <c r="C190" s="3" t="s">
        <v>1079</v>
      </c>
      <c r="D190">
        <v>125400</v>
      </c>
      <c r="E190">
        <v>53324</v>
      </c>
      <c r="F190" t="s">
        <v>14</v>
      </c>
      <c r="G190">
        <v>846</v>
      </c>
      <c r="H190" t="s">
        <v>21</v>
      </c>
      <c r="I190" t="s">
        <v>22</v>
      </c>
      <c r="J190">
        <v>1281070800</v>
      </c>
      <c r="K190">
        <v>1284354000</v>
      </c>
      <c r="L190" t="b">
        <v>0</v>
      </c>
      <c r="M190" t="b">
        <v>0</v>
      </c>
      <c r="N190" t="s">
        <v>68</v>
      </c>
      <c r="O190" s="14">
        <f t="shared" si="8"/>
        <v>63.030732860520096</v>
      </c>
      <c r="P190" s="5">
        <f t="shared" si="9"/>
        <v>0.42523125996810207</v>
      </c>
      <c r="Q190" t="s">
        <v>2031</v>
      </c>
      <c r="R190" t="s">
        <v>2032</v>
      </c>
      <c r="S190" s="8">
        <f t="shared" si="10"/>
        <v>915201.5</v>
      </c>
      <c r="T190" s="8">
        <f t="shared" si="11"/>
        <v>40434.208333333336</v>
      </c>
    </row>
    <row r="191" spans="1:20" ht="17" x14ac:dyDescent="0.2">
      <c r="A191">
        <v>632</v>
      </c>
      <c r="B191" t="s">
        <v>1306</v>
      </c>
      <c r="C191" s="3" t="s">
        <v>1307</v>
      </c>
      <c r="D191">
        <v>72100</v>
      </c>
      <c r="E191">
        <v>30902</v>
      </c>
      <c r="F191" t="s">
        <v>47</v>
      </c>
      <c r="G191">
        <v>278</v>
      </c>
      <c r="H191" t="s">
        <v>21</v>
      </c>
      <c r="I191" t="s">
        <v>22</v>
      </c>
      <c r="J191">
        <v>1414904400</v>
      </c>
      <c r="K191">
        <v>1416463200</v>
      </c>
      <c r="L191" t="b">
        <v>0</v>
      </c>
      <c r="M191" t="b">
        <v>0</v>
      </c>
      <c r="N191" t="s">
        <v>33</v>
      </c>
      <c r="O191" s="14">
        <f t="shared" si="8"/>
        <v>111.15827338129496</v>
      </c>
      <c r="P191" s="5">
        <f t="shared" si="9"/>
        <v>0.42859916782246882</v>
      </c>
      <c r="Q191" t="s">
        <v>2044</v>
      </c>
      <c r="R191" t="s">
        <v>2045</v>
      </c>
      <c r="S191" s="8">
        <f t="shared" si="10"/>
        <v>1008141.5</v>
      </c>
      <c r="T191" s="8">
        <f t="shared" si="11"/>
        <v>41963.25</v>
      </c>
    </row>
    <row r="192" spans="1:20" ht="17" x14ac:dyDescent="0.2">
      <c r="A192">
        <v>866</v>
      </c>
      <c r="B192" t="s">
        <v>1764</v>
      </c>
      <c r="C192" s="3" t="s">
        <v>1765</v>
      </c>
      <c r="D192">
        <v>182800</v>
      </c>
      <c r="E192">
        <v>79045</v>
      </c>
      <c r="F192" t="s">
        <v>74</v>
      </c>
      <c r="G192">
        <v>898</v>
      </c>
      <c r="H192" t="s">
        <v>21</v>
      </c>
      <c r="I192" t="s">
        <v>22</v>
      </c>
      <c r="J192">
        <v>1304830800</v>
      </c>
      <c r="K192">
        <v>1304917200</v>
      </c>
      <c r="L192" t="b">
        <v>0</v>
      </c>
      <c r="M192" t="b">
        <v>0</v>
      </c>
      <c r="N192" t="s">
        <v>122</v>
      </c>
      <c r="O192" s="14">
        <f t="shared" si="8"/>
        <v>88.023385300668153</v>
      </c>
      <c r="P192" s="5">
        <f t="shared" si="9"/>
        <v>0.43241247264770238</v>
      </c>
      <c r="Q192" t="s">
        <v>2033</v>
      </c>
      <c r="R192" t="s">
        <v>2034</v>
      </c>
      <c r="S192" s="8">
        <f t="shared" si="10"/>
        <v>931701.5</v>
      </c>
      <c r="T192" s="8">
        <f t="shared" si="11"/>
        <v>40672.208333333336</v>
      </c>
    </row>
    <row r="193" spans="1:20" ht="17" x14ac:dyDescent="0.2">
      <c r="A193">
        <v>673</v>
      </c>
      <c r="B193" t="s">
        <v>1386</v>
      </c>
      <c r="C193" s="3" t="s">
        <v>1387</v>
      </c>
      <c r="D193">
        <v>5600</v>
      </c>
      <c r="E193">
        <v>2445</v>
      </c>
      <c r="F193" t="s">
        <v>14</v>
      </c>
      <c r="G193">
        <v>58</v>
      </c>
      <c r="H193" t="s">
        <v>107</v>
      </c>
      <c r="I193" t="s">
        <v>108</v>
      </c>
      <c r="J193">
        <v>1460696400</v>
      </c>
      <c r="K193">
        <v>1462510800</v>
      </c>
      <c r="L193" t="b">
        <v>0</v>
      </c>
      <c r="M193" t="b">
        <v>0</v>
      </c>
      <c r="N193" t="s">
        <v>60</v>
      </c>
      <c r="O193" s="14">
        <f t="shared" si="8"/>
        <v>42.155172413793103</v>
      </c>
      <c r="P193" s="5">
        <f t="shared" si="9"/>
        <v>0.43660714285714286</v>
      </c>
      <c r="Q193" t="s">
        <v>2042</v>
      </c>
      <c r="R193" t="s">
        <v>2043</v>
      </c>
      <c r="S193" s="8">
        <f t="shared" si="10"/>
        <v>1039941.5</v>
      </c>
      <c r="T193" s="8">
        <f t="shared" si="11"/>
        <v>42496.208333333328</v>
      </c>
    </row>
    <row r="194" spans="1:20" ht="34" x14ac:dyDescent="0.2">
      <c r="A194">
        <v>416</v>
      </c>
      <c r="B194" t="s">
        <v>882</v>
      </c>
      <c r="C194" s="3" t="s">
        <v>883</v>
      </c>
      <c r="D194">
        <v>134600</v>
      </c>
      <c r="E194">
        <v>59007</v>
      </c>
      <c r="F194" t="s">
        <v>14</v>
      </c>
      <c r="G194">
        <v>1439</v>
      </c>
      <c r="H194" t="s">
        <v>21</v>
      </c>
      <c r="I194" t="s">
        <v>22</v>
      </c>
      <c r="J194">
        <v>1295244000</v>
      </c>
      <c r="K194">
        <v>1296021600</v>
      </c>
      <c r="L194" t="b">
        <v>0</v>
      </c>
      <c r="M194" t="b">
        <v>1</v>
      </c>
      <c r="N194" t="s">
        <v>42</v>
      </c>
      <c r="O194" s="14">
        <f t="shared" si="8"/>
        <v>41.005559416261292</v>
      </c>
      <c r="P194" s="5">
        <f t="shared" si="9"/>
        <v>0.43838781575037145</v>
      </c>
      <c r="Q194" t="s">
        <v>2039</v>
      </c>
      <c r="R194" t="s">
        <v>2048</v>
      </c>
      <c r="S194" s="8">
        <f t="shared" si="10"/>
        <v>925044</v>
      </c>
      <c r="T194" s="8">
        <f t="shared" si="11"/>
        <v>40569.25</v>
      </c>
    </row>
    <row r="195" spans="1:20" ht="34" x14ac:dyDescent="0.2">
      <c r="A195">
        <v>553</v>
      </c>
      <c r="B195" t="s">
        <v>1151</v>
      </c>
      <c r="C195" s="3" t="s">
        <v>1152</v>
      </c>
      <c r="D195">
        <v>170600</v>
      </c>
      <c r="E195">
        <v>75022</v>
      </c>
      <c r="F195" t="s">
        <v>14</v>
      </c>
      <c r="G195">
        <v>1028</v>
      </c>
      <c r="H195" t="s">
        <v>21</v>
      </c>
      <c r="I195" t="s">
        <v>22</v>
      </c>
      <c r="J195">
        <v>1293948000</v>
      </c>
      <c r="K195">
        <v>1294034400</v>
      </c>
      <c r="L195" t="b">
        <v>0</v>
      </c>
      <c r="M195" t="b">
        <v>0</v>
      </c>
      <c r="N195" t="s">
        <v>23</v>
      </c>
      <c r="O195" s="14">
        <f t="shared" ref="O195:O258" si="12">$E195/$G195</f>
        <v>72.978599221789878</v>
      </c>
      <c r="P195" s="5">
        <f t="shared" ref="P195:P258" si="13">E195/D195</f>
        <v>0.43975381008206332</v>
      </c>
      <c r="Q195" t="s">
        <v>2037</v>
      </c>
      <c r="R195" t="s">
        <v>2051</v>
      </c>
      <c r="S195" s="8">
        <f t="shared" ref="S195:S258" si="14">(((J195/60)/24)+DATE(1970,1,1))</f>
        <v>924144</v>
      </c>
      <c r="T195" s="8">
        <f t="shared" ref="T195:T258" si="15">(((K195/60)/60)/24)+DATE(1970,1,1)</f>
        <v>40546.25</v>
      </c>
    </row>
    <row r="196" spans="1:20" ht="17" x14ac:dyDescent="0.2">
      <c r="A196">
        <v>454</v>
      </c>
      <c r="B196" t="s">
        <v>956</v>
      </c>
      <c r="C196" s="3" t="s">
        <v>957</v>
      </c>
      <c r="D196">
        <v>4000</v>
      </c>
      <c r="E196">
        <v>1763</v>
      </c>
      <c r="F196" t="s">
        <v>14</v>
      </c>
      <c r="G196">
        <v>39</v>
      </c>
      <c r="H196" t="s">
        <v>21</v>
      </c>
      <c r="I196" t="s">
        <v>22</v>
      </c>
      <c r="J196">
        <v>1382331600</v>
      </c>
      <c r="K196">
        <v>1385445600</v>
      </c>
      <c r="L196" t="b">
        <v>0</v>
      </c>
      <c r="M196" t="b">
        <v>1</v>
      </c>
      <c r="N196" t="s">
        <v>53</v>
      </c>
      <c r="O196" s="14">
        <f t="shared" si="12"/>
        <v>45.205128205128204</v>
      </c>
      <c r="P196" s="5">
        <f t="shared" si="13"/>
        <v>0.44074999999999998</v>
      </c>
      <c r="Q196" t="s">
        <v>2039</v>
      </c>
      <c r="R196" t="s">
        <v>2040</v>
      </c>
      <c r="S196" s="8">
        <f t="shared" si="14"/>
        <v>985521.5</v>
      </c>
      <c r="T196" s="8">
        <f t="shared" si="15"/>
        <v>41604.25</v>
      </c>
    </row>
    <row r="197" spans="1:20" ht="17" x14ac:dyDescent="0.2">
      <c r="A197">
        <v>566</v>
      </c>
      <c r="B197" t="s">
        <v>1176</v>
      </c>
      <c r="C197" s="3" t="s">
        <v>1177</v>
      </c>
      <c r="D197">
        <v>9300</v>
      </c>
      <c r="E197">
        <v>4124</v>
      </c>
      <c r="F197" t="s">
        <v>14</v>
      </c>
      <c r="G197">
        <v>37</v>
      </c>
      <c r="H197" t="s">
        <v>21</v>
      </c>
      <c r="I197" t="s">
        <v>22</v>
      </c>
      <c r="J197">
        <v>1456293600</v>
      </c>
      <c r="K197">
        <v>1458277200</v>
      </c>
      <c r="L197" t="b">
        <v>0</v>
      </c>
      <c r="M197" t="b">
        <v>1</v>
      </c>
      <c r="N197" t="s">
        <v>50</v>
      </c>
      <c r="O197" s="14">
        <f t="shared" si="12"/>
        <v>111.45945945945945</v>
      </c>
      <c r="P197" s="5">
        <f t="shared" si="13"/>
        <v>0.44344086021505374</v>
      </c>
      <c r="Q197" t="s">
        <v>2037</v>
      </c>
      <c r="R197" t="s">
        <v>2050</v>
      </c>
      <c r="S197" s="8">
        <f t="shared" si="14"/>
        <v>1036884</v>
      </c>
      <c r="T197" s="8">
        <f t="shared" si="15"/>
        <v>42447.208333333328</v>
      </c>
    </row>
    <row r="198" spans="1:20" ht="17" x14ac:dyDescent="0.2">
      <c r="A198">
        <v>217</v>
      </c>
      <c r="B198" t="s">
        <v>487</v>
      </c>
      <c r="C198" s="3" t="s">
        <v>488</v>
      </c>
      <c r="D198">
        <v>129400</v>
      </c>
      <c r="E198">
        <v>57911</v>
      </c>
      <c r="F198" t="s">
        <v>14</v>
      </c>
      <c r="G198">
        <v>934</v>
      </c>
      <c r="H198" t="s">
        <v>21</v>
      </c>
      <c r="I198" t="s">
        <v>22</v>
      </c>
      <c r="J198">
        <v>1556427600</v>
      </c>
      <c r="K198">
        <v>1557205200</v>
      </c>
      <c r="L198" t="b">
        <v>0</v>
      </c>
      <c r="M198" t="b">
        <v>0</v>
      </c>
      <c r="N198" t="s">
        <v>474</v>
      </c>
      <c r="O198" s="14">
        <f t="shared" si="12"/>
        <v>62.003211991434689</v>
      </c>
      <c r="P198" s="5">
        <f t="shared" si="13"/>
        <v>0.44753477588871715</v>
      </c>
      <c r="Q198" t="s">
        <v>2039</v>
      </c>
      <c r="R198" t="s">
        <v>2041</v>
      </c>
      <c r="S198" s="8">
        <f t="shared" si="14"/>
        <v>1106421.5</v>
      </c>
      <c r="T198" s="8">
        <f t="shared" si="15"/>
        <v>43592.208333333328</v>
      </c>
    </row>
    <row r="199" spans="1:20" ht="17" x14ac:dyDescent="0.2">
      <c r="A199">
        <v>66</v>
      </c>
      <c r="B199" t="s">
        <v>180</v>
      </c>
      <c r="C199" s="3" t="s">
        <v>181</v>
      </c>
      <c r="D199">
        <v>2900</v>
      </c>
      <c r="E199">
        <v>1307</v>
      </c>
      <c r="F199" t="s">
        <v>14</v>
      </c>
      <c r="G199">
        <v>12</v>
      </c>
      <c r="H199" t="s">
        <v>21</v>
      </c>
      <c r="I199" t="s">
        <v>22</v>
      </c>
      <c r="J199">
        <v>1428469200</v>
      </c>
      <c r="K199">
        <v>1428901200</v>
      </c>
      <c r="L199" t="b">
        <v>0</v>
      </c>
      <c r="M199" t="b">
        <v>1</v>
      </c>
      <c r="N199" t="s">
        <v>33</v>
      </c>
      <c r="O199" s="14">
        <f t="shared" si="12"/>
        <v>108.91666666666667</v>
      </c>
      <c r="P199" s="5">
        <f t="shared" si="13"/>
        <v>0.45068965517241377</v>
      </c>
      <c r="Q199" t="s">
        <v>2037</v>
      </c>
      <c r="R199" t="s">
        <v>2053</v>
      </c>
      <c r="S199" s="8">
        <f t="shared" si="14"/>
        <v>1017561.5</v>
      </c>
      <c r="T199" s="8">
        <f t="shared" si="15"/>
        <v>42107.208333333328</v>
      </c>
    </row>
    <row r="200" spans="1:20" ht="17" x14ac:dyDescent="0.2">
      <c r="A200">
        <v>193</v>
      </c>
      <c r="B200" t="s">
        <v>438</v>
      </c>
      <c r="C200" s="3" t="s">
        <v>439</v>
      </c>
      <c r="D200">
        <v>6600</v>
      </c>
      <c r="E200">
        <v>3012</v>
      </c>
      <c r="F200" t="s">
        <v>14</v>
      </c>
      <c r="G200">
        <v>65</v>
      </c>
      <c r="H200" t="s">
        <v>21</v>
      </c>
      <c r="I200" t="s">
        <v>22</v>
      </c>
      <c r="J200">
        <v>1523163600</v>
      </c>
      <c r="K200">
        <v>1523509200</v>
      </c>
      <c r="L200" t="b">
        <v>1</v>
      </c>
      <c r="M200" t="b">
        <v>0</v>
      </c>
      <c r="N200" t="s">
        <v>60</v>
      </c>
      <c r="O200" s="14">
        <f t="shared" si="12"/>
        <v>46.338461538461537</v>
      </c>
      <c r="P200" s="5">
        <f t="shared" si="13"/>
        <v>0.45636363636363636</v>
      </c>
      <c r="Q200" t="s">
        <v>2033</v>
      </c>
      <c r="R200" t="s">
        <v>2034</v>
      </c>
      <c r="S200" s="8">
        <f t="shared" si="14"/>
        <v>1083321.5</v>
      </c>
      <c r="T200" s="8">
        <f t="shared" si="15"/>
        <v>43202.208333333328</v>
      </c>
    </row>
    <row r="201" spans="1:20" ht="17" x14ac:dyDescent="0.2">
      <c r="A201">
        <v>927</v>
      </c>
      <c r="B201" t="s">
        <v>1886</v>
      </c>
      <c r="C201" s="3" t="s">
        <v>1887</v>
      </c>
      <c r="D201">
        <v>7200</v>
      </c>
      <c r="E201">
        <v>3301</v>
      </c>
      <c r="F201" t="s">
        <v>14</v>
      </c>
      <c r="G201">
        <v>37</v>
      </c>
      <c r="H201" t="s">
        <v>21</v>
      </c>
      <c r="I201" t="s">
        <v>22</v>
      </c>
      <c r="J201">
        <v>1342069200</v>
      </c>
      <c r="K201">
        <v>1344574800</v>
      </c>
      <c r="L201" t="b">
        <v>0</v>
      </c>
      <c r="M201" t="b">
        <v>0</v>
      </c>
      <c r="N201" t="s">
        <v>33</v>
      </c>
      <c r="O201" s="14">
        <f t="shared" si="12"/>
        <v>89.21621621621621</v>
      </c>
      <c r="P201" s="5">
        <f t="shared" si="13"/>
        <v>0.45847222222222223</v>
      </c>
      <c r="Q201" t="s">
        <v>2039</v>
      </c>
      <c r="R201" t="s">
        <v>2048</v>
      </c>
      <c r="S201" s="8">
        <f t="shared" si="14"/>
        <v>957561.5</v>
      </c>
      <c r="T201" s="8">
        <f t="shared" si="15"/>
        <v>41131.208333333336</v>
      </c>
    </row>
    <row r="202" spans="1:20" ht="34" x14ac:dyDescent="0.2">
      <c r="A202">
        <v>326</v>
      </c>
      <c r="B202" t="s">
        <v>704</v>
      </c>
      <c r="C202" s="3" t="s">
        <v>705</v>
      </c>
      <c r="D202">
        <v>7200</v>
      </c>
      <c r="E202">
        <v>3326</v>
      </c>
      <c r="F202" t="s">
        <v>14</v>
      </c>
      <c r="G202">
        <v>128</v>
      </c>
      <c r="H202" t="s">
        <v>21</v>
      </c>
      <c r="I202" t="s">
        <v>22</v>
      </c>
      <c r="J202">
        <v>1451109600</v>
      </c>
      <c r="K202">
        <v>1451628000</v>
      </c>
      <c r="L202" t="b">
        <v>0</v>
      </c>
      <c r="M202" t="b">
        <v>0</v>
      </c>
      <c r="N202" t="s">
        <v>71</v>
      </c>
      <c r="O202" s="14">
        <f t="shared" si="12"/>
        <v>25.984375</v>
      </c>
      <c r="P202" s="5">
        <f t="shared" si="13"/>
        <v>0.46194444444444444</v>
      </c>
      <c r="Q202" t="s">
        <v>2033</v>
      </c>
      <c r="R202" t="s">
        <v>2034</v>
      </c>
      <c r="S202" s="8">
        <f t="shared" si="14"/>
        <v>1033284</v>
      </c>
      <c r="T202" s="8">
        <f t="shared" si="15"/>
        <v>42370.25</v>
      </c>
    </row>
    <row r="203" spans="1:20" ht="17" x14ac:dyDescent="0.2">
      <c r="A203">
        <v>409</v>
      </c>
      <c r="B203" t="s">
        <v>243</v>
      </c>
      <c r="C203" s="3" t="s">
        <v>869</v>
      </c>
      <c r="D203">
        <v>135600</v>
      </c>
      <c r="E203">
        <v>62804</v>
      </c>
      <c r="F203" t="s">
        <v>14</v>
      </c>
      <c r="G203">
        <v>714</v>
      </c>
      <c r="H203" t="s">
        <v>21</v>
      </c>
      <c r="I203" t="s">
        <v>22</v>
      </c>
      <c r="J203">
        <v>1492491600</v>
      </c>
      <c r="K203">
        <v>1492837200</v>
      </c>
      <c r="L203" t="b">
        <v>0</v>
      </c>
      <c r="M203" t="b">
        <v>0</v>
      </c>
      <c r="N203" t="s">
        <v>23</v>
      </c>
      <c r="O203" s="14">
        <f t="shared" si="12"/>
        <v>87.960784313725483</v>
      </c>
      <c r="P203" s="5">
        <f t="shared" si="13"/>
        <v>0.46315634218289087</v>
      </c>
      <c r="Q203" t="s">
        <v>2037</v>
      </c>
      <c r="R203" t="s">
        <v>2038</v>
      </c>
      <c r="S203" s="8">
        <f t="shared" si="14"/>
        <v>1062021.5</v>
      </c>
      <c r="T203" s="8">
        <f t="shared" si="15"/>
        <v>42847.208333333328</v>
      </c>
    </row>
    <row r="204" spans="1:20" ht="17" x14ac:dyDescent="0.2">
      <c r="A204">
        <v>428</v>
      </c>
      <c r="B204" t="s">
        <v>905</v>
      </c>
      <c r="C204" s="3" t="s">
        <v>906</v>
      </c>
      <c r="D204">
        <v>101400</v>
      </c>
      <c r="E204">
        <v>47037</v>
      </c>
      <c r="F204" t="s">
        <v>14</v>
      </c>
      <c r="G204">
        <v>747</v>
      </c>
      <c r="H204" t="s">
        <v>21</v>
      </c>
      <c r="I204" t="s">
        <v>22</v>
      </c>
      <c r="J204">
        <v>1297404000</v>
      </c>
      <c r="K204">
        <v>1298008800</v>
      </c>
      <c r="L204" t="b">
        <v>0</v>
      </c>
      <c r="M204" t="b">
        <v>0</v>
      </c>
      <c r="N204" t="s">
        <v>71</v>
      </c>
      <c r="O204" s="14">
        <f t="shared" si="12"/>
        <v>62.967871485943775</v>
      </c>
      <c r="P204" s="5">
        <f t="shared" si="13"/>
        <v>0.46387573964497042</v>
      </c>
      <c r="Q204" t="s">
        <v>2039</v>
      </c>
      <c r="R204" t="s">
        <v>2040</v>
      </c>
      <c r="S204" s="8">
        <f t="shared" si="14"/>
        <v>926544</v>
      </c>
      <c r="T204" s="8">
        <f t="shared" si="15"/>
        <v>40592.25</v>
      </c>
    </row>
    <row r="205" spans="1:20" ht="17" x14ac:dyDescent="0.2">
      <c r="A205">
        <v>77</v>
      </c>
      <c r="B205" t="s">
        <v>202</v>
      </c>
      <c r="C205" s="3" t="s">
        <v>203</v>
      </c>
      <c r="D205">
        <v>9500</v>
      </c>
      <c r="E205">
        <v>4460</v>
      </c>
      <c r="F205" t="s">
        <v>14</v>
      </c>
      <c r="G205">
        <v>56</v>
      </c>
      <c r="H205" t="s">
        <v>21</v>
      </c>
      <c r="I205" t="s">
        <v>22</v>
      </c>
      <c r="J205">
        <v>1285563600</v>
      </c>
      <c r="K205">
        <v>1286773200</v>
      </c>
      <c r="L205" t="b">
        <v>0</v>
      </c>
      <c r="M205" t="b">
        <v>1</v>
      </c>
      <c r="N205" t="s">
        <v>71</v>
      </c>
      <c r="O205" s="14">
        <f t="shared" si="12"/>
        <v>79.642857142857139</v>
      </c>
      <c r="P205" s="5">
        <f t="shared" si="13"/>
        <v>0.46947368421052632</v>
      </c>
      <c r="Q205" t="s">
        <v>2037</v>
      </c>
      <c r="R205" t="s">
        <v>2038</v>
      </c>
      <c r="S205" s="8">
        <f t="shared" si="14"/>
        <v>918321.5</v>
      </c>
      <c r="T205" s="8">
        <f t="shared" si="15"/>
        <v>40462.208333333336</v>
      </c>
    </row>
    <row r="206" spans="1:20" ht="17" x14ac:dyDescent="0.2">
      <c r="A206">
        <v>659</v>
      </c>
      <c r="B206" t="s">
        <v>1360</v>
      </c>
      <c r="C206" s="3" t="s">
        <v>1361</v>
      </c>
      <c r="D206">
        <v>120700</v>
      </c>
      <c r="E206">
        <v>57010</v>
      </c>
      <c r="F206" t="s">
        <v>14</v>
      </c>
      <c r="G206">
        <v>750</v>
      </c>
      <c r="H206" t="s">
        <v>40</v>
      </c>
      <c r="I206" t="s">
        <v>41</v>
      </c>
      <c r="J206">
        <v>1296108000</v>
      </c>
      <c r="K206">
        <v>1296194400</v>
      </c>
      <c r="L206" t="b">
        <v>0</v>
      </c>
      <c r="M206" t="b">
        <v>0</v>
      </c>
      <c r="N206" t="s">
        <v>42</v>
      </c>
      <c r="O206" s="14">
        <f t="shared" si="12"/>
        <v>76.013333333333335</v>
      </c>
      <c r="P206" s="5">
        <f t="shared" si="13"/>
        <v>0.47232808616404309</v>
      </c>
      <c r="Q206" t="s">
        <v>2037</v>
      </c>
      <c r="R206" t="s">
        <v>2038</v>
      </c>
      <c r="S206" s="8">
        <f t="shared" si="14"/>
        <v>925644</v>
      </c>
      <c r="T206" s="8">
        <f t="shared" si="15"/>
        <v>40571.25</v>
      </c>
    </row>
    <row r="207" spans="1:20" ht="17" x14ac:dyDescent="0.2">
      <c r="A207">
        <v>15</v>
      </c>
      <c r="B207" t="s">
        <v>63</v>
      </c>
      <c r="C207" s="3" t="s">
        <v>64</v>
      </c>
      <c r="D207">
        <v>81200</v>
      </c>
      <c r="E207">
        <v>38414</v>
      </c>
      <c r="F207" t="s">
        <v>14</v>
      </c>
      <c r="G207">
        <v>452</v>
      </c>
      <c r="H207" t="s">
        <v>21</v>
      </c>
      <c r="I207" t="s">
        <v>22</v>
      </c>
      <c r="J207">
        <v>1575957600</v>
      </c>
      <c r="K207">
        <v>1576303200</v>
      </c>
      <c r="L207" t="b">
        <v>0</v>
      </c>
      <c r="M207" t="b">
        <v>0</v>
      </c>
      <c r="N207" t="s">
        <v>65</v>
      </c>
      <c r="O207" s="14">
        <f t="shared" si="12"/>
        <v>84.986725663716811</v>
      </c>
      <c r="P207" s="5">
        <f t="shared" si="13"/>
        <v>0.47307881773399013</v>
      </c>
      <c r="Q207" t="s">
        <v>2037</v>
      </c>
      <c r="R207" t="s">
        <v>2051</v>
      </c>
      <c r="S207" s="8">
        <f t="shared" si="14"/>
        <v>1119984</v>
      </c>
      <c r="T207" s="8">
        <f t="shared" si="15"/>
        <v>43813.25</v>
      </c>
    </row>
    <row r="208" spans="1:20" ht="34" x14ac:dyDescent="0.2">
      <c r="A208">
        <v>45</v>
      </c>
      <c r="B208" t="s">
        <v>136</v>
      </c>
      <c r="C208" s="3" t="s">
        <v>137</v>
      </c>
      <c r="D208">
        <v>9500</v>
      </c>
      <c r="E208">
        <v>4530</v>
      </c>
      <c r="F208" t="s">
        <v>14</v>
      </c>
      <c r="G208">
        <v>48</v>
      </c>
      <c r="H208" t="s">
        <v>21</v>
      </c>
      <c r="I208" t="s">
        <v>22</v>
      </c>
      <c r="J208">
        <v>1478062800</v>
      </c>
      <c r="K208">
        <v>1479362400</v>
      </c>
      <c r="L208" t="b">
        <v>0</v>
      </c>
      <c r="M208" t="b">
        <v>1</v>
      </c>
      <c r="N208" t="s">
        <v>33</v>
      </c>
      <c r="O208" s="14">
        <f t="shared" si="12"/>
        <v>94.375</v>
      </c>
      <c r="P208" s="5">
        <f t="shared" si="13"/>
        <v>0.4768421052631579</v>
      </c>
      <c r="Q208" t="s">
        <v>2035</v>
      </c>
      <c r="R208" t="s">
        <v>2049</v>
      </c>
      <c r="S208" s="8">
        <f t="shared" si="14"/>
        <v>1052001.5</v>
      </c>
      <c r="T208" s="8">
        <f t="shared" si="15"/>
        <v>42691.25</v>
      </c>
    </row>
    <row r="209" spans="1:20" ht="34" x14ac:dyDescent="0.2">
      <c r="A209">
        <v>499</v>
      </c>
      <c r="B209" t="s">
        <v>1046</v>
      </c>
      <c r="C209" s="3" t="s">
        <v>1047</v>
      </c>
      <c r="D209">
        <v>163800</v>
      </c>
      <c r="E209">
        <v>78743</v>
      </c>
      <c r="F209" t="s">
        <v>14</v>
      </c>
      <c r="G209">
        <v>2072</v>
      </c>
      <c r="H209" t="s">
        <v>21</v>
      </c>
      <c r="I209" t="s">
        <v>22</v>
      </c>
      <c r="J209">
        <v>1458018000</v>
      </c>
      <c r="K209">
        <v>1458450000</v>
      </c>
      <c r="L209" t="b">
        <v>0</v>
      </c>
      <c r="M209" t="b">
        <v>1</v>
      </c>
      <c r="N209" t="s">
        <v>42</v>
      </c>
      <c r="O209" s="14">
        <f t="shared" si="12"/>
        <v>38.003378378378379</v>
      </c>
      <c r="P209" s="5">
        <f t="shared" si="13"/>
        <v>0.48072649572649573</v>
      </c>
      <c r="Q209" t="s">
        <v>2033</v>
      </c>
      <c r="R209" t="s">
        <v>2034</v>
      </c>
      <c r="S209" s="8">
        <f t="shared" si="14"/>
        <v>1038081.5</v>
      </c>
      <c r="T209" s="8">
        <f t="shared" si="15"/>
        <v>42449.208333333328</v>
      </c>
    </row>
    <row r="210" spans="1:20" ht="34" x14ac:dyDescent="0.2">
      <c r="A210">
        <v>11</v>
      </c>
      <c r="B210" t="s">
        <v>54</v>
      </c>
      <c r="C210" s="3" t="s">
        <v>55</v>
      </c>
      <c r="D210">
        <v>6300</v>
      </c>
      <c r="E210">
        <v>3030</v>
      </c>
      <c r="F210" t="s">
        <v>14</v>
      </c>
      <c r="G210">
        <v>27</v>
      </c>
      <c r="H210" t="s">
        <v>21</v>
      </c>
      <c r="I210" t="s">
        <v>22</v>
      </c>
      <c r="J210">
        <v>1285045200</v>
      </c>
      <c r="K210">
        <v>1285563600</v>
      </c>
      <c r="L210" t="b">
        <v>0</v>
      </c>
      <c r="M210" t="b">
        <v>1</v>
      </c>
      <c r="N210" t="s">
        <v>33</v>
      </c>
      <c r="O210" s="14">
        <f t="shared" si="12"/>
        <v>112.22222222222223</v>
      </c>
      <c r="P210" s="5">
        <f t="shared" si="13"/>
        <v>0.48095238095238096</v>
      </c>
      <c r="Q210" t="s">
        <v>2037</v>
      </c>
      <c r="R210" t="s">
        <v>2051</v>
      </c>
      <c r="S210" s="8">
        <f t="shared" si="14"/>
        <v>917961.5</v>
      </c>
      <c r="T210" s="8">
        <f t="shared" si="15"/>
        <v>40448.208333333336</v>
      </c>
    </row>
    <row r="211" spans="1:20" ht="17" x14ac:dyDescent="0.2">
      <c r="A211">
        <v>26</v>
      </c>
      <c r="B211" t="s">
        <v>90</v>
      </c>
      <c r="C211" s="3" t="s">
        <v>91</v>
      </c>
      <c r="D211">
        <v>107500</v>
      </c>
      <c r="E211">
        <v>51814</v>
      </c>
      <c r="F211" t="s">
        <v>74</v>
      </c>
      <c r="G211">
        <v>1480</v>
      </c>
      <c r="H211" t="s">
        <v>21</v>
      </c>
      <c r="I211" t="s">
        <v>22</v>
      </c>
      <c r="J211">
        <v>1533013200</v>
      </c>
      <c r="K211">
        <v>1535346000</v>
      </c>
      <c r="L211" t="b">
        <v>0</v>
      </c>
      <c r="M211" t="b">
        <v>0</v>
      </c>
      <c r="N211" t="s">
        <v>33</v>
      </c>
      <c r="O211" s="14">
        <f t="shared" si="12"/>
        <v>35.009459459459457</v>
      </c>
      <c r="P211" s="5">
        <f t="shared" si="13"/>
        <v>0.4819906976744186</v>
      </c>
      <c r="Q211" t="s">
        <v>2033</v>
      </c>
      <c r="R211" t="s">
        <v>2034</v>
      </c>
      <c r="S211" s="8">
        <f t="shared" si="14"/>
        <v>1090161.5</v>
      </c>
      <c r="T211" s="8">
        <f t="shared" si="15"/>
        <v>43339.208333333328</v>
      </c>
    </row>
    <row r="212" spans="1:20" ht="17" x14ac:dyDescent="0.2">
      <c r="A212">
        <v>644</v>
      </c>
      <c r="B212" t="s">
        <v>1330</v>
      </c>
      <c r="C212" s="3" t="s">
        <v>1331</v>
      </c>
      <c r="D212">
        <v>169400</v>
      </c>
      <c r="E212">
        <v>81984</v>
      </c>
      <c r="F212" t="s">
        <v>14</v>
      </c>
      <c r="G212">
        <v>2928</v>
      </c>
      <c r="H212" t="s">
        <v>15</v>
      </c>
      <c r="I212" t="s">
        <v>16</v>
      </c>
      <c r="J212">
        <v>1545112800</v>
      </c>
      <c r="K212">
        <v>1546495200</v>
      </c>
      <c r="L212" t="b">
        <v>0</v>
      </c>
      <c r="M212" t="b">
        <v>0</v>
      </c>
      <c r="N212" t="s">
        <v>33</v>
      </c>
      <c r="O212" s="14">
        <f t="shared" si="12"/>
        <v>28</v>
      </c>
      <c r="P212" s="5">
        <f t="shared" si="13"/>
        <v>0.48396694214876035</v>
      </c>
      <c r="Q212" t="s">
        <v>2033</v>
      </c>
      <c r="R212" t="s">
        <v>2034</v>
      </c>
      <c r="S212" s="8">
        <f t="shared" si="14"/>
        <v>1098564</v>
      </c>
      <c r="T212" s="8">
        <f t="shared" si="15"/>
        <v>43468.25</v>
      </c>
    </row>
    <row r="213" spans="1:20" ht="17" x14ac:dyDescent="0.2">
      <c r="A213">
        <v>91</v>
      </c>
      <c r="B213" t="s">
        <v>231</v>
      </c>
      <c r="C213" s="3" t="s">
        <v>232</v>
      </c>
      <c r="D213">
        <v>154300</v>
      </c>
      <c r="E213">
        <v>74688</v>
      </c>
      <c r="F213" t="s">
        <v>14</v>
      </c>
      <c r="G213">
        <v>679</v>
      </c>
      <c r="H213" t="s">
        <v>107</v>
      </c>
      <c r="I213" t="s">
        <v>108</v>
      </c>
      <c r="J213">
        <v>1470459600</v>
      </c>
      <c r="K213">
        <v>1472878800</v>
      </c>
      <c r="L213" t="b">
        <v>0</v>
      </c>
      <c r="M213" t="b">
        <v>0</v>
      </c>
      <c r="N213" t="s">
        <v>206</v>
      </c>
      <c r="O213" s="14">
        <f t="shared" si="12"/>
        <v>109.99705449189985</v>
      </c>
      <c r="P213" s="5">
        <f t="shared" si="13"/>
        <v>0.48404406999351912</v>
      </c>
      <c r="Q213" t="s">
        <v>2033</v>
      </c>
      <c r="R213" t="s">
        <v>2034</v>
      </c>
      <c r="S213" s="8">
        <f t="shared" si="14"/>
        <v>1046721.5</v>
      </c>
      <c r="T213" s="8">
        <f t="shared" si="15"/>
        <v>42616.208333333328</v>
      </c>
    </row>
    <row r="214" spans="1:20" ht="17" x14ac:dyDescent="0.2">
      <c r="A214">
        <v>649</v>
      </c>
      <c r="B214" t="s">
        <v>1340</v>
      </c>
      <c r="C214" s="3" t="s">
        <v>1341</v>
      </c>
      <c r="D214">
        <v>121700</v>
      </c>
      <c r="E214">
        <v>59003</v>
      </c>
      <c r="F214" t="s">
        <v>14</v>
      </c>
      <c r="G214">
        <v>602</v>
      </c>
      <c r="H214" t="s">
        <v>98</v>
      </c>
      <c r="I214" t="s">
        <v>99</v>
      </c>
      <c r="J214">
        <v>1287550800</v>
      </c>
      <c r="K214">
        <v>1288501200</v>
      </c>
      <c r="L214" t="b">
        <v>1</v>
      </c>
      <c r="M214" t="b">
        <v>1</v>
      </c>
      <c r="N214" t="s">
        <v>33</v>
      </c>
      <c r="O214" s="14">
        <f t="shared" si="12"/>
        <v>98.011627906976742</v>
      </c>
      <c r="P214" s="5">
        <f t="shared" si="13"/>
        <v>0.48482333607230893</v>
      </c>
      <c r="Q214" t="s">
        <v>2044</v>
      </c>
      <c r="R214" t="s">
        <v>2052</v>
      </c>
      <c r="S214" s="8">
        <f t="shared" si="14"/>
        <v>919701.5</v>
      </c>
      <c r="T214" s="8">
        <f t="shared" si="15"/>
        <v>40482.208333333336</v>
      </c>
    </row>
    <row r="215" spans="1:20" ht="17" x14ac:dyDescent="0.2">
      <c r="A215">
        <v>19</v>
      </c>
      <c r="B215" t="s">
        <v>75</v>
      </c>
      <c r="C215" s="3" t="s">
        <v>76</v>
      </c>
      <c r="D215">
        <v>62500</v>
      </c>
      <c r="E215">
        <v>30331</v>
      </c>
      <c r="F215" t="s">
        <v>14</v>
      </c>
      <c r="G215">
        <v>674</v>
      </c>
      <c r="H215" t="s">
        <v>21</v>
      </c>
      <c r="I215" t="s">
        <v>22</v>
      </c>
      <c r="J215">
        <v>1551679200</v>
      </c>
      <c r="K215">
        <v>1553490000</v>
      </c>
      <c r="L215" t="b">
        <v>0</v>
      </c>
      <c r="M215" t="b">
        <v>1</v>
      </c>
      <c r="N215" t="s">
        <v>33</v>
      </c>
      <c r="O215" s="14">
        <f t="shared" si="12"/>
        <v>45.001483679525222</v>
      </c>
      <c r="P215" s="5">
        <f t="shared" si="13"/>
        <v>0.48529600000000001</v>
      </c>
      <c r="Q215" t="s">
        <v>2033</v>
      </c>
      <c r="R215" t="s">
        <v>2034</v>
      </c>
      <c r="S215" s="8">
        <f t="shared" si="14"/>
        <v>1103124</v>
      </c>
      <c r="T215" s="8">
        <f t="shared" si="15"/>
        <v>43549.208333333328</v>
      </c>
    </row>
    <row r="216" spans="1:20" ht="17" x14ac:dyDescent="0.2">
      <c r="A216">
        <v>618</v>
      </c>
      <c r="B216" t="s">
        <v>1278</v>
      </c>
      <c r="C216" s="3" t="s">
        <v>1279</v>
      </c>
      <c r="D216">
        <v>198600</v>
      </c>
      <c r="E216">
        <v>97037</v>
      </c>
      <c r="F216" t="s">
        <v>14</v>
      </c>
      <c r="G216">
        <v>1198</v>
      </c>
      <c r="H216" t="s">
        <v>21</v>
      </c>
      <c r="I216" t="s">
        <v>22</v>
      </c>
      <c r="J216">
        <v>1367470800</v>
      </c>
      <c r="K216">
        <v>1369285200</v>
      </c>
      <c r="L216" t="b">
        <v>0</v>
      </c>
      <c r="M216" t="b">
        <v>0</v>
      </c>
      <c r="N216" t="s">
        <v>68</v>
      </c>
      <c r="O216" s="14">
        <f t="shared" si="12"/>
        <v>80.999165275459092</v>
      </c>
      <c r="P216" s="5">
        <f t="shared" si="13"/>
        <v>0.48860523665659616</v>
      </c>
      <c r="Q216" t="s">
        <v>2033</v>
      </c>
      <c r="R216" t="s">
        <v>2034</v>
      </c>
      <c r="S216" s="8">
        <f t="shared" si="14"/>
        <v>975201.5</v>
      </c>
      <c r="T216" s="8">
        <f t="shared" si="15"/>
        <v>41417.208333333336</v>
      </c>
    </row>
    <row r="217" spans="1:20" ht="17" x14ac:dyDescent="0.2">
      <c r="A217">
        <v>777</v>
      </c>
      <c r="B217" t="s">
        <v>1589</v>
      </c>
      <c r="C217" s="3" t="s">
        <v>1590</v>
      </c>
      <c r="D217">
        <v>93800</v>
      </c>
      <c r="E217">
        <v>45987</v>
      </c>
      <c r="F217" t="s">
        <v>14</v>
      </c>
      <c r="G217">
        <v>676</v>
      </c>
      <c r="H217" t="s">
        <v>21</v>
      </c>
      <c r="I217" t="s">
        <v>22</v>
      </c>
      <c r="J217">
        <v>1316754000</v>
      </c>
      <c r="K217">
        <v>1319259600</v>
      </c>
      <c r="L217" t="b">
        <v>0</v>
      </c>
      <c r="M217" t="b">
        <v>0</v>
      </c>
      <c r="N217" t="s">
        <v>33</v>
      </c>
      <c r="O217" s="14">
        <f t="shared" si="12"/>
        <v>68.028106508875737</v>
      </c>
      <c r="P217" s="5">
        <f t="shared" si="13"/>
        <v>0.49026652452025588</v>
      </c>
      <c r="Q217" t="s">
        <v>2044</v>
      </c>
      <c r="R217" t="s">
        <v>2045</v>
      </c>
      <c r="S217" s="8">
        <f t="shared" si="14"/>
        <v>939981.5</v>
      </c>
      <c r="T217" s="8">
        <f t="shared" si="15"/>
        <v>40838.208333333336</v>
      </c>
    </row>
    <row r="218" spans="1:20" ht="34" x14ac:dyDescent="0.2">
      <c r="A218">
        <v>939</v>
      </c>
      <c r="B218" t="s">
        <v>1909</v>
      </c>
      <c r="C218" s="3" t="s">
        <v>1910</v>
      </c>
      <c r="D218">
        <v>7800</v>
      </c>
      <c r="E218">
        <v>3839</v>
      </c>
      <c r="F218" t="s">
        <v>14</v>
      </c>
      <c r="G218">
        <v>67</v>
      </c>
      <c r="H218" t="s">
        <v>21</v>
      </c>
      <c r="I218" t="s">
        <v>22</v>
      </c>
      <c r="J218">
        <v>1304744400</v>
      </c>
      <c r="K218">
        <v>1306213200</v>
      </c>
      <c r="L218" t="b">
        <v>0</v>
      </c>
      <c r="M218" t="b">
        <v>1</v>
      </c>
      <c r="N218" t="s">
        <v>89</v>
      </c>
      <c r="O218" s="14">
        <f t="shared" si="12"/>
        <v>57.298507462686565</v>
      </c>
      <c r="P218" s="5">
        <f t="shared" si="13"/>
        <v>0.49217948717948717</v>
      </c>
      <c r="Q218" t="s">
        <v>2033</v>
      </c>
      <c r="R218" t="s">
        <v>2034</v>
      </c>
      <c r="S218" s="8">
        <f t="shared" si="14"/>
        <v>931641.5</v>
      </c>
      <c r="T218" s="8">
        <f t="shared" si="15"/>
        <v>40687.208333333336</v>
      </c>
    </row>
    <row r="219" spans="1:20" ht="17" x14ac:dyDescent="0.2">
      <c r="A219">
        <v>771</v>
      </c>
      <c r="B219" t="s">
        <v>1577</v>
      </c>
      <c r="C219" s="3" t="s">
        <v>1578</v>
      </c>
      <c r="D219">
        <v>5600</v>
      </c>
      <c r="E219">
        <v>2769</v>
      </c>
      <c r="F219" t="s">
        <v>74</v>
      </c>
      <c r="G219">
        <v>26</v>
      </c>
      <c r="H219" t="s">
        <v>21</v>
      </c>
      <c r="I219" t="s">
        <v>22</v>
      </c>
      <c r="J219">
        <v>1548482400</v>
      </c>
      <c r="K219">
        <v>1550815200</v>
      </c>
      <c r="L219" t="b">
        <v>0</v>
      </c>
      <c r="M219" t="b">
        <v>0</v>
      </c>
      <c r="N219" t="s">
        <v>33</v>
      </c>
      <c r="O219" s="14">
        <f t="shared" si="12"/>
        <v>106.5</v>
      </c>
      <c r="P219" s="5">
        <f t="shared" si="13"/>
        <v>0.49446428571428569</v>
      </c>
      <c r="Q219" t="s">
        <v>2055</v>
      </c>
      <c r="R219" t="s">
        <v>2056</v>
      </c>
      <c r="S219" s="8">
        <f t="shared" si="14"/>
        <v>1100904</v>
      </c>
      <c r="T219" s="8">
        <f t="shared" si="15"/>
        <v>43518.25</v>
      </c>
    </row>
    <row r="220" spans="1:20" ht="17" x14ac:dyDescent="0.2">
      <c r="A220">
        <v>937</v>
      </c>
      <c r="B220" t="s">
        <v>1905</v>
      </c>
      <c r="C220" s="3" t="s">
        <v>1906</v>
      </c>
      <c r="D220">
        <v>171000</v>
      </c>
      <c r="E220">
        <v>84891</v>
      </c>
      <c r="F220" t="s">
        <v>74</v>
      </c>
      <c r="G220">
        <v>976</v>
      </c>
      <c r="H220" t="s">
        <v>21</v>
      </c>
      <c r="I220" t="s">
        <v>22</v>
      </c>
      <c r="J220">
        <v>1448517600</v>
      </c>
      <c r="K220">
        <v>1449295200</v>
      </c>
      <c r="L220" t="b">
        <v>0</v>
      </c>
      <c r="M220" t="b">
        <v>0</v>
      </c>
      <c r="N220" t="s">
        <v>42</v>
      </c>
      <c r="O220" s="14">
        <f t="shared" si="12"/>
        <v>86.978483606557376</v>
      </c>
      <c r="P220" s="5">
        <f t="shared" si="13"/>
        <v>0.49643859649122807</v>
      </c>
      <c r="Q220" t="s">
        <v>2033</v>
      </c>
      <c r="R220" t="s">
        <v>2034</v>
      </c>
      <c r="S220" s="8">
        <f t="shared" si="14"/>
        <v>1031484</v>
      </c>
      <c r="T220" s="8">
        <f t="shared" si="15"/>
        <v>42343.25</v>
      </c>
    </row>
    <row r="221" spans="1:20" ht="17" x14ac:dyDescent="0.2">
      <c r="A221">
        <v>725</v>
      </c>
      <c r="B221" t="s">
        <v>1488</v>
      </c>
      <c r="C221" s="3" t="s">
        <v>1489</v>
      </c>
      <c r="D221">
        <v>193200</v>
      </c>
      <c r="E221">
        <v>97369</v>
      </c>
      <c r="F221" t="s">
        <v>14</v>
      </c>
      <c r="G221">
        <v>1596</v>
      </c>
      <c r="H221" t="s">
        <v>21</v>
      </c>
      <c r="I221" t="s">
        <v>22</v>
      </c>
      <c r="J221">
        <v>1416031200</v>
      </c>
      <c r="K221">
        <v>1416204000</v>
      </c>
      <c r="L221" t="b">
        <v>0</v>
      </c>
      <c r="M221" t="b">
        <v>0</v>
      </c>
      <c r="N221" t="s">
        <v>292</v>
      </c>
      <c r="O221" s="14">
        <f t="shared" si="12"/>
        <v>61.008145363408524</v>
      </c>
      <c r="P221" s="5">
        <f t="shared" si="13"/>
        <v>0.50398033126293995</v>
      </c>
      <c r="Q221" t="s">
        <v>2037</v>
      </c>
      <c r="R221" t="s">
        <v>2051</v>
      </c>
      <c r="S221" s="8">
        <f t="shared" si="14"/>
        <v>1008924</v>
      </c>
      <c r="T221" s="8">
        <f t="shared" si="15"/>
        <v>41960.25</v>
      </c>
    </row>
    <row r="222" spans="1:20" ht="17" x14ac:dyDescent="0.2">
      <c r="A222">
        <v>448</v>
      </c>
      <c r="B222" t="s">
        <v>944</v>
      </c>
      <c r="C222" s="3" t="s">
        <v>945</v>
      </c>
      <c r="D222">
        <v>89900</v>
      </c>
      <c r="E222">
        <v>45384</v>
      </c>
      <c r="F222" t="s">
        <v>14</v>
      </c>
      <c r="G222">
        <v>605</v>
      </c>
      <c r="H222" t="s">
        <v>21</v>
      </c>
      <c r="I222" t="s">
        <v>22</v>
      </c>
      <c r="J222">
        <v>1365915600</v>
      </c>
      <c r="K222">
        <v>1366088400</v>
      </c>
      <c r="L222" t="b">
        <v>0</v>
      </c>
      <c r="M222" t="b">
        <v>1</v>
      </c>
      <c r="N222" t="s">
        <v>89</v>
      </c>
      <c r="O222" s="14">
        <f t="shared" si="12"/>
        <v>75.014876033057845</v>
      </c>
      <c r="P222" s="5">
        <f t="shared" si="13"/>
        <v>0.50482758620689661</v>
      </c>
      <c r="Q222" t="s">
        <v>2055</v>
      </c>
      <c r="R222" t="s">
        <v>2059</v>
      </c>
      <c r="S222" s="8">
        <f t="shared" si="14"/>
        <v>974121.5</v>
      </c>
      <c r="T222" s="8">
        <f t="shared" si="15"/>
        <v>41380.208333333336</v>
      </c>
    </row>
    <row r="223" spans="1:20" ht="17" x14ac:dyDescent="0.2">
      <c r="A223">
        <v>913</v>
      </c>
      <c r="B223" t="s">
        <v>1858</v>
      </c>
      <c r="C223" s="3" t="s">
        <v>1859</v>
      </c>
      <c r="D223">
        <v>70200</v>
      </c>
      <c r="E223">
        <v>35536</v>
      </c>
      <c r="F223" t="s">
        <v>14</v>
      </c>
      <c r="G223">
        <v>523</v>
      </c>
      <c r="H223" t="s">
        <v>26</v>
      </c>
      <c r="I223" t="s">
        <v>27</v>
      </c>
      <c r="J223">
        <v>1557637200</v>
      </c>
      <c r="K223">
        <v>1558760400</v>
      </c>
      <c r="L223" t="b">
        <v>0</v>
      </c>
      <c r="M223" t="b">
        <v>0</v>
      </c>
      <c r="N223" t="s">
        <v>53</v>
      </c>
      <c r="O223" s="14">
        <f t="shared" si="12"/>
        <v>67.946462715105156</v>
      </c>
      <c r="P223" s="5">
        <f t="shared" si="13"/>
        <v>0.50621082621082625</v>
      </c>
      <c r="Q223" t="s">
        <v>2055</v>
      </c>
      <c r="R223" t="s">
        <v>2056</v>
      </c>
      <c r="S223" s="8">
        <f t="shared" si="14"/>
        <v>1107261.5</v>
      </c>
      <c r="T223" s="8">
        <f t="shared" si="15"/>
        <v>43610.208333333328</v>
      </c>
    </row>
    <row r="224" spans="1:20" ht="34" x14ac:dyDescent="0.2">
      <c r="A224">
        <v>819</v>
      </c>
      <c r="B224" t="s">
        <v>1671</v>
      </c>
      <c r="C224" s="3" t="s">
        <v>1672</v>
      </c>
      <c r="D224">
        <v>8900</v>
      </c>
      <c r="E224">
        <v>4509</v>
      </c>
      <c r="F224" t="s">
        <v>14</v>
      </c>
      <c r="G224">
        <v>47</v>
      </c>
      <c r="H224" t="s">
        <v>21</v>
      </c>
      <c r="I224" t="s">
        <v>22</v>
      </c>
      <c r="J224">
        <v>1353736800</v>
      </c>
      <c r="K224">
        <v>1355032800</v>
      </c>
      <c r="L224" t="b">
        <v>1</v>
      </c>
      <c r="M224" t="b">
        <v>0</v>
      </c>
      <c r="N224" t="s">
        <v>89</v>
      </c>
      <c r="O224" s="14">
        <f t="shared" si="12"/>
        <v>95.936170212765958</v>
      </c>
      <c r="P224" s="5">
        <f t="shared" si="13"/>
        <v>0.50662921348314605</v>
      </c>
      <c r="Q224" t="s">
        <v>2037</v>
      </c>
      <c r="R224" t="s">
        <v>2050</v>
      </c>
      <c r="S224" s="8">
        <f t="shared" si="14"/>
        <v>965664</v>
      </c>
      <c r="T224" s="8">
        <f t="shared" si="15"/>
        <v>41252.25</v>
      </c>
    </row>
    <row r="225" spans="1:20" ht="17" x14ac:dyDescent="0.2">
      <c r="A225">
        <v>781</v>
      </c>
      <c r="B225" t="s">
        <v>1597</v>
      </c>
      <c r="C225" s="3" t="s">
        <v>1598</v>
      </c>
      <c r="D225">
        <v>8700</v>
      </c>
      <c r="E225">
        <v>4414</v>
      </c>
      <c r="F225" t="s">
        <v>74</v>
      </c>
      <c r="G225">
        <v>56</v>
      </c>
      <c r="H225" t="s">
        <v>98</v>
      </c>
      <c r="I225" t="s">
        <v>99</v>
      </c>
      <c r="J225">
        <v>1288501200</v>
      </c>
      <c r="K225">
        <v>1292911200</v>
      </c>
      <c r="L225" t="b">
        <v>0</v>
      </c>
      <c r="M225" t="b">
        <v>0</v>
      </c>
      <c r="N225" t="s">
        <v>33</v>
      </c>
      <c r="O225" s="14">
        <f t="shared" si="12"/>
        <v>78.821428571428569</v>
      </c>
      <c r="P225" s="5">
        <f t="shared" si="13"/>
        <v>0.50735632183908042</v>
      </c>
      <c r="Q225" t="s">
        <v>2055</v>
      </c>
      <c r="R225" t="s">
        <v>2056</v>
      </c>
      <c r="S225" s="8">
        <f t="shared" si="14"/>
        <v>920361.5</v>
      </c>
      <c r="T225" s="8">
        <f t="shared" si="15"/>
        <v>40533.25</v>
      </c>
    </row>
    <row r="226" spans="1:20" ht="17" x14ac:dyDescent="0.2">
      <c r="A226">
        <v>39</v>
      </c>
      <c r="B226" t="s">
        <v>123</v>
      </c>
      <c r="C226" s="3" t="s">
        <v>124</v>
      </c>
      <c r="D226">
        <v>9900</v>
      </c>
      <c r="E226">
        <v>5027</v>
      </c>
      <c r="F226" t="s">
        <v>14</v>
      </c>
      <c r="G226">
        <v>88</v>
      </c>
      <c r="H226" t="s">
        <v>36</v>
      </c>
      <c r="I226" t="s">
        <v>37</v>
      </c>
      <c r="J226">
        <v>1361772000</v>
      </c>
      <c r="K226">
        <v>1362978000</v>
      </c>
      <c r="L226" t="b">
        <v>0</v>
      </c>
      <c r="M226" t="b">
        <v>0</v>
      </c>
      <c r="N226" t="s">
        <v>33</v>
      </c>
      <c r="O226" s="14">
        <f t="shared" si="12"/>
        <v>57.125</v>
      </c>
      <c r="P226" s="5">
        <f t="shared" si="13"/>
        <v>0.50777777777777777</v>
      </c>
      <c r="Q226" t="s">
        <v>2033</v>
      </c>
      <c r="R226" t="s">
        <v>2034</v>
      </c>
      <c r="S226" s="8">
        <f t="shared" si="14"/>
        <v>971244</v>
      </c>
      <c r="T226" s="8">
        <f t="shared" si="15"/>
        <v>41344.208333333336</v>
      </c>
    </row>
    <row r="227" spans="1:20" ht="34" x14ac:dyDescent="0.2">
      <c r="A227">
        <v>805</v>
      </c>
      <c r="B227" t="s">
        <v>1645</v>
      </c>
      <c r="C227" s="3" t="s">
        <v>1646</v>
      </c>
      <c r="D227">
        <v>9700</v>
      </c>
      <c r="E227">
        <v>4932</v>
      </c>
      <c r="F227" t="s">
        <v>14</v>
      </c>
      <c r="G227">
        <v>67</v>
      </c>
      <c r="H227" t="s">
        <v>26</v>
      </c>
      <c r="I227" t="s">
        <v>27</v>
      </c>
      <c r="J227">
        <v>1416031200</v>
      </c>
      <c r="K227">
        <v>1420437600</v>
      </c>
      <c r="L227" t="b">
        <v>0</v>
      </c>
      <c r="M227" t="b">
        <v>0</v>
      </c>
      <c r="N227" t="s">
        <v>42</v>
      </c>
      <c r="O227" s="14">
        <f t="shared" si="12"/>
        <v>73.611940298507463</v>
      </c>
      <c r="P227" s="5">
        <f t="shared" si="13"/>
        <v>0.50845360824742269</v>
      </c>
      <c r="Q227" t="s">
        <v>2033</v>
      </c>
      <c r="R227" t="s">
        <v>2034</v>
      </c>
      <c r="S227" s="8">
        <f t="shared" si="14"/>
        <v>1008924</v>
      </c>
      <c r="T227" s="8">
        <f t="shared" si="15"/>
        <v>42009.25</v>
      </c>
    </row>
    <row r="228" spans="1:20" ht="34" x14ac:dyDescent="0.2">
      <c r="A228">
        <v>852</v>
      </c>
      <c r="B228" t="s">
        <v>1737</v>
      </c>
      <c r="C228" s="3" t="s">
        <v>1738</v>
      </c>
      <c r="D228">
        <v>4900</v>
      </c>
      <c r="E228">
        <v>2505</v>
      </c>
      <c r="F228" t="s">
        <v>14</v>
      </c>
      <c r="G228">
        <v>31</v>
      </c>
      <c r="H228" t="s">
        <v>21</v>
      </c>
      <c r="I228" t="s">
        <v>22</v>
      </c>
      <c r="J228">
        <v>1310792400</v>
      </c>
      <c r="K228">
        <v>1311656400</v>
      </c>
      <c r="L228" t="b">
        <v>0</v>
      </c>
      <c r="M228" t="b">
        <v>1</v>
      </c>
      <c r="N228" t="s">
        <v>89</v>
      </c>
      <c r="O228" s="14">
        <f t="shared" si="12"/>
        <v>80.806451612903231</v>
      </c>
      <c r="P228" s="5">
        <f t="shared" si="13"/>
        <v>0.51122448979591839</v>
      </c>
      <c r="Q228" t="s">
        <v>2037</v>
      </c>
      <c r="R228" t="s">
        <v>2051</v>
      </c>
      <c r="S228" s="8">
        <f t="shared" si="14"/>
        <v>935841.5</v>
      </c>
      <c r="T228" s="8">
        <f t="shared" si="15"/>
        <v>40750.208333333336</v>
      </c>
    </row>
    <row r="229" spans="1:20" ht="17" x14ac:dyDescent="0.2">
      <c r="A229">
        <v>829</v>
      </c>
      <c r="B229" t="s">
        <v>1691</v>
      </c>
      <c r="C229" s="3" t="s">
        <v>1692</v>
      </c>
      <c r="D229">
        <v>9600</v>
      </c>
      <c r="E229">
        <v>4929</v>
      </c>
      <c r="F229" t="s">
        <v>14</v>
      </c>
      <c r="G229">
        <v>154</v>
      </c>
      <c r="H229" t="s">
        <v>21</v>
      </c>
      <c r="I229" t="s">
        <v>22</v>
      </c>
      <c r="J229">
        <v>1433826000</v>
      </c>
      <c r="K229">
        <v>1435122000</v>
      </c>
      <c r="L229" t="b">
        <v>0</v>
      </c>
      <c r="M229" t="b">
        <v>0</v>
      </c>
      <c r="N229" t="s">
        <v>33</v>
      </c>
      <c r="O229" s="14">
        <f t="shared" si="12"/>
        <v>32.006493506493506</v>
      </c>
      <c r="P229" s="5">
        <f t="shared" si="13"/>
        <v>0.51343749999999999</v>
      </c>
      <c r="Q229" t="s">
        <v>2055</v>
      </c>
      <c r="R229" t="s">
        <v>2056</v>
      </c>
      <c r="S229" s="8">
        <f t="shared" si="14"/>
        <v>1021281.5</v>
      </c>
      <c r="T229" s="8">
        <f t="shared" si="15"/>
        <v>42179.208333333328</v>
      </c>
    </row>
    <row r="230" spans="1:20" ht="34" x14ac:dyDescent="0.2">
      <c r="A230">
        <v>299</v>
      </c>
      <c r="B230" t="s">
        <v>650</v>
      </c>
      <c r="C230" s="3" t="s">
        <v>651</v>
      </c>
      <c r="D230">
        <v>3800</v>
      </c>
      <c r="E230">
        <v>1954</v>
      </c>
      <c r="F230" t="s">
        <v>14</v>
      </c>
      <c r="G230">
        <v>49</v>
      </c>
      <c r="H230" t="s">
        <v>21</v>
      </c>
      <c r="I230" t="s">
        <v>22</v>
      </c>
      <c r="J230">
        <v>1456984800</v>
      </c>
      <c r="K230">
        <v>1461819600</v>
      </c>
      <c r="L230" t="b">
        <v>0</v>
      </c>
      <c r="M230" t="b">
        <v>0</v>
      </c>
      <c r="N230" t="s">
        <v>17</v>
      </c>
      <c r="O230" s="14">
        <f t="shared" si="12"/>
        <v>39.877551020408163</v>
      </c>
      <c r="P230" s="5">
        <f t="shared" si="13"/>
        <v>0.51421052631578945</v>
      </c>
      <c r="Q230" t="s">
        <v>2033</v>
      </c>
      <c r="R230" t="s">
        <v>2034</v>
      </c>
      <c r="S230" s="8">
        <f t="shared" si="14"/>
        <v>1037364</v>
      </c>
      <c r="T230" s="8">
        <f t="shared" si="15"/>
        <v>42488.208333333328</v>
      </c>
    </row>
    <row r="231" spans="1:20" ht="17" x14ac:dyDescent="0.2">
      <c r="A231">
        <v>127</v>
      </c>
      <c r="B231" t="s">
        <v>305</v>
      </c>
      <c r="C231" s="3" t="s">
        <v>306</v>
      </c>
      <c r="D231">
        <v>103200</v>
      </c>
      <c r="E231">
        <v>53067</v>
      </c>
      <c r="F231" t="s">
        <v>14</v>
      </c>
      <c r="G231">
        <v>672</v>
      </c>
      <c r="H231" t="s">
        <v>15</v>
      </c>
      <c r="I231" t="s">
        <v>16</v>
      </c>
      <c r="J231">
        <v>1273640400</v>
      </c>
      <c r="K231">
        <v>1273899600</v>
      </c>
      <c r="L231" t="b">
        <v>0</v>
      </c>
      <c r="M231" t="b">
        <v>0</v>
      </c>
      <c r="N231" t="s">
        <v>33</v>
      </c>
      <c r="O231" s="14">
        <f t="shared" si="12"/>
        <v>78.96875</v>
      </c>
      <c r="P231" s="5">
        <f t="shared" si="13"/>
        <v>0.51421511627906979</v>
      </c>
      <c r="Q231" t="s">
        <v>2031</v>
      </c>
      <c r="R231" t="s">
        <v>2032</v>
      </c>
      <c r="S231" s="8">
        <f t="shared" si="14"/>
        <v>910041.5</v>
      </c>
      <c r="T231" s="8">
        <f t="shared" si="15"/>
        <v>40313.208333333336</v>
      </c>
    </row>
    <row r="232" spans="1:20" ht="17" x14ac:dyDescent="0.2">
      <c r="A232">
        <v>9</v>
      </c>
      <c r="B232" t="s">
        <v>48</v>
      </c>
      <c r="C232" s="3" t="s">
        <v>49</v>
      </c>
      <c r="D232">
        <v>6200</v>
      </c>
      <c r="E232">
        <v>3208</v>
      </c>
      <c r="F232" t="s">
        <v>14</v>
      </c>
      <c r="G232">
        <v>44</v>
      </c>
      <c r="H232" t="s">
        <v>21</v>
      </c>
      <c r="I232" t="s">
        <v>22</v>
      </c>
      <c r="J232">
        <v>1379566800</v>
      </c>
      <c r="K232">
        <v>1383804000</v>
      </c>
      <c r="L232" t="b">
        <v>0</v>
      </c>
      <c r="M232" t="b">
        <v>0</v>
      </c>
      <c r="N232" t="s">
        <v>50</v>
      </c>
      <c r="O232" s="14">
        <f t="shared" si="12"/>
        <v>72.909090909090907</v>
      </c>
      <c r="P232" s="5">
        <f t="shared" si="13"/>
        <v>0.51741935483870971</v>
      </c>
      <c r="Q232" t="s">
        <v>2033</v>
      </c>
      <c r="R232" t="s">
        <v>2034</v>
      </c>
      <c r="S232" s="8">
        <f t="shared" si="14"/>
        <v>983601.5</v>
      </c>
      <c r="T232" s="8">
        <f t="shared" si="15"/>
        <v>41585.25</v>
      </c>
    </row>
    <row r="233" spans="1:20" ht="17" x14ac:dyDescent="0.2">
      <c r="A233">
        <v>582</v>
      </c>
      <c r="B233" t="s">
        <v>1207</v>
      </c>
      <c r="C233" s="3" t="s">
        <v>1208</v>
      </c>
      <c r="D233">
        <v>8700</v>
      </c>
      <c r="E233">
        <v>4531</v>
      </c>
      <c r="F233" t="s">
        <v>14</v>
      </c>
      <c r="G233">
        <v>42</v>
      </c>
      <c r="H233" t="s">
        <v>21</v>
      </c>
      <c r="I233" t="s">
        <v>22</v>
      </c>
      <c r="J233">
        <v>1433912400</v>
      </c>
      <c r="K233">
        <v>1434344400</v>
      </c>
      <c r="L233" t="b">
        <v>0</v>
      </c>
      <c r="M233" t="b">
        <v>1</v>
      </c>
      <c r="N233" t="s">
        <v>89</v>
      </c>
      <c r="O233" s="14">
        <f t="shared" si="12"/>
        <v>107.88095238095238</v>
      </c>
      <c r="P233" s="5">
        <f t="shared" si="13"/>
        <v>0.5208045977011494</v>
      </c>
      <c r="Q233" t="s">
        <v>2039</v>
      </c>
      <c r="R233" t="s">
        <v>2041</v>
      </c>
      <c r="S233" s="8">
        <f t="shared" si="14"/>
        <v>1021341.5</v>
      </c>
      <c r="T233" s="8">
        <f t="shared" si="15"/>
        <v>42170.208333333328</v>
      </c>
    </row>
    <row r="234" spans="1:20" ht="17" x14ac:dyDescent="0.2">
      <c r="A234">
        <v>988</v>
      </c>
      <c r="B234" t="s">
        <v>2004</v>
      </c>
      <c r="C234" s="3" t="s">
        <v>2005</v>
      </c>
      <c r="D234">
        <v>9400</v>
      </c>
      <c r="E234">
        <v>4899</v>
      </c>
      <c r="F234" t="s">
        <v>14</v>
      </c>
      <c r="G234">
        <v>64</v>
      </c>
      <c r="H234" t="s">
        <v>21</v>
      </c>
      <c r="I234" t="s">
        <v>22</v>
      </c>
      <c r="J234">
        <v>1478930400</v>
      </c>
      <c r="K234">
        <v>1480744800</v>
      </c>
      <c r="L234" t="b">
        <v>0</v>
      </c>
      <c r="M234" t="b">
        <v>0</v>
      </c>
      <c r="N234" t="s">
        <v>133</v>
      </c>
      <c r="O234" s="14">
        <f t="shared" si="12"/>
        <v>76.546875</v>
      </c>
      <c r="P234" s="5">
        <f t="shared" si="13"/>
        <v>0.52117021276595743</v>
      </c>
      <c r="Q234" t="s">
        <v>2055</v>
      </c>
      <c r="R234" t="s">
        <v>2056</v>
      </c>
      <c r="S234" s="8">
        <f t="shared" si="14"/>
        <v>1052604</v>
      </c>
      <c r="T234" s="8">
        <f t="shared" si="15"/>
        <v>42707.25</v>
      </c>
    </row>
    <row r="235" spans="1:20" ht="17" x14ac:dyDescent="0.2">
      <c r="A235">
        <v>898</v>
      </c>
      <c r="B235" t="s">
        <v>1828</v>
      </c>
      <c r="C235" s="3" t="s">
        <v>1829</v>
      </c>
      <c r="D235">
        <v>179100</v>
      </c>
      <c r="E235">
        <v>93991</v>
      </c>
      <c r="F235" t="s">
        <v>14</v>
      </c>
      <c r="G235">
        <v>1221</v>
      </c>
      <c r="H235" t="s">
        <v>21</v>
      </c>
      <c r="I235" t="s">
        <v>22</v>
      </c>
      <c r="J235">
        <v>1576476000</v>
      </c>
      <c r="K235">
        <v>1576994400</v>
      </c>
      <c r="L235" t="b">
        <v>0</v>
      </c>
      <c r="M235" t="b">
        <v>0</v>
      </c>
      <c r="N235" t="s">
        <v>42</v>
      </c>
      <c r="O235" s="14">
        <f t="shared" si="12"/>
        <v>76.978705978705975</v>
      </c>
      <c r="P235" s="5">
        <f t="shared" si="13"/>
        <v>0.52479620323841425</v>
      </c>
      <c r="Q235" t="s">
        <v>2044</v>
      </c>
      <c r="R235" t="s">
        <v>2057</v>
      </c>
      <c r="S235" s="8">
        <f t="shared" si="14"/>
        <v>1120344</v>
      </c>
      <c r="T235" s="8">
        <f t="shared" si="15"/>
        <v>43821.25</v>
      </c>
    </row>
    <row r="236" spans="1:20" ht="17" x14ac:dyDescent="0.2">
      <c r="A236">
        <v>994</v>
      </c>
      <c r="B236" t="s">
        <v>2015</v>
      </c>
      <c r="C236" s="3" t="s">
        <v>2016</v>
      </c>
      <c r="D236">
        <v>141100</v>
      </c>
      <c r="E236">
        <v>74073</v>
      </c>
      <c r="F236" t="s">
        <v>14</v>
      </c>
      <c r="G236">
        <v>842</v>
      </c>
      <c r="H236" t="s">
        <v>21</v>
      </c>
      <c r="I236" t="s">
        <v>22</v>
      </c>
      <c r="J236">
        <v>1413522000</v>
      </c>
      <c r="K236">
        <v>1414040400</v>
      </c>
      <c r="L236" t="b">
        <v>0</v>
      </c>
      <c r="M236" t="b">
        <v>1</v>
      </c>
      <c r="N236" t="s">
        <v>206</v>
      </c>
      <c r="O236" s="14">
        <f t="shared" si="12"/>
        <v>87.972684085510693</v>
      </c>
      <c r="P236" s="5">
        <f t="shared" si="13"/>
        <v>0.52496810772501767</v>
      </c>
      <c r="Q236" t="s">
        <v>2037</v>
      </c>
      <c r="R236" t="s">
        <v>2051</v>
      </c>
      <c r="S236" s="8">
        <f t="shared" si="14"/>
        <v>1007181.5</v>
      </c>
      <c r="T236" s="8">
        <f t="shared" si="15"/>
        <v>41935.208333333336</v>
      </c>
    </row>
    <row r="237" spans="1:20" ht="17" x14ac:dyDescent="0.2">
      <c r="A237">
        <v>157</v>
      </c>
      <c r="B237" t="s">
        <v>366</v>
      </c>
      <c r="C237" s="3" t="s">
        <v>367</v>
      </c>
      <c r="D237">
        <v>4200</v>
      </c>
      <c r="E237">
        <v>2212</v>
      </c>
      <c r="F237" t="s">
        <v>14</v>
      </c>
      <c r="G237">
        <v>30</v>
      </c>
      <c r="H237" t="s">
        <v>26</v>
      </c>
      <c r="I237" t="s">
        <v>27</v>
      </c>
      <c r="J237">
        <v>1388383200</v>
      </c>
      <c r="K237">
        <v>1389420000</v>
      </c>
      <c r="L237" t="b">
        <v>0</v>
      </c>
      <c r="M237" t="b">
        <v>0</v>
      </c>
      <c r="N237" t="s">
        <v>122</v>
      </c>
      <c r="O237" s="14">
        <f t="shared" si="12"/>
        <v>73.733333333333334</v>
      </c>
      <c r="P237" s="5">
        <f t="shared" si="13"/>
        <v>0.52666666666666662</v>
      </c>
      <c r="Q237" t="s">
        <v>2044</v>
      </c>
      <c r="R237" t="s">
        <v>2052</v>
      </c>
      <c r="S237" s="8">
        <f t="shared" si="14"/>
        <v>989724</v>
      </c>
      <c r="T237" s="8">
        <f t="shared" si="15"/>
        <v>41650.25</v>
      </c>
    </row>
    <row r="238" spans="1:20" ht="17" x14ac:dyDescent="0.2">
      <c r="A238">
        <v>483</v>
      </c>
      <c r="B238" t="s">
        <v>1013</v>
      </c>
      <c r="C238" s="3" t="s">
        <v>1014</v>
      </c>
      <c r="D238">
        <v>91400</v>
      </c>
      <c r="E238">
        <v>48236</v>
      </c>
      <c r="F238" t="s">
        <v>14</v>
      </c>
      <c r="G238">
        <v>554</v>
      </c>
      <c r="H238" t="s">
        <v>21</v>
      </c>
      <c r="I238" t="s">
        <v>22</v>
      </c>
      <c r="J238">
        <v>1576130400</v>
      </c>
      <c r="K238">
        <v>1576735200</v>
      </c>
      <c r="L238" t="b">
        <v>0</v>
      </c>
      <c r="M238" t="b">
        <v>0</v>
      </c>
      <c r="N238" t="s">
        <v>33</v>
      </c>
      <c r="O238" s="14">
        <f t="shared" si="12"/>
        <v>87.068592057761734</v>
      </c>
      <c r="P238" s="5">
        <f t="shared" si="13"/>
        <v>0.52774617067833696</v>
      </c>
      <c r="Q238" t="s">
        <v>2042</v>
      </c>
      <c r="R238" t="s">
        <v>2043</v>
      </c>
      <c r="S238" s="8">
        <f t="shared" si="14"/>
        <v>1120104</v>
      </c>
      <c r="T238" s="8">
        <f t="shared" si="15"/>
        <v>43818.25</v>
      </c>
    </row>
    <row r="239" spans="1:20" ht="17" x14ac:dyDescent="0.2">
      <c r="A239">
        <v>349</v>
      </c>
      <c r="B239" t="s">
        <v>750</v>
      </c>
      <c r="C239" s="3" t="s">
        <v>751</v>
      </c>
      <c r="D239">
        <v>180800</v>
      </c>
      <c r="E239">
        <v>95958</v>
      </c>
      <c r="F239" t="s">
        <v>14</v>
      </c>
      <c r="G239">
        <v>923</v>
      </c>
      <c r="H239" t="s">
        <v>21</v>
      </c>
      <c r="I239" t="s">
        <v>22</v>
      </c>
      <c r="J239">
        <v>1500008400</v>
      </c>
      <c r="K239">
        <v>1502600400</v>
      </c>
      <c r="L239" t="b">
        <v>0</v>
      </c>
      <c r="M239" t="b">
        <v>0</v>
      </c>
      <c r="N239" t="s">
        <v>33</v>
      </c>
      <c r="O239" s="14">
        <f t="shared" si="12"/>
        <v>103.96316359696641</v>
      </c>
      <c r="P239" s="5">
        <f t="shared" si="13"/>
        <v>0.53074115044247783</v>
      </c>
      <c r="Q239" t="s">
        <v>2033</v>
      </c>
      <c r="R239" t="s">
        <v>2034</v>
      </c>
      <c r="S239" s="8">
        <f t="shared" si="14"/>
        <v>1067241.5</v>
      </c>
      <c r="T239" s="8">
        <f t="shared" si="15"/>
        <v>42960.208333333328</v>
      </c>
    </row>
    <row r="240" spans="1:20" ht="17" x14ac:dyDescent="0.2">
      <c r="A240">
        <v>199</v>
      </c>
      <c r="B240" t="s">
        <v>450</v>
      </c>
      <c r="C240" s="3" t="s">
        <v>451</v>
      </c>
      <c r="D240">
        <v>1800</v>
      </c>
      <c r="E240">
        <v>968</v>
      </c>
      <c r="F240" t="s">
        <v>14</v>
      </c>
      <c r="G240">
        <v>13</v>
      </c>
      <c r="H240" t="s">
        <v>21</v>
      </c>
      <c r="I240" t="s">
        <v>22</v>
      </c>
      <c r="J240">
        <v>1436245200</v>
      </c>
      <c r="K240">
        <v>1436590800</v>
      </c>
      <c r="L240" t="b">
        <v>0</v>
      </c>
      <c r="M240" t="b">
        <v>0</v>
      </c>
      <c r="N240" t="s">
        <v>23</v>
      </c>
      <c r="O240" s="14">
        <f t="shared" si="12"/>
        <v>74.461538461538467</v>
      </c>
      <c r="P240" s="5">
        <f t="shared" si="13"/>
        <v>0.5377777777777778</v>
      </c>
      <c r="Q240" t="s">
        <v>2033</v>
      </c>
      <c r="R240" t="s">
        <v>2034</v>
      </c>
      <c r="S240" s="8">
        <f t="shared" si="14"/>
        <v>1022961.5</v>
      </c>
      <c r="T240" s="8">
        <f t="shared" si="15"/>
        <v>42196.208333333328</v>
      </c>
    </row>
    <row r="241" spans="1:20" ht="17" x14ac:dyDescent="0.2">
      <c r="A241">
        <v>343</v>
      </c>
      <c r="B241" t="s">
        <v>738</v>
      </c>
      <c r="C241" s="3" t="s">
        <v>739</v>
      </c>
      <c r="D241">
        <v>9000</v>
      </c>
      <c r="E241">
        <v>4853</v>
      </c>
      <c r="F241" t="s">
        <v>14</v>
      </c>
      <c r="G241">
        <v>147</v>
      </c>
      <c r="H241" t="s">
        <v>21</v>
      </c>
      <c r="I241" t="s">
        <v>22</v>
      </c>
      <c r="J241">
        <v>1384840800</v>
      </c>
      <c r="K241">
        <v>1389420000</v>
      </c>
      <c r="L241" t="b">
        <v>0</v>
      </c>
      <c r="M241" t="b">
        <v>0</v>
      </c>
      <c r="N241" t="s">
        <v>33</v>
      </c>
      <c r="O241" s="14">
        <f t="shared" si="12"/>
        <v>33.013605442176868</v>
      </c>
      <c r="P241" s="5">
        <f t="shared" si="13"/>
        <v>0.53922222222222227</v>
      </c>
      <c r="Q241" t="s">
        <v>2039</v>
      </c>
      <c r="R241" t="s">
        <v>2040</v>
      </c>
      <c r="S241" s="8">
        <f t="shared" si="14"/>
        <v>987264</v>
      </c>
      <c r="T241" s="8">
        <f t="shared" si="15"/>
        <v>41650.25</v>
      </c>
    </row>
    <row r="242" spans="1:20" ht="17" x14ac:dyDescent="0.2">
      <c r="A242">
        <v>251</v>
      </c>
      <c r="B242" t="s">
        <v>554</v>
      </c>
      <c r="C242" s="3" t="s">
        <v>555</v>
      </c>
      <c r="D242">
        <v>7100</v>
      </c>
      <c r="E242">
        <v>3840</v>
      </c>
      <c r="F242" t="s">
        <v>14</v>
      </c>
      <c r="G242">
        <v>101</v>
      </c>
      <c r="H242" t="s">
        <v>21</v>
      </c>
      <c r="I242" t="s">
        <v>22</v>
      </c>
      <c r="J242">
        <v>1355032800</v>
      </c>
      <c r="K242">
        <v>1355205600</v>
      </c>
      <c r="L242" t="b">
        <v>0</v>
      </c>
      <c r="M242" t="b">
        <v>0</v>
      </c>
      <c r="N242" t="s">
        <v>33</v>
      </c>
      <c r="O242" s="14">
        <f t="shared" si="12"/>
        <v>38.019801980198018</v>
      </c>
      <c r="P242" s="5">
        <f t="shared" si="13"/>
        <v>0.54084507042253516</v>
      </c>
      <c r="Q242" t="s">
        <v>2033</v>
      </c>
      <c r="R242" t="s">
        <v>2034</v>
      </c>
      <c r="S242" s="8">
        <f t="shared" si="14"/>
        <v>966564</v>
      </c>
      <c r="T242" s="8">
        <f t="shared" si="15"/>
        <v>41254.25</v>
      </c>
    </row>
    <row r="243" spans="1:20" ht="34" x14ac:dyDescent="0.2">
      <c r="A243">
        <v>702</v>
      </c>
      <c r="B243" t="s">
        <v>1442</v>
      </c>
      <c r="C243" s="3" t="s">
        <v>1443</v>
      </c>
      <c r="D243">
        <v>8700</v>
      </c>
      <c r="E243">
        <v>4710</v>
      </c>
      <c r="F243" t="s">
        <v>14</v>
      </c>
      <c r="G243">
        <v>83</v>
      </c>
      <c r="H243" t="s">
        <v>21</v>
      </c>
      <c r="I243" t="s">
        <v>22</v>
      </c>
      <c r="J243">
        <v>1374469200</v>
      </c>
      <c r="K243">
        <v>1374901200</v>
      </c>
      <c r="L243" t="b">
        <v>0</v>
      </c>
      <c r="M243" t="b">
        <v>0</v>
      </c>
      <c r="N243" t="s">
        <v>65</v>
      </c>
      <c r="O243" s="14">
        <f t="shared" si="12"/>
        <v>56.746987951807228</v>
      </c>
      <c r="P243" s="5">
        <f t="shared" si="13"/>
        <v>0.54137931034482756</v>
      </c>
      <c r="Q243" t="s">
        <v>2033</v>
      </c>
      <c r="R243" t="s">
        <v>2034</v>
      </c>
      <c r="S243" s="8">
        <f t="shared" si="14"/>
        <v>980061.5</v>
      </c>
      <c r="T243" s="8">
        <f t="shared" si="15"/>
        <v>41482.208333333336</v>
      </c>
    </row>
    <row r="244" spans="1:20" ht="17" x14ac:dyDescent="0.2">
      <c r="A244">
        <v>433</v>
      </c>
      <c r="B244" t="s">
        <v>915</v>
      </c>
      <c r="C244" s="3" t="s">
        <v>916</v>
      </c>
      <c r="D244">
        <v>121400</v>
      </c>
      <c r="E244">
        <v>65755</v>
      </c>
      <c r="F244" t="s">
        <v>14</v>
      </c>
      <c r="G244">
        <v>792</v>
      </c>
      <c r="H244" t="s">
        <v>21</v>
      </c>
      <c r="I244" t="s">
        <v>22</v>
      </c>
      <c r="J244">
        <v>1385359200</v>
      </c>
      <c r="K244">
        <v>1386741600</v>
      </c>
      <c r="L244" t="b">
        <v>0</v>
      </c>
      <c r="M244" t="b">
        <v>1</v>
      </c>
      <c r="N244" t="s">
        <v>42</v>
      </c>
      <c r="O244" s="14">
        <f t="shared" si="12"/>
        <v>83.023989898989896</v>
      </c>
      <c r="P244" s="5">
        <f t="shared" si="13"/>
        <v>0.54163920922570019</v>
      </c>
      <c r="Q244" t="s">
        <v>2035</v>
      </c>
      <c r="R244" t="s">
        <v>2049</v>
      </c>
      <c r="S244" s="8">
        <f t="shared" si="14"/>
        <v>987624</v>
      </c>
      <c r="T244" s="8">
        <f t="shared" si="15"/>
        <v>41619.25</v>
      </c>
    </row>
    <row r="245" spans="1:20" ht="17" x14ac:dyDescent="0.2">
      <c r="A245">
        <v>661</v>
      </c>
      <c r="B245" t="s">
        <v>1364</v>
      </c>
      <c r="C245" s="3" t="s">
        <v>1365</v>
      </c>
      <c r="D245">
        <v>106800</v>
      </c>
      <c r="E245">
        <v>57872</v>
      </c>
      <c r="F245" t="s">
        <v>14</v>
      </c>
      <c r="G245">
        <v>752</v>
      </c>
      <c r="H245" t="s">
        <v>36</v>
      </c>
      <c r="I245" t="s">
        <v>37</v>
      </c>
      <c r="J245">
        <v>1332910800</v>
      </c>
      <c r="K245">
        <v>1335502800</v>
      </c>
      <c r="L245" t="b">
        <v>0</v>
      </c>
      <c r="M245" t="b">
        <v>0</v>
      </c>
      <c r="N245" t="s">
        <v>159</v>
      </c>
      <c r="O245" s="14">
        <f t="shared" si="12"/>
        <v>76.957446808510639</v>
      </c>
      <c r="P245" s="5">
        <f t="shared" si="13"/>
        <v>0.54187265917603</v>
      </c>
      <c r="Q245" t="s">
        <v>2037</v>
      </c>
      <c r="R245" t="s">
        <v>2051</v>
      </c>
      <c r="S245" s="8">
        <f t="shared" si="14"/>
        <v>951201.5</v>
      </c>
      <c r="T245" s="8">
        <f t="shared" si="15"/>
        <v>41026.208333333336</v>
      </c>
    </row>
    <row r="246" spans="1:20" ht="17" x14ac:dyDescent="0.2">
      <c r="A246">
        <v>477</v>
      </c>
      <c r="B246" t="s">
        <v>1001</v>
      </c>
      <c r="C246" s="3" t="s">
        <v>1002</v>
      </c>
      <c r="D246">
        <v>8500</v>
      </c>
      <c r="E246">
        <v>4613</v>
      </c>
      <c r="F246" t="s">
        <v>14</v>
      </c>
      <c r="G246">
        <v>113</v>
      </c>
      <c r="H246" t="s">
        <v>21</v>
      </c>
      <c r="I246" t="s">
        <v>22</v>
      </c>
      <c r="J246">
        <v>1309064400</v>
      </c>
      <c r="K246">
        <v>1311397200</v>
      </c>
      <c r="L246" t="b">
        <v>0</v>
      </c>
      <c r="M246" t="b">
        <v>0</v>
      </c>
      <c r="N246" t="s">
        <v>474</v>
      </c>
      <c r="O246" s="14">
        <f t="shared" si="12"/>
        <v>40.823008849557525</v>
      </c>
      <c r="P246" s="5">
        <f t="shared" si="13"/>
        <v>0.54270588235294115</v>
      </c>
      <c r="Q246" t="s">
        <v>2039</v>
      </c>
      <c r="R246" t="s">
        <v>2047</v>
      </c>
      <c r="S246" s="8">
        <f t="shared" si="14"/>
        <v>934641.5</v>
      </c>
      <c r="T246" s="8">
        <f t="shared" si="15"/>
        <v>40747.208333333336</v>
      </c>
    </row>
    <row r="247" spans="1:20" ht="17" x14ac:dyDescent="0.2">
      <c r="A247">
        <v>572</v>
      </c>
      <c r="B247" t="s">
        <v>1188</v>
      </c>
      <c r="C247" s="3" t="s">
        <v>1189</v>
      </c>
      <c r="D247">
        <v>9000</v>
      </c>
      <c r="E247">
        <v>4896</v>
      </c>
      <c r="F247" t="s">
        <v>74</v>
      </c>
      <c r="G247">
        <v>94</v>
      </c>
      <c r="H247" t="s">
        <v>21</v>
      </c>
      <c r="I247" t="s">
        <v>22</v>
      </c>
      <c r="J247">
        <v>1443416400</v>
      </c>
      <c r="K247">
        <v>1444798800</v>
      </c>
      <c r="L247" t="b">
        <v>0</v>
      </c>
      <c r="M247" t="b">
        <v>1</v>
      </c>
      <c r="N247" t="s">
        <v>23</v>
      </c>
      <c r="O247" s="14">
        <f t="shared" si="12"/>
        <v>52.085106382978722</v>
      </c>
      <c r="P247" s="5">
        <f t="shared" si="13"/>
        <v>0.54400000000000004</v>
      </c>
      <c r="Q247" t="s">
        <v>2037</v>
      </c>
      <c r="R247" t="s">
        <v>2053</v>
      </c>
      <c r="S247" s="8">
        <f t="shared" si="14"/>
        <v>1027941.5</v>
      </c>
      <c r="T247" s="8">
        <f t="shared" si="15"/>
        <v>42291.208333333328</v>
      </c>
    </row>
    <row r="248" spans="1:20" ht="17" x14ac:dyDescent="0.2">
      <c r="A248">
        <v>290</v>
      </c>
      <c r="B248" t="s">
        <v>632</v>
      </c>
      <c r="C248" s="3" t="s">
        <v>633</v>
      </c>
      <c r="D248">
        <v>168600</v>
      </c>
      <c r="E248">
        <v>91722</v>
      </c>
      <c r="F248" t="s">
        <v>14</v>
      </c>
      <c r="G248">
        <v>908</v>
      </c>
      <c r="H248" t="s">
        <v>21</v>
      </c>
      <c r="I248" t="s">
        <v>22</v>
      </c>
      <c r="J248">
        <v>1368162000</v>
      </c>
      <c r="K248">
        <v>1370926800</v>
      </c>
      <c r="L248" t="b">
        <v>0</v>
      </c>
      <c r="M248" t="b">
        <v>1</v>
      </c>
      <c r="N248" t="s">
        <v>42</v>
      </c>
      <c r="O248" s="14">
        <f t="shared" si="12"/>
        <v>101.01541850220265</v>
      </c>
      <c r="P248" s="5">
        <f t="shared" si="13"/>
        <v>0.54402135231316728</v>
      </c>
      <c r="Q248" t="s">
        <v>2039</v>
      </c>
      <c r="R248" t="s">
        <v>2040</v>
      </c>
      <c r="S248" s="8">
        <f t="shared" si="14"/>
        <v>975681.5</v>
      </c>
      <c r="T248" s="8">
        <f t="shared" si="15"/>
        <v>41436.208333333336</v>
      </c>
    </row>
    <row r="249" spans="1:20" ht="34" x14ac:dyDescent="0.2">
      <c r="A249">
        <v>375</v>
      </c>
      <c r="B249" t="s">
        <v>802</v>
      </c>
      <c r="C249" s="3" t="s">
        <v>803</v>
      </c>
      <c r="D249">
        <v>2700</v>
      </c>
      <c r="E249">
        <v>1479</v>
      </c>
      <c r="F249" t="s">
        <v>14</v>
      </c>
      <c r="G249">
        <v>25</v>
      </c>
      <c r="H249" t="s">
        <v>21</v>
      </c>
      <c r="I249" t="s">
        <v>22</v>
      </c>
      <c r="J249">
        <v>1444971600</v>
      </c>
      <c r="K249">
        <v>1449900000</v>
      </c>
      <c r="L249" t="b">
        <v>0</v>
      </c>
      <c r="M249" t="b">
        <v>0</v>
      </c>
      <c r="N249" t="s">
        <v>60</v>
      </c>
      <c r="O249" s="14">
        <f t="shared" si="12"/>
        <v>59.16</v>
      </c>
      <c r="P249" s="5">
        <f t="shared" si="13"/>
        <v>0.54777777777777781</v>
      </c>
      <c r="Q249" t="s">
        <v>2037</v>
      </c>
      <c r="R249" t="s">
        <v>2051</v>
      </c>
      <c r="S249" s="8">
        <f t="shared" si="14"/>
        <v>1029021.5</v>
      </c>
      <c r="T249" s="8">
        <f t="shared" si="15"/>
        <v>42350.25</v>
      </c>
    </row>
    <row r="250" spans="1:20" ht="17" x14ac:dyDescent="0.2">
      <c r="A250">
        <v>796</v>
      </c>
      <c r="B250" t="s">
        <v>1627</v>
      </c>
      <c r="C250" s="3" t="s">
        <v>1628</v>
      </c>
      <c r="D250">
        <v>7800</v>
      </c>
      <c r="E250">
        <v>4275</v>
      </c>
      <c r="F250" t="s">
        <v>14</v>
      </c>
      <c r="G250">
        <v>78</v>
      </c>
      <c r="H250" t="s">
        <v>21</v>
      </c>
      <c r="I250" t="s">
        <v>22</v>
      </c>
      <c r="J250">
        <v>1407474000</v>
      </c>
      <c r="K250">
        <v>1408078800</v>
      </c>
      <c r="L250" t="b">
        <v>0</v>
      </c>
      <c r="M250" t="b">
        <v>1</v>
      </c>
      <c r="N250" t="s">
        <v>292</v>
      </c>
      <c r="O250" s="14">
        <f t="shared" si="12"/>
        <v>54.807692307692307</v>
      </c>
      <c r="P250" s="5">
        <f t="shared" si="13"/>
        <v>0.54807692307692313</v>
      </c>
      <c r="Q250" t="s">
        <v>2039</v>
      </c>
      <c r="R250" t="s">
        <v>2048</v>
      </c>
      <c r="S250" s="8">
        <f t="shared" si="14"/>
        <v>1002981.5</v>
      </c>
      <c r="T250" s="8">
        <f t="shared" si="15"/>
        <v>41866.208333333336</v>
      </c>
    </row>
    <row r="251" spans="1:20" ht="34" x14ac:dyDescent="0.2">
      <c r="A251">
        <v>296</v>
      </c>
      <c r="B251" t="s">
        <v>644</v>
      </c>
      <c r="C251" s="3" t="s">
        <v>645</v>
      </c>
      <c r="D251">
        <v>6100</v>
      </c>
      <c r="E251">
        <v>3352</v>
      </c>
      <c r="F251" t="s">
        <v>14</v>
      </c>
      <c r="G251">
        <v>38</v>
      </c>
      <c r="H251" t="s">
        <v>26</v>
      </c>
      <c r="I251" t="s">
        <v>27</v>
      </c>
      <c r="J251">
        <v>1548655200</v>
      </c>
      <c r="K251">
        <v>1550556000</v>
      </c>
      <c r="L251" t="b">
        <v>0</v>
      </c>
      <c r="M251" t="b">
        <v>0</v>
      </c>
      <c r="N251" t="s">
        <v>33</v>
      </c>
      <c r="O251" s="14">
        <f t="shared" si="12"/>
        <v>88.21052631578948</v>
      </c>
      <c r="P251" s="5">
        <f t="shared" si="13"/>
        <v>0.54950819672131146</v>
      </c>
      <c r="Q251" t="s">
        <v>2055</v>
      </c>
      <c r="R251" t="s">
        <v>2059</v>
      </c>
      <c r="S251" s="8">
        <f t="shared" si="14"/>
        <v>1101024</v>
      </c>
      <c r="T251" s="8">
        <f t="shared" si="15"/>
        <v>43515.25</v>
      </c>
    </row>
    <row r="252" spans="1:20" ht="17" x14ac:dyDescent="0.2">
      <c r="A252">
        <v>417</v>
      </c>
      <c r="B252" t="s">
        <v>884</v>
      </c>
      <c r="C252" s="3" t="s">
        <v>885</v>
      </c>
      <c r="D252">
        <v>1700</v>
      </c>
      <c r="E252">
        <v>943</v>
      </c>
      <c r="F252" t="s">
        <v>14</v>
      </c>
      <c r="G252">
        <v>15</v>
      </c>
      <c r="H252" t="s">
        <v>21</v>
      </c>
      <c r="I252" t="s">
        <v>22</v>
      </c>
      <c r="J252">
        <v>1541221200</v>
      </c>
      <c r="K252">
        <v>1543298400</v>
      </c>
      <c r="L252" t="b">
        <v>0</v>
      </c>
      <c r="M252" t="b">
        <v>0</v>
      </c>
      <c r="N252" t="s">
        <v>33</v>
      </c>
      <c r="O252" s="14">
        <f t="shared" si="12"/>
        <v>62.866666666666667</v>
      </c>
      <c r="P252" s="5">
        <f t="shared" si="13"/>
        <v>0.55470588235294116</v>
      </c>
      <c r="Q252" t="s">
        <v>2033</v>
      </c>
      <c r="R252" t="s">
        <v>2034</v>
      </c>
      <c r="S252" s="8">
        <f t="shared" si="14"/>
        <v>1095861.5</v>
      </c>
      <c r="T252" s="8">
        <f t="shared" si="15"/>
        <v>43431.25</v>
      </c>
    </row>
    <row r="253" spans="1:20" ht="17" x14ac:dyDescent="0.2">
      <c r="A253">
        <v>515</v>
      </c>
      <c r="B253" t="s">
        <v>1076</v>
      </c>
      <c r="C253" s="3" t="s">
        <v>1077</v>
      </c>
      <c r="D253">
        <v>8600</v>
      </c>
      <c r="E253">
        <v>4797</v>
      </c>
      <c r="F253" t="s">
        <v>14</v>
      </c>
      <c r="G253">
        <v>133</v>
      </c>
      <c r="H253" t="s">
        <v>15</v>
      </c>
      <c r="I253" t="s">
        <v>16</v>
      </c>
      <c r="J253">
        <v>1324620000</v>
      </c>
      <c r="K253">
        <v>1324792800</v>
      </c>
      <c r="L253" t="b">
        <v>0</v>
      </c>
      <c r="M253" t="b">
        <v>1</v>
      </c>
      <c r="N253" t="s">
        <v>33</v>
      </c>
      <c r="O253" s="14">
        <f t="shared" si="12"/>
        <v>36.067669172932334</v>
      </c>
      <c r="P253" s="5">
        <f t="shared" si="13"/>
        <v>0.55779069767441858</v>
      </c>
      <c r="Q253" t="s">
        <v>2033</v>
      </c>
      <c r="R253" t="s">
        <v>2034</v>
      </c>
      <c r="S253" s="8">
        <f t="shared" si="14"/>
        <v>945444</v>
      </c>
      <c r="T253" s="8">
        <f t="shared" si="15"/>
        <v>40902.25</v>
      </c>
    </row>
    <row r="254" spans="1:20" ht="17" x14ac:dyDescent="0.2">
      <c r="A254">
        <v>672</v>
      </c>
      <c r="B254" t="s">
        <v>1384</v>
      </c>
      <c r="C254" s="3" t="s">
        <v>1385</v>
      </c>
      <c r="D254">
        <v>197900</v>
      </c>
      <c r="E254">
        <v>110689</v>
      </c>
      <c r="F254" t="s">
        <v>14</v>
      </c>
      <c r="G254">
        <v>4428</v>
      </c>
      <c r="H254" t="s">
        <v>26</v>
      </c>
      <c r="I254" t="s">
        <v>27</v>
      </c>
      <c r="J254">
        <v>1521608400</v>
      </c>
      <c r="K254">
        <v>1522472400</v>
      </c>
      <c r="L254" t="b">
        <v>0</v>
      </c>
      <c r="M254" t="b">
        <v>0</v>
      </c>
      <c r="N254" t="s">
        <v>33</v>
      </c>
      <c r="O254" s="14">
        <f t="shared" si="12"/>
        <v>24.997515808491418</v>
      </c>
      <c r="P254" s="5">
        <f t="shared" si="13"/>
        <v>0.55931783729156137</v>
      </c>
      <c r="Q254" t="s">
        <v>2033</v>
      </c>
      <c r="R254" t="s">
        <v>2034</v>
      </c>
      <c r="S254" s="8">
        <f t="shared" si="14"/>
        <v>1082241.5</v>
      </c>
      <c r="T254" s="8">
        <f t="shared" si="15"/>
        <v>43190.208333333328</v>
      </c>
    </row>
    <row r="255" spans="1:20" ht="17" x14ac:dyDescent="0.2">
      <c r="A255">
        <v>639</v>
      </c>
      <c r="B255" t="s">
        <v>1320</v>
      </c>
      <c r="C255" s="3" t="s">
        <v>1321</v>
      </c>
      <c r="D255">
        <v>8600</v>
      </c>
      <c r="E255">
        <v>4832</v>
      </c>
      <c r="F255" t="s">
        <v>47</v>
      </c>
      <c r="G255">
        <v>45</v>
      </c>
      <c r="H255" t="s">
        <v>21</v>
      </c>
      <c r="I255" t="s">
        <v>22</v>
      </c>
      <c r="J255">
        <v>1532754000</v>
      </c>
      <c r="K255">
        <v>1532754000</v>
      </c>
      <c r="L255" t="b">
        <v>0</v>
      </c>
      <c r="M255" t="b">
        <v>1</v>
      </c>
      <c r="N255" t="s">
        <v>53</v>
      </c>
      <c r="O255" s="14">
        <f t="shared" si="12"/>
        <v>107.37777777777778</v>
      </c>
      <c r="P255" s="5">
        <f t="shared" si="13"/>
        <v>0.56186046511627907</v>
      </c>
      <c r="Q255" t="s">
        <v>2033</v>
      </c>
      <c r="R255" t="s">
        <v>2034</v>
      </c>
      <c r="S255" s="8">
        <f t="shared" si="14"/>
        <v>1089981.5</v>
      </c>
      <c r="T255" s="8">
        <f t="shared" si="15"/>
        <v>43309.208333333328</v>
      </c>
    </row>
    <row r="256" spans="1:20" ht="34" x14ac:dyDescent="0.2">
      <c r="A256">
        <v>453</v>
      </c>
      <c r="B256" t="s">
        <v>954</v>
      </c>
      <c r="C256" s="3" t="s">
        <v>955</v>
      </c>
      <c r="D256">
        <v>182400</v>
      </c>
      <c r="E256">
        <v>102749</v>
      </c>
      <c r="F256" t="s">
        <v>14</v>
      </c>
      <c r="G256">
        <v>1181</v>
      </c>
      <c r="H256" t="s">
        <v>21</v>
      </c>
      <c r="I256" t="s">
        <v>22</v>
      </c>
      <c r="J256">
        <v>1480572000</v>
      </c>
      <c r="K256">
        <v>1484114400</v>
      </c>
      <c r="L256" t="b">
        <v>0</v>
      </c>
      <c r="M256" t="b">
        <v>0</v>
      </c>
      <c r="N256" t="s">
        <v>474</v>
      </c>
      <c r="O256" s="14">
        <f t="shared" si="12"/>
        <v>87.001693480101608</v>
      </c>
      <c r="P256" s="5">
        <f t="shared" si="13"/>
        <v>0.56331688596491225</v>
      </c>
      <c r="Q256" t="s">
        <v>2037</v>
      </c>
      <c r="R256" t="s">
        <v>2050</v>
      </c>
      <c r="S256" s="8">
        <f t="shared" si="14"/>
        <v>1053744</v>
      </c>
      <c r="T256" s="8">
        <f t="shared" si="15"/>
        <v>42746.25</v>
      </c>
    </row>
    <row r="257" spans="1:20" ht="17" x14ac:dyDescent="0.2">
      <c r="A257">
        <v>999</v>
      </c>
      <c r="B257" t="s">
        <v>2025</v>
      </c>
      <c r="C257" s="3" t="s">
        <v>2026</v>
      </c>
      <c r="D257">
        <v>111100</v>
      </c>
      <c r="E257">
        <v>62819</v>
      </c>
      <c r="F257" t="s">
        <v>74</v>
      </c>
      <c r="G257">
        <v>1122</v>
      </c>
      <c r="H257" t="s">
        <v>21</v>
      </c>
      <c r="I257" t="s">
        <v>22</v>
      </c>
      <c r="J257">
        <v>1467176400</v>
      </c>
      <c r="K257">
        <v>1467781200</v>
      </c>
      <c r="L257" t="b">
        <v>0</v>
      </c>
      <c r="M257" t="b">
        <v>0</v>
      </c>
      <c r="N257" t="s">
        <v>17</v>
      </c>
      <c r="O257" s="14">
        <f t="shared" si="12"/>
        <v>55.98841354723708</v>
      </c>
      <c r="P257" s="5">
        <f t="shared" si="13"/>
        <v>0.56542754275427543</v>
      </c>
      <c r="Q257" t="s">
        <v>2037</v>
      </c>
      <c r="R257" t="s">
        <v>2053</v>
      </c>
      <c r="S257" s="8">
        <f t="shared" si="14"/>
        <v>1044441.5</v>
      </c>
      <c r="T257" s="8">
        <f t="shared" si="15"/>
        <v>42557.208333333328</v>
      </c>
    </row>
    <row r="258" spans="1:20" ht="17" x14ac:dyDescent="0.2">
      <c r="A258">
        <v>998</v>
      </c>
      <c r="B258" t="s">
        <v>2023</v>
      </c>
      <c r="C258" s="3" t="s">
        <v>2024</v>
      </c>
      <c r="D258">
        <v>66600</v>
      </c>
      <c r="E258">
        <v>37823</v>
      </c>
      <c r="F258" t="s">
        <v>14</v>
      </c>
      <c r="G258">
        <v>374</v>
      </c>
      <c r="H258" t="s">
        <v>21</v>
      </c>
      <c r="I258" t="s">
        <v>22</v>
      </c>
      <c r="J258">
        <v>1265868000</v>
      </c>
      <c r="K258">
        <v>1267077600</v>
      </c>
      <c r="L258" t="b">
        <v>0</v>
      </c>
      <c r="M258" t="b">
        <v>1</v>
      </c>
      <c r="N258" t="s">
        <v>60</v>
      </c>
      <c r="O258" s="14">
        <f t="shared" si="12"/>
        <v>101.13101604278074</v>
      </c>
      <c r="P258" s="5">
        <f t="shared" si="13"/>
        <v>0.5679129129129129</v>
      </c>
      <c r="Q258" t="s">
        <v>2031</v>
      </c>
      <c r="R258" t="s">
        <v>2032</v>
      </c>
      <c r="S258" s="8">
        <f t="shared" si="14"/>
        <v>904644</v>
      </c>
      <c r="T258" s="8">
        <f t="shared" si="15"/>
        <v>40234.25</v>
      </c>
    </row>
    <row r="259" spans="1:20" ht="17" x14ac:dyDescent="0.2">
      <c r="A259">
        <v>767</v>
      </c>
      <c r="B259" t="s">
        <v>1569</v>
      </c>
      <c r="C259" s="3" t="s">
        <v>1570</v>
      </c>
      <c r="D259">
        <v>97200</v>
      </c>
      <c r="E259">
        <v>55372</v>
      </c>
      <c r="F259" t="s">
        <v>14</v>
      </c>
      <c r="G259">
        <v>513</v>
      </c>
      <c r="H259" t="s">
        <v>21</v>
      </c>
      <c r="I259" t="s">
        <v>22</v>
      </c>
      <c r="J259">
        <v>1444107600</v>
      </c>
      <c r="K259">
        <v>1447999200</v>
      </c>
      <c r="L259" t="b">
        <v>0</v>
      </c>
      <c r="M259" t="b">
        <v>0</v>
      </c>
      <c r="N259" t="s">
        <v>206</v>
      </c>
      <c r="O259" s="14">
        <f t="shared" ref="O259:O322" si="16">$E259/$G259</f>
        <v>107.93762183235867</v>
      </c>
      <c r="P259" s="5">
        <f t="shared" ref="P259:P322" si="17">E259/D259</f>
        <v>0.56967078189300413</v>
      </c>
      <c r="Q259" t="s">
        <v>2039</v>
      </c>
      <c r="R259" t="s">
        <v>2048</v>
      </c>
      <c r="S259" s="8">
        <f t="shared" ref="S259:S322" si="18">(((J259/60)/24)+DATE(1970,1,1))</f>
        <v>1028421.5</v>
      </c>
      <c r="T259" s="8">
        <f t="shared" ref="T259:T322" si="19">(((K259/60)/60)/24)+DATE(1970,1,1)</f>
        <v>42328.25</v>
      </c>
    </row>
    <row r="260" spans="1:20" ht="17" x14ac:dyDescent="0.2">
      <c r="A260">
        <v>418</v>
      </c>
      <c r="B260" t="s">
        <v>105</v>
      </c>
      <c r="C260" s="3" t="s">
        <v>886</v>
      </c>
      <c r="D260">
        <v>163700</v>
      </c>
      <c r="E260">
        <v>93963</v>
      </c>
      <c r="F260" t="s">
        <v>14</v>
      </c>
      <c r="G260">
        <v>1999</v>
      </c>
      <c r="H260" t="s">
        <v>15</v>
      </c>
      <c r="I260" t="s">
        <v>16</v>
      </c>
      <c r="J260">
        <v>1336280400</v>
      </c>
      <c r="K260">
        <v>1336366800</v>
      </c>
      <c r="L260" t="b">
        <v>0</v>
      </c>
      <c r="M260" t="b">
        <v>0</v>
      </c>
      <c r="N260" t="s">
        <v>42</v>
      </c>
      <c r="O260" s="14">
        <f t="shared" si="16"/>
        <v>47.005002501250623</v>
      </c>
      <c r="P260" s="5">
        <f t="shared" si="17"/>
        <v>0.57399511301160655</v>
      </c>
      <c r="Q260" t="s">
        <v>2044</v>
      </c>
      <c r="R260" t="s">
        <v>2052</v>
      </c>
      <c r="S260" s="8">
        <f t="shared" si="18"/>
        <v>953541.5</v>
      </c>
      <c r="T260" s="8">
        <f t="shared" si="19"/>
        <v>41036.208333333336</v>
      </c>
    </row>
    <row r="261" spans="1:20" ht="17" x14ac:dyDescent="0.2">
      <c r="A261">
        <v>914</v>
      </c>
      <c r="B261" t="s">
        <v>1860</v>
      </c>
      <c r="C261" s="3" t="s">
        <v>1861</v>
      </c>
      <c r="D261">
        <v>6400</v>
      </c>
      <c r="E261">
        <v>3676</v>
      </c>
      <c r="F261" t="s">
        <v>14</v>
      </c>
      <c r="G261">
        <v>141</v>
      </c>
      <c r="H261" t="s">
        <v>40</v>
      </c>
      <c r="I261" t="s">
        <v>41</v>
      </c>
      <c r="J261">
        <v>1375592400</v>
      </c>
      <c r="K261">
        <v>1376629200</v>
      </c>
      <c r="L261" t="b">
        <v>0</v>
      </c>
      <c r="M261" t="b">
        <v>0</v>
      </c>
      <c r="N261" t="s">
        <v>33</v>
      </c>
      <c r="O261" s="14">
        <f t="shared" si="16"/>
        <v>26.070921985815602</v>
      </c>
      <c r="P261" s="5">
        <f t="shared" si="17"/>
        <v>0.57437499999999997</v>
      </c>
      <c r="Q261" t="s">
        <v>2037</v>
      </c>
      <c r="R261" t="s">
        <v>2051</v>
      </c>
      <c r="S261" s="8">
        <f t="shared" si="18"/>
        <v>980841.5</v>
      </c>
      <c r="T261" s="8">
        <f t="shared" si="19"/>
        <v>41502.208333333336</v>
      </c>
    </row>
    <row r="262" spans="1:20" ht="17" x14ac:dyDescent="0.2">
      <c r="A262">
        <v>917</v>
      </c>
      <c r="B262" t="s">
        <v>1866</v>
      </c>
      <c r="C262" s="3" t="s">
        <v>1867</v>
      </c>
      <c r="D262">
        <v>3600</v>
      </c>
      <c r="E262">
        <v>2097</v>
      </c>
      <c r="F262" t="s">
        <v>47</v>
      </c>
      <c r="G262">
        <v>27</v>
      </c>
      <c r="H262" t="s">
        <v>40</v>
      </c>
      <c r="I262" t="s">
        <v>41</v>
      </c>
      <c r="J262">
        <v>1309237200</v>
      </c>
      <c r="K262">
        <v>1311310800</v>
      </c>
      <c r="L262" t="b">
        <v>0</v>
      </c>
      <c r="M262" t="b">
        <v>1</v>
      </c>
      <c r="N262" t="s">
        <v>100</v>
      </c>
      <c r="O262" s="14">
        <f t="shared" si="16"/>
        <v>77.666666666666671</v>
      </c>
      <c r="P262" s="5">
        <f t="shared" si="17"/>
        <v>0.58250000000000002</v>
      </c>
      <c r="Q262" t="s">
        <v>2033</v>
      </c>
      <c r="R262" t="s">
        <v>2034</v>
      </c>
      <c r="S262" s="8">
        <f t="shared" si="18"/>
        <v>934761.5</v>
      </c>
      <c r="T262" s="8">
        <f t="shared" si="19"/>
        <v>40746.208333333336</v>
      </c>
    </row>
    <row r="263" spans="1:20" ht="17" x14ac:dyDescent="0.2">
      <c r="A263">
        <v>551</v>
      </c>
      <c r="B263" t="s">
        <v>1147</v>
      </c>
      <c r="C263" s="3" t="s">
        <v>1148</v>
      </c>
      <c r="D263">
        <v>180100</v>
      </c>
      <c r="E263">
        <v>105598</v>
      </c>
      <c r="F263" t="s">
        <v>14</v>
      </c>
      <c r="G263">
        <v>2779</v>
      </c>
      <c r="H263" t="s">
        <v>26</v>
      </c>
      <c r="I263" t="s">
        <v>27</v>
      </c>
      <c r="J263">
        <v>1419055200</v>
      </c>
      <c r="K263">
        <v>1422511200</v>
      </c>
      <c r="L263" t="b">
        <v>0</v>
      </c>
      <c r="M263" t="b">
        <v>1</v>
      </c>
      <c r="N263" t="s">
        <v>28</v>
      </c>
      <c r="O263" s="14">
        <f t="shared" si="16"/>
        <v>37.99856063332134</v>
      </c>
      <c r="P263" s="5">
        <f t="shared" si="17"/>
        <v>0.58632981676846196</v>
      </c>
      <c r="Q263" t="s">
        <v>2037</v>
      </c>
      <c r="R263" t="s">
        <v>2058</v>
      </c>
      <c r="S263" s="8">
        <f t="shared" si="18"/>
        <v>1011024</v>
      </c>
      <c r="T263" s="8">
        <f t="shared" si="19"/>
        <v>42033.25</v>
      </c>
    </row>
    <row r="264" spans="1:20" ht="17" x14ac:dyDescent="0.2">
      <c r="A264">
        <v>919</v>
      </c>
      <c r="B264" t="s">
        <v>1870</v>
      </c>
      <c r="C264" s="3" t="s">
        <v>1871</v>
      </c>
      <c r="D264">
        <v>35600</v>
      </c>
      <c r="E264">
        <v>20915</v>
      </c>
      <c r="F264" t="s">
        <v>14</v>
      </c>
      <c r="G264">
        <v>225</v>
      </c>
      <c r="H264" t="s">
        <v>26</v>
      </c>
      <c r="I264" t="s">
        <v>27</v>
      </c>
      <c r="J264">
        <v>1507957200</v>
      </c>
      <c r="K264">
        <v>1510725600</v>
      </c>
      <c r="L264" t="b">
        <v>0</v>
      </c>
      <c r="M264" t="b">
        <v>1</v>
      </c>
      <c r="N264" t="s">
        <v>33</v>
      </c>
      <c r="O264" s="14">
        <f t="shared" si="16"/>
        <v>92.955555555555549</v>
      </c>
      <c r="P264" s="5">
        <f t="shared" si="17"/>
        <v>0.58750000000000002</v>
      </c>
      <c r="Q264" t="s">
        <v>2035</v>
      </c>
      <c r="R264" t="s">
        <v>2036</v>
      </c>
      <c r="S264" s="8">
        <f t="shared" si="18"/>
        <v>1072761.5</v>
      </c>
      <c r="T264" s="8">
        <f t="shared" si="19"/>
        <v>43054.25</v>
      </c>
    </row>
    <row r="265" spans="1:20" ht="17" x14ac:dyDescent="0.2">
      <c r="A265">
        <v>154</v>
      </c>
      <c r="B265" t="s">
        <v>360</v>
      </c>
      <c r="C265" s="3" t="s">
        <v>361</v>
      </c>
      <c r="D265">
        <v>171300</v>
      </c>
      <c r="E265">
        <v>100650</v>
      </c>
      <c r="F265" t="s">
        <v>14</v>
      </c>
      <c r="G265">
        <v>1059</v>
      </c>
      <c r="H265" t="s">
        <v>21</v>
      </c>
      <c r="I265" t="s">
        <v>22</v>
      </c>
      <c r="J265">
        <v>1463029200</v>
      </c>
      <c r="K265">
        <v>1465016400</v>
      </c>
      <c r="L265" t="b">
        <v>0</v>
      </c>
      <c r="M265" t="b">
        <v>1</v>
      </c>
      <c r="N265" t="s">
        <v>60</v>
      </c>
      <c r="O265" s="14">
        <f t="shared" si="16"/>
        <v>95.042492917847028</v>
      </c>
      <c r="P265" s="5">
        <f t="shared" si="17"/>
        <v>0.58756567425569173</v>
      </c>
      <c r="Q265" t="s">
        <v>2033</v>
      </c>
      <c r="R265" t="s">
        <v>2034</v>
      </c>
      <c r="S265" s="8">
        <f t="shared" si="18"/>
        <v>1041561.5</v>
      </c>
      <c r="T265" s="8">
        <f t="shared" si="19"/>
        <v>42525.208333333328</v>
      </c>
    </row>
    <row r="266" spans="1:20" ht="17" x14ac:dyDescent="0.2">
      <c r="A266">
        <v>355</v>
      </c>
      <c r="B266" t="s">
        <v>762</v>
      </c>
      <c r="C266" s="3" t="s">
        <v>763</v>
      </c>
      <c r="D266">
        <v>3800</v>
      </c>
      <c r="E266">
        <v>2241</v>
      </c>
      <c r="F266" t="s">
        <v>47</v>
      </c>
      <c r="G266">
        <v>86</v>
      </c>
      <c r="H266" t="s">
        <v>21</v>
      </c>
      <c r="I266" t="s">
        <v>22</v>
      </c>
      <c r="J266">
        <v>1485064800</v>
      </c>
      <c r="K266">
        <v>1488520800</v>
      </c>
      <c r="L266" t="b">
        <v>0</v>
      </c>
      <c r="M266" t="b">
        <v>0</v>
      </c>
      <c r="N266" t="s">
        <v>65</v>
      </c>
      <c r="O266" s="14">
        <f t="shared" si="16"/>
        <v>26.058139534883722</v>
      </c>
      <c r="P266" s="5">
        <f t="shared" si="17"/>
        <v>0.58973684210526311</v>
      </c>
      <c r="Q266" t="s">
        <v>2039</v>
      </c>
      <c r="R266" t="s">
        <v>2048</v>
      </c>
      <c r="S266" s="8">
        <f t="shared" si="18"/>
        <v>1056864</v>
      </c>
      <c r="T266" s="8">
        <f t="shared" si="19"/>
        <v>42797.25</v>
      </c>
    </row>
    <row r="267" spans="1:20" ht="34" x14ac:dyDescent="0.2">
      <c r="A267">
        <v>3</v>
      </c>
      <c r="B267" t="s">
        <v>29</v>
      </c>
      <c r="C267" s="3" t="s">
        <v>30</v>
      </c>
      <c r="D267">
        <v>4200</v>
      </c>
      <c r="E267">
        <v>2477</v>
      </c>
      <c r="F267" t="s">
        <v>14</v>
      </c>
      <c r="G267">
        <v>24</v>
      </c>
      <c r="H267" t="s">
        <v>21</v>
      </c>
      <c r="I267" t="s">
        <v>22</v>
      </c>
      <c r="J267">
        <v>1565499600</v>
      </c>
      <c r="K267">
        <v>1568955600</v>
      </c>
      <c r="L267" t="b">
        <v>0</v>
      </c>
      <c r="M267" t="b">
        <v>0</v>
      </c>
      <c r="N267" t="s">
        <v>23</v>
      </c>
      <c r="O267" s="14">
        <f t="shared" si="16"/>
        <v>103.20833333333333</v>
      </c>
      <c r="P267" s="5">
        <f t="shared" si="17"/>
        <v>0.58976190476190471</v>
      </c>
      <c r="Q267" t="s">
        <v>2035</v>
      </c>
      <c r="R267" t="s">
        <v>2049</v>
      </c>
      <c r="S267" s="8">
        <f t="shared" si="18"/>
        <v>1112721.5</v>
      </c>
      <c r="T267" s="8">
        <f t="shared" si="19"/>
        <v>43728.208333333328</v>
      </c>
    </row>
    <row r="268" spans="1:20" ht="17" x14ac:dyDescent="0.2">
      <c r="A268">
        <v>696</v>
      </c>
      <c r="B268" t="s">
        <v>1431</v>
      </c>
      <c r="C268" s="3" t="s">
        <v>1432</v>
      </c>
      <c r="D268">
        <v>164100</v>
      </c>
      <c r="E268">
        <v>96888</v>
      </c>
      <c r="F268" t="s">
        <v>14</v>
      </c>
      <c r="G268">
        <v>889</v>
      </c>
      <c r="H268" t="s">
        <v>21</v>
      </c>
      <c r="I268" t="s">
        <v>22</v>
      </c>
      <c r="J268">
        <v>1429506000</v>
      </c>
      <c r="K268">
        <v>1429592400</v>
      </c>
      <c r="L268" t="b">
        <v>0</v>
      </c>
      <c r="M268" t="b">
        <v>1</v>
      </c>
      <c r="N268" t="s">
        <v>33</v>
      </c>
      <c r="O268" s="14">
        <f t="shared" si="16"/>
        <v>108.98537682789652</v>
      </c>
      <c r="P268" s="5">
        <f t="shared" si="17"/>
        <v>0.59042047531992692</v>
      </c>
      <c r="Q268" t="s">
        <v>2039</v>
      </c>
      <c r="R268" t="s">
        <v>2040</v>
      </c>
      <c r="S268" s="8">
        <f t="shared" si="18"/>
        <v>1018281.5</v>
      </c>
      <c r="T268" s="8">
        <f t="shared" si="19"/>
        <v>42115.208333333328</v>
      </c>
    </row>
    <row r="269" spans="1:20" ht="17" x14ac:dyDescent="0.2">
      <c r="A269">
        <v>109</v>
      </c>
      <c r="B269" t="s">
        <v>267</v>
      </c>
      <c r="C269" s="3" t="s">
        <v>268</v>
      </c>
      <c r="D269">
        <v>5200</v>
      </c>
      <c r="E269">
        <v>3079</v>
      </c>
      <c r="F269" t="s">
        <v>14</v>
      </c>
      <c r="G269">
        <v>60</v>
      </c>
      <c r="H269" t="s">
        <v>21</v>
      </c>
      <c r="I269" t="s">
        <v>22</v>
      </c>
      <c r="J269">
        <v>1389506400</v>
      </c>
      <c r="K269">
        <v>1389679200</v>
      </c>
      <c r="L269" t="b">
        <v>0</v>
      </c>
      <c r="M269" t="b">
        <v>0</v>
      </c>
      <c r="N269" t="s">
        <v>269</v>
      </c>
      <c r="O269" s="14">
        <f t="shared" si="16"/>
        <v>51.31666666666667</v>
      </c>
      <c r="P269" s="5">
        <f t="shared" si="17"/>
        <v>0.5921153846153846</v>
      </c>
      <c r="Q269" t="s">
        <v>2033</v>
      </c>
      <c r="R269" t="s">
        <v>2034</v>
      </c>
      <c r="S269" s="8">
        <f t="shared" si="18"/>
        <v>990504</v>
      </c>
      <c r="T269" s="8">
        <f t="shared" si="19"/>
        <v>41653.25</v>
      </c>
    </row>
    <row r="270" spans="1:20" ht="34" x14ac:dyDescent="0.2">
      <c r="A270">
        <v>953</v>
      </c>
      <c r="B270" t="s">
        <v>1936</v>
      </c>
      <c r="C270" s="3" t="s">
        <v>1937</v>
      </c>
      <c r="D270">
        <v>3300</v>
      </c>
      <c r="E270">
        <v>1980</v>
      </c>
      <c r="F270" t="s">
        <v>14</v>
      </c>
      <c r="G270">
        <v>21</v>
      </c>
      <c r="H270" t="s">
        <v>21</v>
      </c>
      <c r="I270" t="s">
        <v>22</v>
      </c>
      <c r="J270">
        <v>1450591200</v>
      </c>
      <c r="K270">
        <v>1453701600</v>
      </c>
      <c r="L270" t="b">
        <v>0</v>
      </c>
      <c r="M270" t="b">
        <v>1</v>
      </c>
      <c r="N270" t="s">
        <v>474</v>
      </c>
      <c r="O270" s="14">
        <f t="shared" si="16"/>
        <v>94.285714285714292</v>
      </c>
      <c r="P270" s="5">
        <f t="shared" si="17"/>
        <v>0.6</v>
      </c>
      <c r="Q270" t="s">
        <v>2037</v>
      </c>
      <c r="R270" t="s">
        <v>2060</v>
      </c>
      <c r="S270" s="8">
        <f t="shared" si="18"/>
        <v>1032924</v>
      </c>
      <c r="T270" s="8">
        <f t="shared" si="19"/>
        <v>42394.25</v>
      </c>
    </row>
    <row r="271" spans="1:20" ht="17" x14ac:dyDescent="0.2">
      <c r="A271">
        <v>658</v>
      </c>
      <c r="B271" t="s">
        <v>1358</v>
      </c>
      <c r="C271" s="3" t="s">
        <v>1359</v>
      </c>
      <c r="D271">
        <v>52600</v>
      </c>
      <c r="E271">
        <v>31594</v>
      </c>
      <c r="F271" t="s">
        <v>74</v>
      </c>
      <c r="G271">
        <v>390</v>
      </c>
      <c r="H271" t="s">
        <v>21</v>
      </c>
      <c r="I271" t="s">
        <v>22</v>
      </c>
      <c r="J271">
        <v>1440910800</v>
      </c>
      <c r="K271">
        <v>1442898000</v>
      </c>
      <c r="L271" t="b">
        <v>0</v>
      </c>
      <c r="M271" t="b">
        <v>0</v>
      </c>
      <c r="N271" t="s">
        <v>23</v>
      </c>
      <c r="O271" s="14">
        <f t="shared" si="16"/>
        <v>81.010256410256417</v>
      </c>
      <c r="P271" s="5">
        <f t="shared" si="17"/>
        <v>0.60064638783269964</v>
      </c>
      <c r="Q271" t="s">
        <v>2037</v>
      </c>
      <c r="R271" t="s">
        <v>2053</v>
      </c>
      <c r="S271" s="8">
        <f t="shared" si="18"/>
        <v>1026201.5</v>
      </c>
      <c r="T271" s="8">
        <f t="shared" si="19"/>
        <v>42269.208333333328</v>
      </c>
    </row>
    <row r="272" spans="1:20" ht="17" x14ac:dyDescent="0.2">
      <c r="A272">
        <v>128</v>
      </c>
      <c r="B272" t="s">
        <v>307</v>
      </c>
      <c r="C272" s="3" t="s">
        <v>308</v>
      </c>
      <c r="D272">
        <v>70600</v>
      </c>
      <c r="E272">
        <v>42596</v>
      </c>
      <c r="F272" t="s">
        <v>74</v>
      </c>
      <c r="G272">
        <v>532</v>
      </c>
      <c r="H272" t="s">
        <v>21</v>
      </c>
      <c r="I272" t="s">
        <v>22</v>
      </c>
      <c r="J272">
        <v>1282885200</v>
      </c>
      <c r="K272">
        <v>1284008400</v>
      </c>
      <c r="L272" t="b">
        <v>0</v>
      </c>
      <c r="M272" t="b">
        <v>0</v>
      </c>
      <c r="N272" t="s">
        <v>23</v>
      </c>
      <c r="O272" s="14">
        <f t="shared" si="16"/>
        <v>80.067669172932327</v>
      </c>
      <c r="P272" s="5">
        <f t="shared" si="17"/>
        <v>0.60334277620396604</v>
      </c>
      <c r="Q272" t="s">
        <v>2039</v>
      </c>
      <c r="R272" t="s">
        <v>2040</v>
      </c>
      <c r="S272" s="8">
        <f t="shared" si="18"/>
        <v>916461.5</v>
      </c>
      <c r="T272" s="8">
        <f t="shared" si="19"/>
        <v>40430.208333333336</v>
      </c>
    </row>
    <row r="273" spans="1:20" ht="17" x14ac:dyDescent="0.2">
      <c r="A273">
        <v>93</v>
      </c>
      <c r="B273" t="s">
        <v>235</v>
      </c>
      <c r="C273" s="3" t="s">
        <v>236</v>
      </c>
      <c r="D273">
        <v>108800</v>
      </c>
      <c r="E273">
        <v>65877</v>
      </c>
      <c r="F273" t="s">
        <v>74</v>
      </c>
      <c r="G273">
        <v>610</v>
      </c>
      <c r="H273" t="s">
        <v>21</v>
      </c>
      <c r="I273" t="s">
        <v>22</v>
      </c>
      <c r="J273">
        <v>1350709200</v>
      </c>
      <c r="K273">
        <v>1351054800</v>
      </c>
      <c r="L273" t="b">
        <v>0</v>
      </c>
      <c r="M273" t="b">
        <v>1</v>
      </c>
      <c r="N273" t="s">
        <v>33</v>
      </c>
      <c r="O273" s="14">
        <f t="shared" si="16"/>
        <v>107.99508196721311</v>
      </c>
      <c r="P273" s="5">
        <f t="shared" si="17"/>
        <v>0.60548713235294116</v>
      </c>
      <c r="Q273" t="s">
        <v>2039</v>
      </c>
      <c r="R273" t="s">
        <v>2040</v>
      </c>
      <c r="S273" s="8">
        <f t="shared" si="18"/>
        <v>963561.5</v>
      </c>
      <c r="T273" s="8">
        <f t="shared" si="19"/>
        <v>41206.208333333336</v>
      </c>
    </row>
    <row r="274" spans="1:20" ht="17" x14ac:dyDescent="0.2">
      <c r="A274">
        <v>997</v>
      </c>
      <c r="B274" t="s">
        <v>2021</v>
      </c>
      <c r="C274" s="3" t="s">
        <v>2022</v>
      </c>
      <c r="D274">
        <v>7600</v>
      </c>
      <c r="E274">
        <v>4603</v>
      </c>
      <c r="F274" t="s">
        <v>74</v>
      </c>
      <c r="G274">
        <v>139</v>
      </c>
      <c r="H274" t="s">
        <v>107</v>
      </c>
      <c r="I274" t="s">
        <v>108</v>
      </c>
      <c r="J274">
        <v>1390197600</v>
      </c>
      <c r="K274">
        <v>1390629600</v>
      </c>
      <c r="L274" t="b">
        <v>0</v>
      </c>
      <c r="M274" t="b">
        <v>0</v>
      </c>
      <c r="N274" t="s">
        <v>33</v>
      </c>
      <c r="O274" s="14">
        <f t="shared" si="16"/>
        <v>33.115107913669064</v>
      </c>
      <c r="P274" s="5">
        <f t="shared" si="17"/>
        <v>0.60565789473684206</v>
      </c>
      <c r="Q274" t="s">
        <v>2033</v>
      </c>
      <c r="R274" t="s">
        <v>2034</v>
      </c>
      <c r="S274" s="8">
        <f t="shared" si="18"/>
        <v>990984</v>
      </c>
      <c r="T274" s="8">
        <f t="shared" si="19"/>
        <v>41664.25</v>
      </c>
    </row>
    <row r="275" spans="1:20" ht="34" x14ac:dyDescent="0.2">
      <c r="A275">
        <v>970</v>
      </c>
      <c r="B275" t="s">
        <v>1969</v>
      </c>
      <c r="C275" s="3" t="s">
        <v>1970</v>
      </c>
      <c r="D275">
        <v>94900</v>
      </c>
      <c r="E275">
        <v>57659</v>
      </c>
      <c r="F275" t="s">
        <v>14</v>
      </c>
      <c r="G275">
        <v>594</v>
      </c>
      <c r="H275" t="s">
        <v>21</v>
      </c>
      <c r="I275" t="s">
        <v>22</v>
      </c>
      <c r="J275">
        <v>1304917200</v>
      </c>
      <c r="K275">
        <v>1305003600</v>
      </c>
      <c r="L275" t="b">
        <v>0</v>
      </c>
      <c r="M275" t="b">
        <v>0</v>
      </c>
      <c r="N275" t="s">
        <v>33</v>
      </c>
      <c r="O275" s="14">
        <f t="shared" si="16"/>
        <v>97.069023569023571</v>
      </c>
      <c r="P275" s="5">
        <f t="shared" si="17"/>
        <v>0.60757639620653314</v>
      </c>
      <c r="Q275" t="s">
        <v>2033</v>
      </c>
      <c r="R275" t="s">
        <v>2034</v>
      </c>
      <c r="S275" s="8">
        <f t="shared" si="18"/>
        <v>931761.5</v>
      </c>
      <c r="T275" s="8">
        <f t="shared" si="19"/>
        <v>40673.208333333336</v>
      </c>
    </row>
    <row r="276" spans="1:20" ht="17" x14ac:dyDescent="0.2">
      <c r="A276">
        <v>739</v>
      </c>
      <c r="B276" t="s">
        <v>1515</v>
      </c>
      <c r="C276" s="3" t="s">
        <v>1516</v>
      </c>
      <c r="D276">
        <v>10000</v>
      </c>
      <c r="E276">
        <v>6100</v>
      </c>
      <c r="F276" t="s">
        <v>14</v>
      </c>
      <c r="G276">
        <v>191</v>
      </c>
      <c r="H276" t="s">
        <v>21</v>
      </c>
      <c r="I276" t="s">
        <v>22</v>
      </c>
      <c r="J276">
        <v>1340946000</v>
      </c>
      <c r="K276">
        <v>1341032400</v>
      </c>
      <c r="L276" t="b">
        <v>0</v>
      </c>
      <c r="M276" t="b">
        <v>0</v>
      </c>
      <c r="N276" t="s">
        <v>60</v>
      </c>
      <c r="O276" s="14">
        <f t="shared" si="16"/>
        <v>31.937172774869111</v>
      </c>
      <c r="P276" s="5">
        <f t="shared" si="17"/>
        <v>0.61</v>
      </c>
      <c r="Q276" t="s">
        <v>2033</v>
      </c>
      <c r="R276" t="s">
        <v>2034</v>
      </c>
      <c r="S276" s="8">
        <f t="shared" si="18"/>
        <v>956781.5</v>
      </c>
      <c r="T276" s="8">
        <f t="shared" si="19"/>
        <v>41090.208333333336</v>
      </c>
    </row>
    <row r="277" spans="1:20" ht="17" x14ac:dyDescent="0.2">
      <c r="A277">
        <v>181</v>
      </c>
      <c r="B277" t="s">
        <v>414</v>
      </c>
      <c r="C277" s="3" t="s">
        <v>415</v>
      </c>
      <c r="D277">
        <v>8600</v>
      </c>
      <c r="E277">
        <v>5315</v>
      </c>
      <c r="F277" t="s">
        <v>14</v>
      </c>
      <c r="G277">
        <v>136</v>
      </c>
      <c r="H277" t="s">
        <v>21</v>
      </c>
      <c r="I277" t="s">
        <v>22</v>
      </c>
      <c r="J277">
        <v>1507093200</v>
      </c>
      <c r="K277">
        <v>1508648400</v>
      </c>
      <c r="L277" t="b">
        <v>0</v>
      </c>
      <c r="M277" t="b">
        <v>0</v>
      </c>
      <c r="N277" t="s">
        <v>28</v>
      </c>
      <c r="O277" s="14">
        <f t="shared" si="16"/>
        <v>39.080882352941174</v>
      </c>
      <c r="P277" s="5">
        <f t="shared" si="17"/>
        <v>0.61802325581395345</v>
      </c>
      <c r="Q277" t="s">
        <v>2039</v>
      </c>
      <c r="R277" t="s">
        <v>2048</v>
      </c>
      <c r="S277" s="8">
        <f t="shared" si="18"/>
        <v>1072161.5</v>
      </c>
      <c r="T277" s="8">
        <f t="shared" si="19"/>
        <v>43030.208333333328</v>
      </c>
    </row>
    <row r="278" spans="1:20" ht="34" x14ac:dyDescent="0.2">
      <c r="A278">
        <v>87</v>
      </c>
      <c r="B278" t="s">
        <v>223</v>
      </c>
      <c r="C278" s="3" t="s">
        <v>224</v>
      </c>
      <c r="D278">
        <v>198500</v>
      </c>
      <c r="E278">
        <v>123040</v>
      </c>
      <c r="F278" t="s">
        <v>14</v>
      </c>
      <c r="G278">
        <v>1482</v>
      </c>
      <c r="H278" t="s">
        <v>26</v>
      </c>
      <c r="I278" t="s">
        <v>27</v>
      </c>
      <c r="J278">
        <v>1299564000</v>
      </c>
      <c r="K278">
        <v>1300510800</v>
      </c>
      <c r="L278" t="b">
        <v>0</v>
      </c>
      <c r="M278" t="b">
        <v>1</v>
      </c>
      <c r="N278" t="s">
        <v>23</v>
      </c>
      <c r="O278" s="14">
        <f t="shared" si="16"/>
        <v>83.022941970310384</v>
      </c>
      <c r="P278" s="5">
        <f t="shared" si="17"/>
        <v>0.6198488664987406</v>
      </c>
      <c r="Q278" t="s">
        <v>2035</v>
      </c>
      <c r="R278" t="s">
        <v>2036</v>
      </c>
      <c r="S278" s="8">
        <f t="shared" si="18"/>
        <v>928044</v>
      </c>
      <c r="T278" s="8">
        <f t="shared" si="19"/>
        <v>40621.208333333336</v>
      </c>
    </row>
    <row r="279" spans="1:20" ht="17" x14ac:dyDescent="0.2">
      <c r="A279">
        <v>413</v>
      </c>
      <c r="B279" t="s">
        <v>876</v>
      </c>
      <c r="C279" s="3" t="s">
        <v>877</v>
      </c>
      <c r="D279">
        <v>189500</v>
      </c>
      <c r="E279">
        <v>117628</v>
      </c>
      <c r="F279" t="s">
        <v>47</v>
      </c>
      <c r="G279">
        <v>1089</v>
      </c>
      <c r="H279" t="s">
        <v>21</v>
      </c>
      <c r="I279" t="s">
        <v>22</v>
      </c>
      <c r="J279">
        <v>1543298400</v>
      </c>
      <c r="K279">
        <v>1545631200</v>
      </c>
      <c r="L279" t="b">
        <v>0</v>
      </c>
      <c r="M279" t="b">
        <v>0</v>
      </c>
      <c r="N279" t="s">
        <v>71</v>
      </c>
      <c r="O279" s="14">
        <f t="shared" si="16"/>
        <v>108.01469237832875</v>
      </c>
      <c r="P279" s="5">
        <f t="shared" si="17"/>
        <v>0.62072823218997364</v>
      </c>
      <c r="Q279" t="s">
        <v>2039</v>
      </c>
      <c r="R279" t="s">
        <v>2040</v>
      </c>
      <c r="S279" s="8">
        <f t="shared" si="18"/>
        <v>1097304</v>
      </c>
      <c r="T279" s="8">
        <f t="shared" si="19"/>
        <v>43458.25</v>
      </c>
    </row>
    <row r="280" spans="1:20" ht="17" x14ac:dyDescent="0.2">
      <c r="A280">
        <v>940</v>
      </c>
      <c r="B280" t="s">
        <v>1911</v>
      </c>
      <c r="C280" s="3" t="s">
        <v>1912</v>
      </c>
      <c r="D280">
        <v>9900</v>
      </c>
      <c r="E280">
        <v>6161</v>
      </c>
      <c r="F280" t="s">
        <v>47</v>
      </c>
      <c r="G280">
        <v>66</v>
      </c>
      <c r="H280" t="s">
        <v>15</v>
      </c>
      <c r="I280" t="s">
        <v>16</v>
      </c>
      <c r="J280">
        <v>1354341600</v>
      </c>
      <c r="K280">
        <v>1356242400</v>
      </c>
      <c r="L280" t="b">
        <v>0</v>
      </c>
      <c r="M280" t="b">
        <v>0</v>
      </c>
      <c r="N280" t="s">
        <v>28</v>
      </c>
      <c r="O280" s="14">
        <f t="shared" si="16"/>
        <v>93.348484848484844</v>
      </c>
      <c r="P280" s="5">
        <f t="shared" si="17"/>
        <v>0.62232323232323228</v>
      </c>
      <c r="Q280" t="s">
        <v>2037</v>
      </c>
      <c r="R280" t="s">
        <v>2038</v>
      </c>
      <c r="S280" s="8">
        <f t="shared" si="18"/>
        <v>966084</v>
      </c>
      <c r="T280" s="8">
        <f t="shared" si="19"/>
        <v>41266.25</v>
      </c>
    </row>
    <row r="281" spans="1:20" ht="17" x14ac:dyDescent="0.2">
      <c r="A281">
        <v>630</v>
      </c>
      <c r="B281" t="s">
        <v>1302</v>
      </c>
      <c r="C281" s="3" t="s">
        <v>1303</v>
      </c>
      <c r="D281">
        <v>9500</v>
      </c>
      <c r="E281">
        <v>5973</v>
      </c>
      <c r="F281" t="s">
        <v>74</v>
      </c>
      <c r="G281">
        <v>87</v>
      </c>
      <c r="H281" t="s">
        <v>21</v>
      </c>
      <c r="I281" t="s">
        <v>22</v>
      </c>
      <c r="J281">
        <v>1556686800</v>
      </c>
      <c r="K281">
        <v>1557637200</v>
      </c>
      <c r="L281" t="b">
        <v>0</v>
      </c>
      <c r="M281" t="b">
        <v>1</v>
      </c>
      <c r="N281" t="s">
        <v>33</v>
      </c>
      <c r="O281" s="14">
        <f t="shared" si="16"/>
        <v>68.65517241379311</v>
      </c>
      <c r="P281" s="5">
        <f t="shared" si="17"/>
        <v>0.62873684210526315</v>
      </c>
      <c r="Q281" t="s">
        <v>2035</v>
      </c>
      <c r="R281" t="s">
        <v>2036</v>
      </c>
      <c r="S281" s="8">
        <f t="shared" si="18"/>
        <v>1106601.5</v>
      </c>
      <c r="T281" s="8">
        <f t="shared" si="19"/>
        <v>43597.208333333328</v>
      </c>
    </row>
    <row r="282" spans="1:20" ht="17" x14ac:dyDescent="0.2">
      <c r="A282">
        <v>809</v>
      </c>
      <c r="B282" t="s">
        <v>1599</v>
      </c>
      <c r="C282" s="3" t="s">
        <v>1653</v>
      </c>
      <c r="D282">
        <v>140800</v>
      </c>
      <c r="E282">
        <v>88536</v>
      </c>
      <c r="F282" t="s">
        <v>14</v>
      </c>
      <c r="G282">
        <v>2108</v>
      </c>
      <c r="H282" t="s">
        <v>98</v>
      </c>
      <c r="I282" t="s">
        <v>99</v>
      </c>
      <c r="J282">
        <v>1344920400</v>
      </c>
      <c r="K282">
        <v>1345006800</v>
      </c>
      <c r="L282" t="b">
        <v>0</v>
      </c>
      <c r="M282" t="b">
        <v>0</v>
      </c>
      <c r="N282" t="s">
        <v>42</v>
      </c>
      <c r="O282" s="14">
        <f t="shared" si="16"/>
        <v>42</v>
      </c>
      <c r="P282" s="5">
        <f t="shared" si="17"/>
        <v>0.62880681818181816</v>
      </c>
      <c r="Q282" t="s">
        <v>2033</v>
      </c>
      <c r="R282" t="s">
        <v>2034</v>
      </c>
      <c r="S282" s="8">
        <f t="shared" si="18"/>
        <v>959541.5</v>
      </c>
      <c r="T282" s="8">
        <f t="shared" si="19"/>
        <v>41136.208333333336</v>
      </c>
    </row>
    <row r="283" spans="1:20" ht="17" x14ac:dyDescent="0.2">
      <c r="A283">
        <v>575</v>
      </c>
      <c r="B283" t="s">
        <v>1194</v>
      </c>
      <c r="C283" s="3" t="s">
        <v>1195</v>
      </c>
      <c r="D283">
        <v>83300</v>
      </c>
      <c r="E283">
        <v>52421</v>
      </c>
      <c r="F283" t="s">
        <v>14</v>
      </c>
      <c r="G283">
        <v>558</v>
      </c>
      <c r="H283" t="s">
        <v>21</v>
      </c>
      <c r="I283" t="s">
        <v>22</v>
      </c>
      <c r="J283">
        <v>1400562000</v>
      </c>
      <c r="K283">
        <v>1400821200</v>
      </c>
      <c r="L283" t="b">
        <v>0</v>
      </c>
      <c r="M283" t="b">
        <v>1</v>
      </c>
      <c r="N283" t="s">
        <v>33</v>
      </c>
      <c r="O283" s="14">
        <f t="shared" si="16"/>
        <v>93.944444444444443</v>
      </c>
      <c r="P283" s="5">
        <f t="shared" si="17"/>
        <v>0.62930372148859548</v>
      </c>
      <c r="Q283" t="s">
        <v>2037</v>
      </c>
      <c r="R283" t="s">
        <v>2051</v>
      </c>
      <c r="S283" s="8">
        <f t="shared" si="18"/>
        <v>998181.5</v>
      </c>
      <c r="T283" s="8">
        <f t="shared" si="19"/>
        <v>41782.208333333336</v>
      </c>
    </row>
    <row r="284" spans="1:20" ht="17" x14ac:dyDescent="0.2">
      <c r="A284">
        <v>948</v>
      </c>
      <c r="B284" t="s">
        <v>1926</v>
      </c>
      <c r="C284" s="3" t="s">
        <v>1927</v>
      </c>
      <c r="D284">
        <v>9400</v>
      </c>
      <c r="E284">
        <v>5918</v>
      </c>
      <c r="F284" t="s">
        <v>74</v>
      </c>
      <c r="G284">
        <v>160</v>
      </c>
      <c r="H284" t="s">
        <v>21</v>
      </c>
      <c r="I284" t="s">
        <v>22</v>
      </c>
      <c r="J284">
        <v>1418364000</v>
      </c>
      <c r="K284">
        <v>1419228000</v>
      </c>
      <c r="L284" t="b">
        <v>1</v>
      </c>
      <c r="M284" t="b">
        <v>1</v>
      </c>
      <c r="N284" t="s">
        <v>42</v>
      </c>
      <c r="O284" s="14">
        <f t="shared" si="16"/>
        <v>36.987499999999997</v>
      </c>
      <c r="P284" s="5">
        <f t="shared" si="17"/>
        <v>0.62957446808510642</v>
      </c>
      <c r="Q284" t="s">
        <v>2033</v>
      </c>
      <c r="R284" t="s">
        <v>2034</v>
      </c>
      <c r="S284" s="8">
        <f t="shared" si="18"/>
        <v>1010544</v>
      </c>
      <c r="T284" s="8">
        <f t="shared" si="19"/>
        <v>41995.25</v>
      </c>
    </row>
    <row r="285" spans="1:20" ht="17" x14ac:dyDescent="0.2">
      <c r="A285">
        <v>648</v>
      </c>
      <c r="B285" t="s">
        <v>1338</v>
      </c>
      <c r="C285" s="3" t="s">
        <v>1339</v>
      </c>
      <c r="D285">
        <v>98600</v>
      </c>
      <c r="E285">
        <v>62174</v>
      </c>
      <c r="F285" t="s">
        <v>74</v>
      </c>
      <c r="G285">
        <v>723</v>
      </c>
      <c r="H285" t="s">
        <v>21</v>
      </c>
      <c r="I285" t="s">
        <v>22</v>
      </c>
      <c r="J285">
        <v>1499317200</v>
      </c>
      <c r="K285">
        <v>1500872400</v>
      </c>
      <c r="L285" t="b">
        <v>1</v>
      </c>
      <c r="M285" t="b">
        <v>0</v>
      </c>
      <c r="N285" t="s">
        <v>17</v>
      </c>
      <c r="O285" s="14">
        <f t="shared" si="16"/>
        <v>85.994467496542185</v>
      </c>
      <c r="P285" s="5">
        <f t="shared" si="17"/>
        <v>0.63056795131845844</v>
      </c>
      <c r="Q285" t="s">
        <v>2037</v>
      </c>
      <c r="R285" t="s">
        <v>2051</v>
      </c>
      <c r="S285" s="8">
        <f t="shared" si="18"/>
        <v>1066761.5</v>
      </c>
      <c r="T285" s="8">
        <f t="shared" si="19"/>
        <v>42940.208333333328</v>
      </c>
    </row>
    <row r="286" spans="1:20" ht="17" x14ac:dyDescent="0.2">
      <c r="A286">
        <v>196</v>
      </c>
      <c r="B286" t="s">
        <v>444</v>
      </c>
      <c r="C286" s="3" t="s">
        <v>445</v>
      </c>
      <c r="D286">
        <v>8200</v>
      </c>
      <c r="E286">
        <v>5178</v>
      </c>
      <c r="F286" t="s">
        <v>14</v>
      </c>
      <c r="G286">
        <v>100</v>
      </c>
      <c r="H286" t="s">
        <v>36</v>
      </c>
      <c r="I286" t="s">
        <v>37</v>
      </c>
      <c r="J286">
        <v>1472878800</v>
      </c>
      <c r="K286">
        <v>1474520400</v>
      </c>
      <c r="L286" t="b">
        <v>0</v>
      </c>
      <c r="M286" t="b">
        <v>0</v>
      </c>
      <c r="N286" t="s">
        <v>65</v>
      </c>
      <c r="O286" s="14">
        <f t="shared" si="16"/>
        <v>51.78</v>
      </c>
      <c r="P286" s="5">
        <f t="shared" si="17"/>
        <v>0.63146341463414635</v>
      </c>
      <c r="Q286" t="s">
        <v>2031</v>
      </c>
      <c r="R286" t="s">
        <v>2032</v>
      </c>
      <c r="S286" s="8">
        <f t="shared" si="18"/>
        <v>1048401.5</v>
      </c>
      <c r="T286" s="8">
        <f t="shared" si="19"/>
        <v>42635.208333333328</v>
      </c>
    </row>
    <row r="287" spans="1:20" ht="34" x14ac:dyDescent="0.2">
      <c r="A287">
        <v>452</v>
      </c>
      <c r="B287" t="s">
        <v>952</v>
      </c>
      <c r="C287" s="3" t="s">
        <v>953</v>
      </c>
      <c r="D287">
        <v>4800</v>
      </c>
      <c r="E287">
        <v>3045</v>
      </c>
      <c r="F287" t="s">
        <v>14</v>
      </c>
      <c r="G287">
        <v>31</v>
      </c>
      <c r="H287" t="s">
        <v>21</v>
      </c>
      <c r="I287" t="s">
        <v>22</v>
      </c>
      <c r="J287">
        <v>1278392400</v>
      </c>
      <c r="K287">
        <v>1278478800</v>
      </c>
      <c r="L287" t="b">
        <v>0</v>
      </c>
      <c r="M287" t="b">
        <v>0</v>
      </c>
      <c r="N287" t="s">
        <v>53</v>
      </c>
      <c r="O287" s="14">
        <f t="shared" si="16"/>
        <v>98.225806451612897</v>
      </c>
      <c r="P287" s="5">
        <f t="shared" si="17"/>
        <v>0.63437500000000002</v>
      </c>
      <c r="Q287" t="s">
        <v>2035</v>
      </c>
      <c r="R287" t="s">
        <v>2049</v>
      </c>
      <c r="S287" s="8">
        <f t="shared" si="18"/>
        <v>913341.5</v>
      </c>
      <c r="T287" s="8">
        <f t="shared" si="19"/>
        <v>40366.208333333336</v>
      </c>
    </row>
    <row r="288" spans="1:20" ht="34" x14ac:dyDescent="0.2">
      <c r="A288">
        <v>382</v>
      </c>
      <c r="B288" t="s">
        <v>816</v>
      </c>
      <c r="C288" s="3" t="s">
        <v>817</v>
      </c>
      <c r="D288">
        <v>9100</v>
      </c>
      <c r="E288">
        <v>5803</v>
      </c>
      <c r="F288" t="s">
        <v>14</v>
      </c>
      <c r="G288">
        <v>67</v>
      </c>
      <c r="H288" t="s">
        <v>21</v>
      </c>
      <c r="I288" t="s">
        <v>22</v>
      </c>
      <c r="J288">
        <v>1508130000</v>
      </c>
      <c r="K288">
        <v>1509771600</v>
      </c>
      <c r="L288" t="b">
        <v>0</v>
      </c>
      <c r="M288" t="b">
        <v>0</v>
      </c>
      <c r="N288" t="s">
        <v>122</v>
      </c>
      <c r="O288" s="14">
        <f t="shared" si="16"/>
        <v>86.611940298507463</v>
      </c>
      <c r="P288" s="5">
        <f t="shared" si="17"/>
        <v>0.63769230769230767</v>
      </c>
      <c r="Q288" t="s">
        <v>2037</v>
      </c>
      <c r="R288" t="s">
        <v>2050</v>
      </c>
      <c r="S288" s="8">
        <f t="shared" si="18"/>
        <v>1072881.5</v>
      </c>
      <c r="T288" s="8">
        <f t="shared" si="19"/>
        <v>43043.208333333328</v>
      </c>
    </row>
    <row r="289" spans="1:20" ht="17" x14ac:dyDescent="0.2">
      <c r="A289">
        <v>399</v>
      </c>
      <c r="B289" t="s">
        <v>849</v>
      </c>
      <c r="C289" s="3" t="s">
        <v>850</v>
      </c>
      <c r="D289">
        <v>97300</v>
      </c>
      <c r="E289">
        <v>62127</v>
      </c>
      <c r="F289" t="s">
        <v>14</v>
      </c>
      <c r="G289">
        <v>941</v>
      </c>
      <c r="H289" t="s">
        <v>21</v>
      </c>
      <c r="I289" t="s">
        <v>22</v>
      </c>
      <c r="J289">
        <v>1296626400</v>
      </c>
      <c r="K289">
        <v>1297231200</v>
      </c>
      <c r="L289" t="b">
        <v>0</v>
      </c>
      <c r="M289" t="b">
        <v>0</v>
      </c>
      <c r="N289" t="s">
        <v>60</v>
      </c>
      <c r="O289" s="14">
        <f t="shared" si="16"/>
        <v>66.022316684378325</v>
      </c>
      <c r="P289" s="5">
        <f t="shared" si="17"/>
        <v>0.63850976361767731</v>
      </c>
      <c r="Q289" t="s">
        <v>2042</v>
      </c>
      <c r="R289" t="s">
        <v>2043</v>
      </c>
      <c r="S289" s="8">
        <f t="shared" si="18"/>
        <v>926004</v>
      </c>
      <c r="T289" s="8">
        <f t="shared" si="19"/>
        <v>40583.25</v>
      </c>
    </row>
    <row r="290" spans="1:20" ht="34" x14ac:dyDescent="0.2">
      <c r="A290">
        <v>693</v>
      </c>
      <c r="B290" t="s">
        <v>1425</v>
      </c>
      <c r="C290" s="3" t="s">
        <v>1426</v>
      </c>
      <c r="D290">
        <v>180400</v>
      </c>
      <c r="E290">
        <v>115396</v>
      </c>
      <c r="F290" t="s">
        <v>14</v>
      </c>
      <c r="G290">
        <v>1748</v>
      </c>
      <c r="H290" t="s">
        <v>21</v>
      </c>
      <c r="I290" t="s">
        <v>22</v>
      </c>
      <c r="J290">
        <v>1508216400</v>
      </c>
      <c r="K290">
        <v>1509685200</v>
      </c>
      <c r="L290" t="b">
        <v>0</v>
      </c>
      <c r="M290" t="b">
        <v>0</v>
      </c>
      <c r="N290" t="s">
        <v>33</v>
      </c>
      <c r="O290" s="14">
        <f t="shared" si="16"/>
        <v>66.016018306636155</v>
      </c>
      <c r="P290" s="5">
        <f t="shared" si="17"/>
        <v>0.63966740576496672</v>
      </c>
      <c r="Q290" t="s">
        <v>2039</v>
      </c>
      <c r="R290" t="s">
        <v>2048</v>
      </c>
      <c r="S290" s="8">
        <f t="shared" si="18"/>
        <v>1072941.5</v>
      </c>
      <c r="T290" s="8">
        <f t="shared" si="19"/>
        <v>43042.208333333328</v>
      </c>
    </row>
    <row r="291" spans="1:20" ht="17" x14ac:dyDescent="0.2">
      <c r="A291">
        <v>421</v>
      </c>
      <c r="B291" t="s">
        <v>891</v>
      </c>
      <c r="C291" s="3" t="s">
        <v>892</v>
      </c>
      <c r="D291">
        <v>9400</v>
      </c>
      <c r="E291">
        <v>6015</v>
      </c>
      <c r="F291" t="s">
        <v>14</v>
      </c>
      <c r="G291">
        <v>118</v>
      </c>
      <c r="H291" t="s">
        <v>21</v>
      </c>
      <c r="I291" t="s">
        <v>22</v>
      </c>
      <c r="J291">
        <v>1498712400</v>
      </c>
      <c r="K291">
        <v>1501304400</v>
      </c>
      <c r="L291" t="b">
        <v>0</v>
      </c>
      <c r="M291" t="b">
        <v>1</v>
      </c>
      <c r="N291" t="s">
        <v>65</v>
      </c>
      <c r="O291" s="14">
        <f t="shared" si="16"/>
        <v>50.974576271186443</v>
      </c>
      <c r="P291" s="5">
        <f t="shared" si="17"/>
        <v>0.63989361702127656</v>
      </c>
      <c r="Q291" t="s">
        <v>2033</v>
      </c>
      <c r="R291" t="s">
        <v>2034</v>
      </c>
      <c r="S291" s="8">
        <f t="shared" si="18"/>
        <v>1066341.5</v>
      </c>
      <c r="T291" s="8">
        <f t="shared" si="19"/>
        <v>42945.208333333328</v>
      </c>
    </row>
    <row r="292" spans="1:20" ht="17" x14ac:dyDescent="0.2">
      <c r="A292">
        <v>581</v>
      </c>
      <c r="B292" t="s">
        <v>1205</v>
      </c>
      <c r="C292" s="3" t="s">
        <v>1206</v>
      </c>
      <c r="D292">
        <v>6000</v>
      </c>
      <c r="E292">
        <v>3841</v>
      </c>
      <c r="F292" t="s">
        <v>14</v>
      </c>
      <c r="G292">
        <v>71</v>
      </c>
      <c r="H292" t="s">
        <v>21</v>
      </c>
      <c r="I292" t="s">
        <v>22</v>
      </c>
      <c r="J292">
        <v>1304053200</v>
      </c>
      <c r="K292">
        <v>1305349200</v>
      </c>
      <c r="L292" t="b">
        <v>0</v>
      </c>
      <c r="M292" t="b">
        <v>0</v>
      </c>
      <c r="N292" t="s">
        <v>28</v>
      </c>
      <c r="O292" s="14">
        <f t="shared" si="16"/>
        <v>54.098591549295776</v>
      </c>
      <c r="P292" s="5">
        <f t="shared" si="17"/>
        <v>0.64016666666666666</v>
      </c>
      <c r="Q292" t="s">
        <v>2035</v>
      </c>
      <c r="R292" t="s">
        <v>2049</v>
      </c>
      <c r="S292" s="8">
        <f t="shared" si="18"/>
        <v>931161.5</v>
      </c>
      <c r="T292" s="8">
        <f t="shared" si="19"/>
        <v>40677.208333333336</v>
      </c>
    </row>
    <row r="293" spans="1:20" ht="17" x14ac:dyDescent="0.2">
      <c r="A293">
        <v>666</v>
      </c>
      <c r="B293" t="s">
        <v>1373</v>
      </c>
      <c r="C293" s="3" t="s">
        <v>1374</v>
      </c>
      <c r="D293">
        <v>3100</v>
      </c>
      <c r="E293">
        <v>1985</v>
      </c>
      <c r="F293" t="s">
        <v>74</v>
      </c>
      <c r="G293">
        <v>25</v>
      </c>
      <c r="H293" t="s">
        <v>21</v>
      </c>
      <c r="I293" t="s">
        <v>22</v>
      </c>
      <c r="J293">
        <v>1377838800</v>
      </c>
      <c r="K293">
        <v>1378357200</v>
      </c>
      <c r="L293" t="b">
        <v>0</v>
      </c>
      <c r="M293" t="b">
        <v>1</v>
      </c>
      <c r="N293" t="s">
        <v>33</v>
      </c>
      <c r="O293" s="14">
        <f t="shared" si="16"/>
        <v>79.400000000000006</v>
      </c>
      <c r="P293" s="5">
        <f t="shared" si="17"/>
        <v>0.64032258064516134</v>
      </c>
      <c r="Q293" t="s">
        <v>2035</v>
      </c>
      <c r="R293" t="s">
        <v>2036</v>
      </c>
      <c r="S293" s="8">
        <f t="shared" si="18"/>
        <v>982401.5</v>
      </c>
      <c r="T293" s="8">
        <f t="shared" si="19"/>
        <v>41522.208333333336</v>
      </c>
    </row>
    <row r="294" spans="1:20" ht="17" x14ac:dyDescent="0.2">
      <c r="A294">
        <v>884</v>
      </c>
      <c r="B294" t="s">
        <v>1800</v>
      </c>
      <c r="C294" s="3" t="s">
        <v>1801</v>
      </c>
      <c r="D294">
        <v>170800</v>
      </c>
      <c r="E294">
        <v>109374</v>
      </c>
      <c r="F294" t="s">
        <v>14</v>
      </c>
      <c r="G294">
        <v>1886</v>
      </c>
      <c r="H294" t="s">
        <v>21</v>
      </c>
      <c r="I294" t="s">
        <v>22</v>
      </c>
      <c r="J294">
        <v>1399179600</v>
      </c>
      <c r="K294">
        <v>1399352400</v>
      </c>
      <c r="L294" t="b">
        <v>0</v>
      </c>
      <c r="M294" t="b">
        <v>1</v>
      </c>
      <c r="N294" t="s">
        <v>33</v>
      </c>
      <c r="O294" s="14">
        <f t="shared" si="16"/>
        <v>57.992576882290564</v>
      </c>
      <c r="P294" s="5">
        <f t="shared" si="17"/>
        <v>0.64036299765807958</v>
      </c>
      <c r="Q294" t="s">
        <v>2033</v>
      </c>
      <c r="R294" t="s">
        <v>2034</v>
      </c>
      <c r="S294" s="8">
        <f t="shared" si="18"/>
        <v>997221.5</v>
      </c>
      <c r="T294" s="8">
        <f t="shared" si="19"/>
        <v>41765.208333333336</v>
      </c>
    </row>
    <row r="295" spans="1:20" ht="17" x14ac:dyDescent="0.2">
      <c r="A295">
        <v>151</v>
      </c>
      <c r="B295" t="s">
        <v>354</v>
      </c>
      <c r="C295" s="3" t="s">
        <v>355</v>
      </c>
      <c r="D295">
        <v>137200</v>
      </c>
      <c r="E295">
        <v>88037</v>
      </c>
      <c r="F295" t="s">
        <v>14</v>
      </c>
      <c r="G295">
        <v>1467</v>
      </c>
      <c r="H295" t="s">
        <v>21</v>
      </c>
      <c r="I295" t="s">
        <v>22</v>
      </c>
      <c r="J295">
        <v>1402290000</v>
      </c>
      <c r="K295">
        <v>1406696400</v>
      </c>
      <c r="L295" t="b">
        <v>0</v>
      </c>
      <c r="M295" t="b">
        <v>0</v>
      </c>
      <c r="N295" t="s">
        <v>50</v>
      </c>
      <c r="O295" s="14">
        <f t="shared" si="16"/>
        <v>60.011588275391958</v>
      </c>
      <c r="P295" s="5">
        <f t="shared" si="17"/>
        <v>0.64166909620991253</v>
      </c>
      <c r="Q295" t="s">
        <v>2033</v>
      </c>
      <c r="R295" t="s">
        <v>2034</v>
      </c>
      <c r="S295" s="8">
        <f t="shared" si="18"/>
        <v>999381.5</v>
      </c>
      <c r="T295" s="8">
        <f t="shared" si="19"/>
        <v>41850.208333333336</v>
      </c>
    </row>
    <row r="296" spans="1:20" ht="17" x14ac:dyDescent="0.2">
      <c r="A296">
        <v>122</v>
      </c>
      <c r="B296" t="s">
        <v>295</v>
      </c>
      <c r="C296" s="3" t="s">
        <v>296</v>
      </c>
      <c r="D296">
        <v>136800</v>
      </c>
      <c r="E296">
        <v>88055</v>
      </c>
      <c r="F296" t="s">
        <v>14</v>
      </c>
      <c r="G296">
        <v>3387</v>
      </c>
      <c r="H296" t="s">
        <v>21</v>
      </c>
      <c r="I296" t="s">
        <v>22</v>
      </c>
      <c r="J296">
        <v>1417068000</v>
      </c>
      <c r="K296">
        <v>1419400800</v>
      </c>
      <c r="L296" t="b">
        <v>0</v>
      </c>
      <c r="M296" t="b">
        <v>0</v>
      </c>
      <c r="N296" t="s">
        <v>119</v>
      </c>
      <c r="O296" s="14">
        <f t="shared" si="16"/>
        <v>25.997933274284026</v>
      </c>
      <c r="P296" s="5">
        <f t="shared" si="17"/>
        <v>0.64367690058479532</v>
      </c>
      <c r="Q296" t="s">
        <v>2039</v>
      </c>
      <c r="R296" t="s">
        <v>2041</v>
      </c>
      <c r="S296" s="8">
        <f t="shared" si="18"/>
        <v>1009644</v>
      </c>
      <c r="T296" s="8">
        <f t="shared" si="19"/>
        <v>41997.25</v>
      </c>
    </row>
    <row r="297" spans="1:20" ht="17" x14ac:dyDescent="0.2">
      <c r="A297">
        <v>636</v>
      </c>
      <c r="B297" t="s">
        <v>1314</v>
      </c>
      <c r="C297" s="3" t="s">
        <v>1315</v>
      </c>
      <c r="D297">
        <v>197700</v>
      </c>
      <c r="E297">
        <v>127591</v>
      </c>
      <c r="F297" t="s">
        <v>14</v>
      </c>
      <c r="G297">
        <v>2604</v>
      </c>
      <c r="H297" t="s">
        <v>36</v>
      </c>
      <c r="I297" t="s">
        <v>37</v>
      </c>
      <c r="J297">
        <v>1326866400</v>
      </c>
      <c r="K297">
        <v>1330754400</v>
      </c>
      <c r="L297" t="b">
        <v>0</v>
      </c>
      <c r="M297" t="b">
        <v>1</v>
      </c>
      <c r="N297" t="s">
        <v>71</v>
      </c>
      <c r="O297" s="14">
        <f t="shared" si="16"/>
        <v>48.998079877112133</v>
      </c>
      <c r="P297" s="5">
        <f t="shared" si="17"/>
        <v>0.64537683358624176</v>
      </c>
      <c r="Q297" t="s">
        <v>2044</v>
      </c>
      <c r="R297" t="s">
        <v>2054</v>
      </c>
      <c r="S297" s="8">
        <f t="shared" si="18"/>
        <v>947004</v>
      </c>
      <c r="T297" s="8">
        <f t="shared" si="19"/>
        <v>40971.25</v>
      </c>
    </row>
    <row r="298" spans="1:20" ht="17" x14ac:dyDescent="0.2">
      <c r="A298">
        <v>629</v>
      </c>
      <c r="B298" t="s">
        <v>1300</v>
      </c>
      <c r="C298" s="3" t="s">
        <v>1301</v>
      </c>
      <c r="D298">
        <v>85900</v>
      </c>
      <c r="E298">
        <v>55476</v>
      </c>
      <c r="F298" t="s">
        <v>14</v>
      </c>
      <c r="G298">
        <v>750</v>
      </c>
      <c r="H298" t="s">
        <v>21</v>
      </c>
      <c r="I298" t="s">
        <v>22</v>
      </c>
      <c r="J298">
        <v>1467781200</v>
      </c>
      <c r="K298">
        <v>1467954000</v>
      </c>
      <c r="L298" t="b">
        <v>0</v>
      </c>
      <c r="M298" t="b">
        <v>1</v>
      </c>
      <c r="N298" t="s">
        <v>33</v>
      </c>
      <c r="O298" s="14">
        <f t="shared" si="16"/>
        <v>73.968000000000004</v>
      </c>
      <c r="P298" s="5">
        <f t="shared" si="17"/>
        <v>0.64582072176949945</v>
      </c>
      <c r="Q298" t="s">
        <v>2037</v>
      </c>
      <c r="R298" t="s">
        <v>2038</v>
      </c>
      <c r="S298" s="8">
        <f t="shared" si="18"/>
        <v>1044861.5</v>
      </c>
      <c r="T298" s="8">
        <f t="shared" si="19"/>
        <v>42559.208333333328</v>
      </c>
    </row>
    <row r="299" spans="1:20" ht="17" x14ac:dyDescent="0.2">
      <c r="A299">
        <v>942</v>
      </c>
      <c r="B299" t="s">
        <v>1907</v>
      </c>
      <c r="C299" s="3" t="s">
        <v>1915</v>
      </c>
      <c r="D299">
        <v>9600</v>
      </c>
      <c r="E299">
        <v>6205</v>
      </c>
      <c r="F299" t="s">
        <v>14</v>
      </c>
      <c r="G299">
        <v>67</v>
      </c>
      <c r="H299" t="s">
        <v>26</v>
      </c>
      <c r="I299" t="s">
        <v>27</v>
      </c>
      <c r="J299">
        <v>1295935200</v>
      </c>
      <c r="K299">
        <v>1296194400</v>
      </c>
      <c r="L299" t="b">
        <v>0</v>
      </c>
      <c r="M299" t="b">
        <v>0</v>
      </c>
      <c r="N299" t="s">
        <v>33</v>
      </c>
      <c r="O299" s="14">
        <f t="shared" si="16"/>
        <v>92.611940298507463</v>
      </c>
      <c r="P299" s="5">
        <f t="shared" si="17"/>
        <v>0.64635416666666667</v>
      </c>
      <c r="Q299" t="s">
        <v>2033</v>
      </c>
      <c r="R299" t="s">
        <v>2034</v>
      </c>
      <c r="S299" s="8">
        <f t="shared" si="18"/>
        <v>925524</v>
      </c>
      <c r="T299" s="8">
        <f t="shared" si="19"/>
        <v>40571.25</v>
      </c>
    </row>
    <row r="300" spans="1:20" ht="17" x14ac:dyDescent="0.2">
      <c r="A300">
        <v>589</v>
      </c>
      <c r="B300" t="s">
        <v>1220</v>
      </c>
      <c r="C300" s="3" t="s">
        <v>1221</v>
      </c>
      <c r="D300">
        <v>7900</v>
      </c>
      <c r="E300">
        <v>5113</v>
      </c>
      <c r="F300" t="s">
        <v>14</v>
      </c>
      <c r="G300">
        <v>102</v>
      </c>
      <c r="H300" t="s">
        <v>21</v>
      </c>
      <c r="I300" t="s">
        <v>22</v>
      </c>
      <c r="J300">
        <v>1436072400</v>
      </c>
      <c r="K300">
        <v>1436677200</v>
      </c>
      <c r="L300" t="b">
        <v>0</v>
      </c>
      <c r="M300" t="b">
        <v>0</v>
      </c>
      <c r="N300" t="s">
        <v>42</v>
      </c>
      <c r="O300" s="14">
        <f t="shared" si="16"/>
        <v>50.127450980392155</v>
      </c>
      <c r="P300" s="5">
        <f t="shared" si="17"/>
        <v>0.64721518987341775</v>
      </c>
      <c r="Q300" t="s">
        <v>2033</v>
      </c>
      <c r="R300" t="s">
        <v>2034</v>
      </c>
      <c r="S300" s="8">
        <f t="shared" si="18"/>
        <v>1022841.5</v>
      </c>
      <c r="T300" s="8">
        <f t="shared" si="19"/>
        <v>42197.208333333328</v>
      </c>
    </row>
    <row r="301" spans="1:20" ht="34" x14ac:dyDescent="0.2">
      <c r="A301">
        <v>576</v>
      </c>
      <c r="B301" t="s">
        <v>1196</v>
      </c>
      <c r="C301" s="3" t="s">
        <v>1197</v>
      </c>
      <c r="D301">
        <v>9700</v>
      </c>
      <c r="E301">
        <v>6298</v>
      </c>
      <c r="F301" t="s">
        <v>14</v>
      </c>
      <c r="G301">
        <v>64</v>
      </c>
      <c r="H301" t="s">
        <v>21</v>
      </c>
      <c r="I301" t="s">
        <v>22</v>
      </c>
      <c r="J301">
        <v>1509512400</v>
      </c>
      <c r="K301">
        <v>1510984800</v>
      </c>
      <c r="L301" t="b">
        <v>0</v>
      </c>
      <c r="M301" t="b">
        <v>0</v>
      </c>
      <c r="N301" t="s">
        <v>33</v>
      </c>
      <c r="O301" s="14">
        <f t="shared" si="16"/>
        <v>98.40625</v>
      </c>
      <c r="P301" s="5">
        <f t="shared" si="17"/>
        <v>0.6492783505154639</v>
      </c>
      <c r="Q301" t="s">
        <v>2037</v>
      </c>
      <c r="R301" t="s">
        <v>2051</v>
      </c>
      <c r="S301" s="8">
        <f t="shared" si="18"/>
        <v>1073841.5</v>
      </c>
      <c r="T301" s="8">
        <f t="shared" si="19"/>
        <v>43057.25</v>
      </c>
    </row>
    <row r="302" spans="1:20" ht="17" x14ac:dyDescent="0.2">
      <c r="A302">
        <v>155</v>
      </c>
      <c r="B302" t="s">
        <v>362</v>
      </c>
      <c r="C302" s="3" t="s">
        <v>363</v>
      </c>
      <c r="D302">
        <v>139500</v>
      </c>
      <c r="E302">
        <v>90706</v>
      </c>
      <c r="F302" t="s">
        <v>14</v>
      </c>
      <c r="G302">
        <v>1194</v>
      </c>
      <c r="H302" t="s">
        <v>21</v>
      </c>
      <c r="I302" t="s">
        <v>22</v>
      </c>
      <c r="J302">
        <v>1269493200</v>
      </c>
      <c r="K302">
        <v>1270789200</v>
      </c>
      <c r="L302" t="b">
        <v>0</v>
      </c>
      <c r="M302" t="b">
        <v>0</v>
      </c>
      <c r="N302" t="s">
        <v>33</v>
      </c>
      <c r="O302" s="14">
        <f t="shared" si="16"/>
        <v>75.968174204355108</v>
      </c>
      <c r="P302" s="5">
        <f t="shared" si="17"/>
        <v>0.65022222222222226</v>
      </c>
      <c r="Q302" t="s">
        <v>2033</v>
      </c>
      <c r="R302" t="s">
        <v>2034</v>
      </c>
      <c r="S302" s="8">
        <f t="shared" si="18"/>
        <v>907161.5</v>
      </c>
      <c r="T302" s="8">
        <f t="shared" si="19"/>
        <v>40277.208333333336</v>
      </c>
    </row>
    <row r="303" spans="1:20" ht="17" x14ac:dyDescent="0.2">
      <c r="A303">
        <v>776</v>
      </c>
      <c r="B303" t="s">
        <v>1587</v>
      </c>
      <c r="C303" s="3" t="s">
        <v>1588</v>
      </c>
      <c r="D303">
        <v>110800</v>
      </c>
      <c r="E303">
        <v>72623</v>
      </c>
      <c r="F303" t="s">
        <v>14</v>
      </c>
      <c r="G303">
        <v>2201</v>
      </c>
      <c r="H303" t="s">
        <v>21</v>
      </c>
      <c r="I303" t="s">
        <v>22</v>
      </c>
      <c r="J303">
        <v>1562216400</v>
      </c>
      <c r="K303">
        <v>1563771600</v>
      </c>
      <c r="L303" t="b">
        <v>0</v>
      </c>
      <c r="M303" t="b">
        <v>0</v>
      </c>
      <c r="N303" t="s">
        <v>33</v>
      </c>
      <c r="O303" s="14">
        <f t="shared" si="16"/>
        <v>32.995456610631528</v>
      </c>
      <c r="P303" s="5">
        <f t="shared" si="17"/>
        <v>0.65544223826714798</v>
      </c>
      <c r="Q303" t="s">
        <v>2033</v>
      </c>
      <c r="R303" t="s">
        <v>2034</v>
      </c>
      <c r="S303" s="8">
        <f t="shared" si="18"/>
        <v>1110441.5</v>
      </c>
      <c r="T303" s="8">
        <f t="shared" si="19"/>
        <v>43668.208333333328</v>
      </c>
    </row>
    <row r="304" spans="1:20" ht="34" x14ac:dyDescent="0.2">
      <c r="A304">
        <v>392</v>
      </c>
      <c r="B304" t="s">
        <v>836</v>
      </c>
      <c r="C304" s="3" t="s">
        <v>837</v>
      </c>
      <c r="D304">
        <v>102900</v>
      </c>
      <c r="E304">
        <v>67546</v>
      </c>
      <c r="F304" t="s">
        <v>14</v>
      </c>
      <c r="G304">
        <v>1608</v>
      </c>
      <c r="H304" t="s">
        <v>21</v>
      </c>
      <c r="I304" t="s">
        <v>22</v>
      </c>
      <c r="J304">
        <v>1294293600</v>
      </c>
      <c r="K304">
        <v>1294466400</v>
      </c>
      <c r="L304" t="b">
        <v>0</v>
      </c>
      <c r="M304" t="b">
        <v>0</v>
      </c>
      <c r="N304" t="s">
        <v>65</v>
      </c>
      <c r="O304" s="14">
        <f t="shared" si="16"/>
        <v>42.006218905472636</v>
      </c>
      <c r="P304" s="5">
        <f t="shared" si="17"/>
        <v>0.65642371234207963</v>
      </c>
      <c r="Q304" t="s">
        <v>2033</v>
      </c>
      <c r="R304" t="s">
        <v>2034</v>
      </c>
      <c r="S304" s="8">
        <f t="shared" si="18"/>
        <v>924384</v>
      </c>
      <c r="T304" s="8">
        <f t="shared" si="19"/>
        <v>40551.25</v>
      </c>
    </row>
    <row r="305" spans="1:20" ht="17" x14ac:dyDescent="0.2">
      <c r="A305">
        <v>342</v>
      </c>
      <c r="B305" t="s">
        <v>736</v>
      </c>
      <c r="C305" s="3" t="s">
        <v>737</v>
      </c>
      <c r="D305">
        <v>47900</v>
      </c>
      <c r="E305">
        <v>31864</v>
      </c>
      <c r="F305" t="s">
        <v>14</v>
      </c>
      <c r="G305">
        <v>328</v>
      </c>
      <c r="H305" t="s">
        <v>21</v>
      </c>
      <c r="I305" t="s">
        <v>22</v>
      </c>
      <c r="J305">
        <v>1374296400</v>
      </c>
      <c r="K305">
        <v>1375333200</v>
      </c>
      <c r="L305" t="b">
        <v>0</v>
      </c>
      <c r="M305" t="b">
        <v>0</v>
      </c>
      <c r="N305" t="s">
        <v>33</v>
      </c>
      <c r="O305" s="14">
        <f t="shared" si="16"/>
        <v>97.146341463414629</v>
      </c>
      <c r="P305" s="5">
        <f t="shared" si="17"/>
        <v>0.66521920668058454</v>
      </c>
      <c r="Q305" t="s">
        <v>2035</v>
      </c>
      <c r="R305" t="s">
        <v>2049</v>
      </c>
      <c r="S305" s="8">
        <f t="shared" si="18"/>
        <v>979941.5</v>
      </c>
      <c r="T305" s="8">
        <f t="shared" si="19"/>
        <v>41487.208333333336</v>
      </c>
    </row>
    <row r="306" spans="1:20" ht="17" x14ac:dyDescent="0.2">
      <c r="A306">
        <v>316</v>
      </c>
      <c r="B306" t="s">
        <v>684</v>
      </c>
      <c r="C306" s="3" t="s">
        <v>685</v>
      </c>
      <c r="D306">
        <v>9600</v>
      </c>
      <c r="E306">
        <v>6401</v>
      </c>
      <c r="F306" t="s">
        <v>14</v>
      </c>
      <c r="G306">
        <v>108</v>
      </c>
      <c r="H306" t="s">
        <v>107</v>
      </c>
      <c r="I306" t="s">
        <v>108</v>
      </c>
      <c r="J306">
        <v>1574143200</v>
      </c>
      <c r="K306">
        <v>1574229600</v>
      </c>
      <c r="L306" t="b">
        <v>0</v>
      </c>
      <c r="M306" t="b">
        <v>1</v>
      </c>
      <c r="N306" t="s">
        <v>17</v>
      </c>
      <c r="O306" s="14">
        <f t="shared" si="16"/>
        <v>59.268518518518519</v>
      </c>
      <c r="P306" s="5">
        <f t="shared" si="17"/>
        <v>0.66677083333333331</v>
      </c>
      <c r="Q306" t="s">
        <v>2033</v>
      </c>
      <c r="R306" t="s">
        <v>2034</v>
      </c>
      <c r="S306" s="8">
        <f t="shared" si="18"/>
        <v>1118724</v>
      </c>
      <c r="T306" s="8">
        <f t="shared" si="19"/>
        <v>43789.25</v>
      </c>
    </row>
    <row r="307" spans="1:20" ht="17" x14ac:dyDescent="0.2">
      <c r="A307">
        <v>14</v>
      </c>
      <c r="B307" t="s">
        <v>61</v>
      </c>
      <c r="C307" s="3" t="s">
        <v>62</v>
      </c>
      <c r="D307">
        <v>28200</v>
      </c>
      <c r="E307">
        <v>18829</v>
      </c>
      <c r="F307" t="s">
        <v>14</v>
      </c>
      <c r="G307">
        <v>200</v>
      </c>
      <c r="H307" t="s">
        <v>21</v>
      </c>
      <c r="I307" t="s">
        <v>22</v>
      </c>
      <c r="J307">
        <v>1331013600</v>
      </c>
      <c r="K307">
        <v>1333342800</v>
      </c>
      <c r="L307" t="b">
        <v>0</v>
      </c>
      <c r="M307" t="b">
        <v>0</v>
      </c>
      <c r="N307" t="s">
        <v>60</v>
      </c>
      <c r="O307" s="14">
        <f t="shared" si="16"/>
        <v>94.144999999999996</v>
      </c>
      <c r="P307" s="5">
        <f t="shared" si="17"/>
        <v>0.66769503546099296</v>
      </c>
      <c r="Q307" t="s">
        <v>2031</v>
      </c>
      <c r="R307" t="s">
        <v>2032</v>
      </c>
      <c r="S307" s="8">
        <f t="shared" si="18"/>
        <v>949884</v>
      </c>
      <c r="T307" s="8">
        <f t="shared" si="19"/>
        <v>41001.208333333336</v>
      </c>
    </row>
    <row r="308" spans="1:20" ht="17" x14ac:dyDescent="0.2">
      <c r="A308">
        <v>18</v>
      </c>
      <c r="B308" t="s">
        <v>72</v>
      </c>
      <c r="C308" s="3" t="s">
        <v>73</v>
      </c>
      <c r="D308">
        <v>9100</v>
      </c>
      <c r="E308">
        <v>6089</v>
      </c>
      <c r="F308" t="s">
        <v>74</v>
      </c>
      <c r="G308">
        <v>135</v>
      </c>
      <c r="H308" t="s">
        <v>21</v>
      </c>
      <c r="I308" t="s">
        <v>22</v>
      </c>
      <c r="J308">
        <v>1536382800</v>
      </c>
      <c r="K308">
        <v>1537074000</v>
      </c>
      <c r="L308" t="b">
        <v>0</v>
      </c>
      <c r="M308" t="b">
        <v>0</v>
      </c>
      <c r="N308" t="s">
        <v>33</v>
      </c>
      <c r="O308" s="14">
        <f t="shared" si="16"/>
        <v>45.103703703703701</v>
      </c>
      <c r="P308" s="5">
        <f t="shared" si="17"/>
        <v>0.66912087912087914</v>
      </c>
      <c r="Q308" t="s">
        <v>2039</v>
      </c>
      <c r="R308" t="s">
        <v>2048</v>
      </c>
      <c r="S308" s="8">
        <f t="shared" si="18"/>
        <v>1092501.5</v>
      </c>
      <c r="T308" s="8">
        <f t="shared" si="19"/>
        <v>43359.208333333328</v>
      </c>
    </row>
    <row r="309" spans="1:20" ht="17" x14ac:dyDescent="0.2">
      <c r="A309">
        <v>985</v>
      </c>
      <c r="B309" t="s">
        <v>1998</v>
      </c>
      <c r="C309" s="3" t="s">
        <v>1999</v>
      </c>
      <c r="D309">
        <v>170600</v>
      </c>
      <c r="E309">
        <v>114523</v>
      </c>
      <c r="F309" t="s">
        <v>14</v>
      </c>
      <c r="G309">
        <v>4405</v>
      </c>
      <c r="H309" t="s">
        <v>21</v>
      </c>
      <c r="I309" t="s">
        <v>22</v>
      </c>
      <c r="J309">
        <v>1386309600</v>
      </c>
      <c r="K309">
        <v>1388556000</v>
      </c>
      <c r="L309" t="b">
        <v>0</v>
      </c>
      <c r="M309" t="b">
        <v>1</v>
      </c>
      <c r="N309" t="s">
        <v>23</v>
      </c>
      <c r="O309" s="14">
        <f t="shared" si="16"/>
        <v>25.998410896708286</v>
      </c>
      <c r="P309" s="5">
        <f t="shared" si="17"/>
        <v>0.67129542790152408</v>
      </c>
      <c r="Q309" t="s">
        <v>2033</v>
      </c>
      <c r="R309" t="s">
        <v>2034</v>
      </c>
      <c r="S309" s="8">
        <f t="shared" si="18"/>
        <v>988284</v>
      </c>
      <c r="T309" s="8">
        <f t="shared" si="19"/>
        <v>41640.25</v>
      </c>
    </row>
    <row r="310" spans="1:20" ht="17" x14ac:dyDescent="0.2">
      <c r="A310">
        <v>210</v>
      </c>
      <c r="B310" t="s">
        <v>472</v>
      </c>
      <c r="C310" s="3" t="s">
        <v>473</v>
      </c>
      <c r="D310">
        <v>9400</v>
      </c>
      <c r="E310">
        <v>6338</v>
      </c>
      <c r="F310" t="s">
        <v>14</v>
      </c>
      <c r="G310">
        <v>226</v>
      </c>
      <c r="H310" t="s">
        <v>36</v>
      </c>
      <c r="I310" t="s">
        <v>37</v>
      </c>
      <c r="J310">
        <v>1488520800</v>
      </c>
      <c r="K310">
        <v>1490850000</v>
      </c>
      <c r="L310" t="b">
        <v>0</v>
      </c>
      <c r="M310" t="b">
        <v>0</v>
      </c>
      <c r="N310" t="s">
        <v>474</v>
      </c>
      <c r="O310" s="14">
        <f t="shared" si="16"/>
        <v>28.044247787610619</v>
      </c>
      <c r="P310" s="5">
        <f t="shared" si="17"/>
        <v>0.67425531914893622</v>
      </c>
      <c r="Q310" t="s">
        <v>2039</v>
      </c>
      <c r="R310" t="s">
        <v>2040</v>
      </c>
      <c r="S310" s="8">
        <f t="shared" si="18"/>
        <v>1059264</v>
      </c>
      <c r="T310" s="8">
        <f t="shared" si="19"/>
        <v>42824.208333333328</v>
      </c>
    </row>
    <row r="311" spans="1:20" ht="17" x14ac:dyDescent="0.2">
      <c r="A311">
        <v>685</v>
      </c>
      <c r="B311" t="s">
        <v>1409</v>
      </c>
      <c r="C311" s="3" t="s">
        <v>1410</v>
      </c>
      <c r="D311">
        <v>140000</v>
      </c>
      <c r="E311">
        <v>94501</v>
      </c>
      <c r="F311" t="s">
        <v>14</v>
      </c>
      <c r="G311">
        <v>926</v>
      </c>
      <c r="H311" t="s">
        <v>15</v>
      </c>
      <c r="I311" t="s">
        <v>16</v>
      </c>
      <c r="J311">
        <v>1440306000</v>
      </c>
      <c r="K311">
        <v>1442379600</v>
      </c>
      <c r="L311" t="b">
        <v>0</v>
      </c>
      <c r="M311" t="b">
        <v>0</v>
      </c>
      <c r="N311" t="s">
        <v>33</v>
      </c>
      <c r="O311" s="14">
        <f t="shared" si="16"/>
        <v>102.05291576673866</v>
      </c>
      <c r="P311" s="5">
        <f t="shared" si="17"/>
        <v>0.67500714285714281</v>
      </c>
      <c r="Q311" t="s">
        <v>2037</v>
      </c>
      <c r="R311" t="s">
        <v>2053</v>
      </c>
      <c r="S311" s="8">
        <f t="shared" si="18"/>
        <v>1025781.5</v>
      </c>
      <c r="T311" s="8">
        <f t="shared" si="19"/>
        <v>42263.208333333328</v>
      </c>
    </row>
    <row r="312" spans="1:20" ht="34" x14ac:dyDescent="0.2">
      <c r="A312">
        <v>430</v>
      </c>
      <c r="B312" t="s">
        <v>909</v>
      </c>
      <c r="C312" s="3" t="s">
        <v>910</v>
      </c>
      <c r="D312">
        <v>8100</v>
      </c>
      <c r="E312">
        <v>5487</v>
      </c>
      <c r="F312" t="s">
        <v>14</v>
      </c>
      <c r="G312">
        <v>84</v>
      </c>
      <c r="H312" t="s">
        <v>21</v>
      </c>
      <c r="I312" t="s">
        <v>22</v>
      </c>
      <c r="J312">
        <v>1569733200</v>
      </c>
      <c r="K312">
        <v>1572670800</v>
      </c>
      <c r="L312" t="b">
        <v>0</v>
      </c>
      <c r="M312" t="b">
        <v>0</v>
      </c>
      <c r="N312" t="s">
        <v>33</v>
      </c>
      <c r="O312" s="14">
        <f t="shared" si="16"/>
        <v>65.321428571428569</v>
      </c>
      <c r="P312" s="5">
        <f t="shared" si="17"/>
        <v>0.67740740740740746</v>
      </c>
      <c r="Q312" t="s">
        <v>2033</v>
      </c>
      <c r="R312" t="s">
        <v>2034</v>
      </c>
      <c r="S312" s="8">
        <f t="shared" si="18"/>
        <v>1115661.5</v>
      </c>
      <c r="T312" s="8">
        <f t="shared" si="19"/>
        <v>43771.208333333328</v>
      </c>
    </row>
    <row r="313" spans="1:20" ht="17" x14ac:dyDescent="0.2">
      <c r="A313">
        <v>371</v>
      </c>
      <c r="B313" t="s">
        <v>794</v>
      </c>
      <c r="C313" s="3" t="s">
        <v>795</v>
      </c>
      <c r="D313">
        <v>189200</v>
      </c>
      <c r="E313">
        <v>128410</v>
      </c>
      <c r="F313" t="s">
        <v>14</v>
      </c>
      <c r="G313">
        <v>2176</v>
      </c>
      <c r="H313" t="s">
        <v>21</v>
      </c>
      <c r="I313" t="s">
        <v>22</v>
      </c>
      <c r="J313">
        <v>1423375200</v>
      </c>
      <c r="K313">
        <v>1427778000</v>
      </c>
      <c r="L313" t="b">
        <v>0</v>
      </c>
      <c r="M313" t="b">
        <v>0</v>
      </c>
      <c r="N313" t="s">
        <v>33</v>
      </c>
      <c r="O313" s="14">
        <f t="shared" si="16"/>
        <v>59.011948529411768</v>
      </c>
      <c r="P313" s="5">
        <f t="shared" si="17"/>
        <v>0.67869978858350954</v>
      </c>
      <c r="Q313" t="s">
        <v>2033</v>
      </c>
      <c r="R313" t="s">
        <v>2034</v>
      </c>
      <c r="S313" s="8">
        <f t="shared" si="18"/>
        <v>1014024</v>
      </c>
      <c r="T313" s="8">
        <f t="shared" si="19"/>
        <v>42094.208333333328</v>
      </c>
    </row>
    <row r="314" spans="1:20" ht="34" x14ac:dyDescent="0.2">
      <c r="A314">
        <v>759</v>
      </c>
      <c r="B314" t="s">
        <v>1554</v>
      </c>
      <c r="C314" s="3" t="s">
        <v>1555</v>
      </c>
      <c r="D314">
        <v>167500</v>
      </c>
      <c r="E314">
        <v>114615</v>
      </c>
      <c r="F314" t="s">
        <v>14</v>
      </c>
      <c r="G314">
        <v>1274</v>
      </c>
      <c r="H314" t="s">
        <v>21</v>
      </c>
      <c r="I314" t="s">
        <v>22</v>
      </c>
      <c r="J314">
        <v>1517810400</v>
      </c>
      <c r="K314">
        <v>1520402400</v>
      </c>
      <c r="L314" t="b">
        <v>0</v>
      </c>
      <c r="M314" t="b">
        <v>0</v>
      </c>
      <c r="N314" t="s">
        <v>50</v>
      </c>
      <c r="O314" s="14">
        <f t="shared" si="16"/>
        <v>89.964678178963894</v>
      </c>
      <c r="P314" s="5">
        <f t="shared" si="17"/>
        <v>0.6842686567164179</v>
      </c>
      <c r="Q314" t="s">
        <v>2033</v>
      </c>
      <c r="R314" t="s">
        <v>2034</v>
      </c>
      <c r="S314" s="8">
        <f t="shared" si="18"/>
        <v>1079604</v>
      </c>
      <c r="T314" s="8">
        <f t="shared" si="19"/>
        <v>43166.25</v>
      </c>
    </row>
    <row r="315" spans="1:20" ht="17" x14ac:dyDescent="0.2">
      <c r="A315">
        <v>190</v>
      </c>
      <c r="B315" t="s">
        <v>432</v>
      </c>
      <c r="C315" s="3" t="s">
        <v>433</v>
      </c>
      <c r="D315">
        <v>3700</v>
      </c>
      <c r="E315">
        <v>2538</v>
      </c>
      <c r="F315" t="s">
        <v>14</v>
      </c>
      <c r="G315">
        <v>24</v>
      </c>
      <c r="H315" t="s">
        <v>21</v>
      </c>
      <c r="I315" t="s">
        <v>22</v>
      </c>
      <c r="J315">
        <v>1370322000</v>
      </c>
      <c r="K315">
        <v>1370408400</v>
      </c>
      <c r="L315" t="b">
        <v>0</v>
      </c>
      <c r="M315" t="b">
        <v>1</v>
      </c>
      <c r="N315" t="s">
        <v>33</v>
      </c>
      <c r="O315" s="14">
        <f t="shared" si="16"/>
        <v>105.75</v>
      </c>
      <c r="P315" s="5">
        <f t="shared" si="17"/>
        <v>0.68594594594594593</v>
      </c>
      <c r="Q315" t="s">
        <v>2039</v>
      </c>
      <c r="R315" t="s">
        <v>2041</v>
      </c>
      <c r="S315" s="8">
        <f t="shared" si="18"/>
        <v>977181.5</v>
      </c>
      <c r="T315" s="8">
        <f t="shared" si="19"/>
        <v>41430.208333333336</v>
      </c>
    </row>
    <row r="316" spans="1:20" ht="34" x14ac:dyDescent="0.2">
      <c r="A316">
        <v>828</v>
      </c>
      <c r="B316" t="s">
        <v>1689</v>
      </c>
      <c r="C316" s="3" t="s">
        <v>1690</v>
      </c>
      <c r="D316">
        <v>7100</v>
      </c>
      <c r="E316">
        <v>4899</v>
      </c>
      <c r="F316" t="s">
        <v>14</v>
      </c>
      <c r="G316">
        <v>70</v>
      </c>
      <c r="H316" t="s">
        <v>21</v>
      </c>
      <c r="I316" t="s">
        <v>22</v>
      </c>
      <c r="J316">
        <v>1535432400</v>
      </c>
      <c r="K316">
        <v>1537592400</v>
      </c>
      <c r="L316" t="b">
        <v>0</v>
      </c>
      <c r="M316" t="b">
        <v>0</v>
      </c>
      <c r="N316" t="s">
        <v>33</v>
      </c>
      <c r="O316" s="14">
        <f t="shared" si="16"/>
        <v>69.98571428571428</v>
      </c>
      <c r="P316" s="5">
        <f t="shared" si="17"/>
        <v>0.69</v>
      </c>
      <c r="Q316" t="s">
        <v>2033</v>
      </c>
      <c r="R316" t="s">
        <v>2034</v>
      </c>
      <c r="S316" s="8">
        <f t="shared" si="18"/>
        <v>1091841.5</v>
      </c>
      <c r="T316" s="8">
        <f t="shared" si="19"/>
        <v>43365.208333333328</v>
      </c>
    </row>
    <row r="317" spans="1:20" ht="34" x14ac:dyDescent="0.2">
      <c r="A317">
        <v>183</v>
      </c>
      <c r="B317" t="s">
        <v>418</v>
      </c>
      <c r="C317" s="3" t="s">
        <v>419</v>
      </c>
      <c r="D317">
        <v>5100</v>
      </c>
      <c r="E317">
        <v>3525</v>
      </c>
      <c r="F317" t="s">
        <v>14</v>
      </c>
      <c r="G317">
        <v>86</v>
      </c>
      <c r="H317" t="s">
        <v>15</v>
      </c>
      <c r="I317" t="s">
        <v>16</v>
      </c>
      <c r="J317">
        <v>1284008400</v>
      </c>
      <c r="K317">
        <v>1285131600</v>
      </c>
      <c r="L317" t="b">
        <v>0</v>
      </c>
      <c r="M317" t="b">
        <v>0</v>
      </c>
      <c r="N317" t="s">
        <v>23</v>
      </c>
      <c r="O317" s="14">
        <f t="shared" si="16"/>
        <v>40.988372093023258</v>
      </c>
      <c r="P317" s="5">
        <f t="shared" si="17"/>
        <v>0.69117647058823528</v>
      </c>
      <c r="Q317" t="s">
        <v>2033</v>
      </c>
      <c r="R317" t="s">
        <v>2034</v>
      </c>
      <c r="S317" s="8">
        <f t="shared" si="18"/>
        <v>917241.5</v>
      </c>
      <c r="T317" s="8">
        <f t="shared" si="19"/>
        <v>40443.208333333336</v>
      </c>
    </row>
    <row r="318" spans="1:20" ht="17" x14ac:dyDescent="0.2">
      <c r="A318">
        <v>875</v>
      </c>
      <c r="B318" t="s">
        <v>1782</v>
      </c>
      <c r="C318" s="3" t="s">
        <v>1783</v>
      </c>
      <c r="D318">
        <v>7900</v>
      </c>
      <c r="E318">
        <v>5465</v>
      </c>
      <c r="F318" t="s">
        <v>14</v>
      </c>
      <c r="G318">
        <v>67</v>
      </c>
      <c r="H318" t="s">
        <v>21</v>
      </c>
      <c r="I318" t="s">
        <v>22</v>
      </c>
      <c r="J318">
        <v>1294898400</v>
      </c>
      <c r="K318">
        <v>1294984800</v>
      </c>
      <c r="L318" t="b">
        <v>0</v>
      </c>
      <c r="M318" t="b">
        <v>0</v>
      </c>
      <c r="N318" t="s">
        <v>23</v>
      </c>
      <c r="O318" s="14">
        <f t="shared" si="16"/>
        <v>81.567164179104481</v>
      </c>
      <c r="P318" s="5">
        <f t="shared" si="17"/>
        <v>0.6917721518987342</v>
      </c>
      <c r="Q318" t="s">
        <v>2039</v>
      </c>
      <c r="R318" t="s">
        <v>2040</v>
      </c>
      <c r="S318" s="8">
        <f t="shared" si="18"/>
        <v>924804</v>
      </c>
      <c r="T318" s="8">
        <f t="shared" si="19"/>
        <v>40557.25</v>
      </c>
    </row>
    <row r="319" spans="1:20" ht="17" x14ac:dyDescent="0.2">
      <c r="A319">
        <v>4</v>
      </c>
      <c r="B319" t="s">
        <v>31</v>
      </c>
      <c r="C319" s="3" t="s">
        <v>32</v>
      </c>
      <c r="D319">
        <v>7600</v>
      </c>
      <c r="E319">
        <v>5265</v>
      </c>
      <c r="F319" t="s">
        <v>14</v>
      </c>
      <c r="G319">
        <v>53</v>
      </c>
      <c r="H319" t="s">
        <v>21</v>
      </c>
      <c r="I319" t="s">
        <v>22</v>
      </c>
      <c r="J319">
        <v>1547964000</v>
      </c>
      <c r="K319">
        <v>1548309600</v>
      </c>
      <c r="L319" t="b">
        <v>0</v>
      </c>
      <c r="M319" t="b">
        <v>0</v>
      </c>
      <c r="N319" t="s">
        <v>33</v>
      </c>
      <c r="O319" s="14">
        <f t="shared" si="16"/>
        <v>99.339622641509436</v>
      </c>
      <c r="P319" s="5">
        <f t="shared" si="17"/>
        <v>0.69276315789473686</v>
      </c>
      <c r="Q319" t="s">
        <v>2039</v>
      </c>
      <c r="R319" t="s">
        <v>2040</v>
      </c>
      <c r="S319" s="8">
        <f t="shared" si="18"/>
        <v>1100544</v>
      </c>
      <c r="T319" s="8">
        <f t="shared" si="19"/>
        <v>43489.25</v>
      </c>
    </row>
    <row r="320" spans="1:20" ht="34" x14ac:dyDescent="0.2">
      <c r="A320">
        <v>858</v>
      </c>
      <c r="B320" t="s">
        <v>1748</v>
      </c>
      <c r="C320" s="3" t="s">
        <v>1749</v>
      </c>
      <c r="D320">
        <v>4000</v>
      </c>
      <c r="E320">
        <v>2778</v>
      </c>
      <c r="F320" t="s">
        <v>14</v>
      </c>
      <c r="G320">
        <v>35</v>
      </c>
      <c r="H320" t="s">
        <v>21</v>
      </c>
      <c r="I320" t="s">
        <v>22</v>
      </c>
      <c r="J320">
        <v>1524286800</v>
      </c>
      <c r="K320">
        <v>1524891600</v>
      </c>
      <c r="L320" t="b">
        <v>1</v>
      </c>
      <c r="M320" t="b">
        <v>0</v>
      </c>
      <c r="N320" t="s">
        <v>17</v>
      </c>
      <c r="O320" s="14">
        <f t="shared" si="16"/>
        <v>79.371428571428567</v>
      </c>
      <c r="P320" s="5">
        <f t="shared" si="17"/>
        <v>0.69450000000000001</v>
      </c>
      <c r="Q320" t="s">
        <v>2033</v>
      </c>
      <c r="R320" t="s">
        <v>2034</v>
      </c>
      <c r="S320" s="8">
        <f t="shared" si="18"/>
        <v>1084101.5</v>
      </c>
      <c r="T320" s="8">
        <f t="shared" si="19"/>
        <v>43218.208333333328</v>
      </c>
    </row>
    <row r="321" spans="1:20" ht="17" x14ac:dyDescent="0.2">
      <c r="A321">
        <v>79</v>
      </c>
      <c r="B321" t="s">
        <v>207</v>
      </c>
      <c r="C321" s="3" t="s">
        <v>208</v>
      </c>
      <c r="D321">
        <v>57800</v>
      </c>
      <c r="E321">
        <v>40228</v>
      </c>
      <c r="F321" t="s">
        <v>14</v>
      </c>
      <c r="G321">
        <v>838</v>
      </c>
      <c r="H321" t="s">
        <v>21</v>
      </c>
      <c r="I321" t="s">
        <v>22</v>
      </c>
      <c r="J321">
        <v>1529125200</v>
      </c>
      <c r="K321">
        <v>1529557200</v>
      </c>
      <c r="L321" t="b">
        <v>0</v>
      </c>
      <c r="M321" t="b">
        <v>0</v>
      </c>
      <c r="N321" t="s">
        <v>33</v>
      </c>
      <c r="O321" s="14">
        <f t="shared" si="16"/>
        <v>48.004773269689736</v>
      </c>
      <c r="P321" s="5">
        <f t="shared" si="17"/>
        <v>0.6959861591695502</v>
      </c>
      <c r="Q321" t="s">
        <v>2031</v>
      </c>
      <c r="R321" t="s">
        <v>2032</v>
      </c>
      <c r="S321" s="8">
        <f t="shared" si="18"/>
        <v>1087461.5</v>
      </c>
      <c r="T321" s="8">
        <f t="shared" si="19"/>
        <v>43272.208333333328</v>
      </c>
    </row>
    <row r="322" spans="1:20" ht="17" x14ac:dyDescent="0.2">
      <c r="A322">
        <v>952</v>
      </c>
      <c r="B322" t="s">
        <v>1934</v>
      </c>
      <c r="C322" s="3" t="s">
        <v>1935</v>
      </c>
      <c r="D322">
        <v>145500</v>
      </c>
      <c r="E322">
        <v>101987</v>
      </c>
      <c r="F322" t="s">
        <v>74</v>
      </c>
      <c r="G322">
        <v>2266</v>
      </c>
      <c r="H322" t="s">
        <v>21</v>
      </c>
      <c r="I322" t="s">
        <v>22</v>
      </c>
      <c r="J322">
        <v>1470718800</v>
      </c>
      <c r="K322">
        <v>1471928400</v>
      </c>
      <c r="L322" t="b">
        <v>0</v>
      </c>
      <c r="M322" t="b">
        <v>0</v>
      </c>
      <c r="N322" t="s">
        <v>42</v>
      </c>
      <c r="O322" s="14">
        <f t="shared" si="16"/>
        <v>45.007502206531335</v>
      </c>
      <c r="P322" s="5">
        <f t="shared" si="17"/>
        <v>0.70094158075601376</v>
      </c>
      <c r="Q322" t="s">
        <v>2033</v>
      </c>
      <c r="R322" t="s">
        <v>2034</v>
      </c>
      <c r="S322" s="8">
        <f t="shared" si="18"/>
        <v>1046901.5</v>
      </c>
      <c r="T322" s="8">
        <f t="shared" si="19"/>
        <v>42605.208333333328</v>
      </c>
    </row>
    <row r="323" spans="1:20" ht="17" x14ac:dyDescent="0.2">
      <c r="A323">
        <v>501</v>
      </c>
      <c r="B323" t="s">
        <v>1050</v>
      </c>
      <c r="C323" s="3" t="s">
        <v>1051</v>
      </c>
      <c r="D323">
        <v>153600</v>
      </c>
      <c r="E323">
        <v>107743</v>
      </c>
      <c r="F323" t="s">
        <v>14</v>
      </c>
      <c r="G323">
        <v>1796</v>
      </c>
      <c r="H323" t="s">
        <v>21</v>
      </c>
      <c r="I323" t="s">
        <v>22</v>
      </c>
      <c r="J323">
        <v>1363064400</v>
      </c>
      <c r="K323">
        <v>1363237200</v>
      </c>
      <c r="L323" t="b">
        <v>0</v>
      </c>
      <c r="M323" t="b">
        <v>0</v>
      </c>
      <c r="N323" t="s">
        <v>42</v>
      </c>
      <c r="O323" s="14">
        <f t="shared" ref="O323:O386" si="20">$E323/$G323</f>
        <v>59.990534521158132</v>
      </c>
      <c r="P323" s="5">
        <f t="shared" ref="P323:P386" si="21">E323/D323</f>
        <v>0.70145182291666663</v>
      </c>
      <c r="Q323" t="s">
        <v>2037</v>
      </c>
      <c r="R323" t="s">
        <v>2051</v>
      </c>
      <c r="S323" s="8">
        <f t="shared" ref="S323:S386" si="22">(((J323/60)/24)+DATE(1970,1,1))</f>
        <v>972141.5</v>
      </c>
      <c r="T323" s="8">
        <f t="shared" ref="T323:T386" si="23">(((K323/60)/60)/24)+DATE(1970,1,1)</f>
        <v>41347.208333333336</v>
      </c>
    </row>
    <row r="324" spans="1:20" ht="17" x14ac:dyDescent="0.2">
      <c r="A324">
        <v>509</v>
      </c>
      <c r="B324" t="s">
        <v>398</v>
      </c>
      <c r="C324" s="3" t="s">
        <v>1065</v>
      </c>
      <c r="D324">
        <v>168500</v>
      </c>
      <c r="E324">
        <v>119510</v>
      </c>
      <c r="F324" t="s">
        <v>14</v>
      </c>
      <c r="G324">
        <v>1258</v>
      </c>
      <c r="H324" t="s">
        <v>21</v>
      </c>
      <c r="I324" t="s">
        <v>22</v>
      </c>
      <c r="J324">
        <v>1336194000</v>
      </c>
      <c r="K324">
        <v>1337058000</v>
      </c>
      <c r="L324" t="b">
        <v>0</v>
      </c>
      <c r="M324" t="b">
        <v>0</v>
      </c>
      <c r="N324" t="s">
        <v>33</v>
      </c>
      <c r="O324" s="14">
        <f t="shared" si="20"/>
        <v>95</v>
      </c>
      <c r="P324" s="5">
        <f t="shared" si="21"/>
        <v>0.70925816023738875</v>
      </c>
      <c r="Q324" t="s">
        <v>2037</v>
      </c>
      <c r="R324" t="s">
        <v>2051</v>
      </c>
      <c r="S324" s="8">
        <f t="shared" si="22"/>
        <v>953481.5</v>
      </c>
      <c r="T324" s="8">
        <f t="shared" si="23"/>
        <v>41044.208333333336</v>
      </c>
    </row>
    <row r="325" spans="1:20" ht="17" x14ac:dyDescent="0.2">
      <c r="A325">
        <v>135</v>
      </c>
      <c r="B325" t="s">
        <v>322</v>
      </c>
      <c r="C325" s="3" t="s">
        <v>323</v>
      </c>
      <c r="D325">
        <v>7700</v>
      </c>
      <c r="E325">
        <v>5488</v>
      </c>
      <c r="F325" t="s">
        <v>14</v>
      </c>
      <c r="G325">
        <v>117</v>
      </c>
      <c r="H325" t="s">
        <v>21</v>
      </c>
      <c r="I325" t="s">
        <v>22</v>
      </c>
      <c r="J325">
        <v>1362636000</v>
      </c>
      <c r="K325">
        <v>1363064400</v>
      </c>
      <c r="L325" t="b">
        <v>0</v>
      </c>
      <c r="M325" t="b">
        <v>1</v>
      </c>
      <c r="N325" t="s">
        <v>33</v>
      </c>
      <c r="O325" s="14">
        <f t="shared" si="20"/>
        <v>46.905982905982903</v>
      </c>
      <c r="P325" s="5">
        <f t="shared" si="21"/>
        <v>0.71272727272727276</v>
      </c>
      <c r="Q325" t="s">
        <v>2033</v>
      </c>
      <c r="R325" t="s">
        <v>2034</v>
      </c>
      <c r="S325" s="8">
        <f t="shared" si="22"/>
        <v>971844</v>
      </c>
      <c r="T325" s="8">
        <f t="shared" si="23"/>
        <v>41345.208333333336</v>
      </c>
    </row>
    <row r="326" spans="1:20" ht="17" x14ac:dyDescent="0.2">
      <c r="A326">
        <v>348</v>
      </c>
      <c r="B326" t="s">
        <v>748</v>
      </c>
      <c r="C326" s="3" t="s">
        <v>749</v>
      </c>
      <c r="D326">
        <v>199000</v>
      </c>
      <c r="E326">
        <v>142823</v>
      </c>
      <c r="F326" t="s">
        <v>14</v>
      </c>
      <c r="G326">
        <v>3483</v>
      </c>
      <c r="H326" t="s">
        <v>21</v>
      </c>
      <c r="I326" t="s">
        <v>22</v>
      </c>
      <c r="J326">
        <v>1487224800</v>
      </c>
      <c r="K326">
        <v>1488348000</v>
      </c>
      <c r="L326" t="b">
        <v>0</v>
      </c>
      <c r="M326" t="b">
        <v>0</v>
      </c>
      <c r="N326" t="s">
        <v>17</v>
      </c>
      <c r="O326" s="14">
        <f t="shared" si="20"/>
        <v>41.005742176284812</v>
      </c>
      <c r="P326" s="5">
        <f t="shared" si="21"/>
        <v>0.71770351758793971</v>
      </c>
      <c r="Q326" t="s">
        <v>2033</v>
      </c>
      <c r="R326" t="s">
        <v>2034</v>
      </c>
      <c r="S326" s="8">
        <f t="shared" si="22"/>
        <v>1058364</v>
      </c>
      <c r="T326" s="8">
        <f t="shared" si="23"/>
        <v>42795.25</v>
      </c>
    </row>
    <row r="327" spans="1:20" ht="17" x14ac:dyDescent="0.2">
      <c r="A327">
        <v>185</v>
      </c>
      <c r="B327" t="s">
        <v>422</v>
      </c>
      <c r="C327" s="3" t="s">
        <v>423</v>
      </c>
      <c r="D327">
        <v>1000</v>
      </c>
      <c r="E327">
        <v>718</v>
      </c>
      <c r="F327" t="s">
        <v>14</v>
      </c>
      <c r="G327">
        <v>19</v>
      </c>
      <c r="H327" t="s">
        <v>21</v>
      </c>
      <c r="I327" t="s">
        <v>22</v>
      </c>
      <c r="J327">
        <v>1526187600</v>
      </c>
      <c r="K327">
        <v>1527138000</v>
      </c>
      <c r="L327" t="b">
        <v>0</v>
      </c>
      <c r="M327" t="b">
        <v>0</v>
      </c>
      <c r="N327" t="s">
        <v>269</v>
      </c>
      <c r="O327" s="14">
        <f t="shared" si="20"/>
        <v>37.789473684210527</v>
      </c>
      <c r="P327" s="5">
        <f t="shared" si="21"/>
        <v>0.71799999999999997</v>
      </c>
      <c r="Q327" t="s">
        <v>2031</v>
      </c>
      <c r="R327" t="s">
        <v>2032</v>
      </c>
      <c r="S327" s="8">
        <f t="shared" si="22"/>
        <v>1085421.5</v>
      </c>
      <c r="T327" s="8">
        <f t="shared" si="23"/>
        <v>43244.208333333328</v>
      </c>
    </row>
    <row r="328" spans="1:20" ht="17" x14ac:dyDescent="0.2">
      <c r="A328">
        <v>931</v>
      </c>
      <c r="B328" t="s">
        <v>1894</v>
      </c>
      <c r="C328" s="3" t="s">
        <v>1895</v>
      </c>
      <c r="D328">
        <v>7900</v>
      </c>
      <c r="E328">
        <v>5729</v>
      </c>
      <c r="F328" t="s">
        <v>14</v>
      </c>
      <c r="G328">
        <v>112</v>
      </c>
      <c r="H328" t="s">
        <v>21</v>
      </c>
      <c r="I328" t="s">
        <v>22</v>
      </c>
      <c r="J328">
        <v>1403931600</v>
      </c>
      <c r="K328">
        <v>1404104400</v>
      </c>
      <c r="L328" t="b">
        <v>0</v>
      </c>
      <c r="M328" t="b">
        <v>1</v>
      </c>
      <c r="N328" t="s">
        <v>33</v>
      </c>
      <c r="O328" s="14">
        <f t="shared" si="20"/>
        <v>51.151785714285715</v>
      </c>
      <c r="P328" s="5">
        <f t="shared" si="21"/>
        <v>0.72518987341772156</v>
      </c>
      <c r="Q328" t="s">
        <v>2037</v>
      </c>
      <c r="R328" t="s">
        <v>2060</v>
      </c>
      <c r="S328" s="8">
        <f t="shared" si="22"/>
        <v>1000521.5</v>
      </c>
      <c r="T328" s="8">
        <f t="shared" si="23"/>
        <v>41820.208333333336</v>
      </c>
    </row>
    <row r="329" spans="1:20" ht="17" x14ac:dyDescent="0.2">
      <c r="A329">
        <v>539</v>
      </c>
      <c r="B329" t="s">
        <v>1123</v>
      </c>
      <c r="C329" s="3" t="s">
        <v>1124</v>
      </c>
      <c r="D329">
        <v>9800</v>
      </c>
      <c r="E329">
        <v>7120</v>
      </c>
      <c r="F329" t="s">
        <v>14</v>
      </c>
      <c r="G329">
        <v>77</v>
      </c>
      <c r="H329" t="s">
        <v>21</v>
      </c>
      <c r="I329" t="s">
        <v>22</v>
      </c>
      <c r="J329">
        <v>1561957200</v>
      </c>
      <c r="K329">
        <v>1562475600</v>
      </c>
      <c r="L329" t="b">
        <v>0</v>
      </c>
      <c r="M329" t="b">
        <v>1</v>
      </c>
      <c r="N329" t="s">
        <v>17</v>
      </c>
      <c r="O329" s="14">
        <f t="shared" si="20"/>
        <v>92.467532467532465</v>
      </c>
      <c r="P329" s="5">
        <f t="shared" si="21"/>
        <v>0.72653061224489801</v>
      </c>
      <c r="Q329" t="s">
        <v>2033</v>
      </c>
      <c r="R329" t="s">
        <v>2034</v>
      </c>
      <c r="S329" s="8">
        <f t="shared" si="22"/>
        <v>1110261.5</v>
      </c>
      <c r="T329" s="8">
        <f t="shared" si="23"/>
        <v>43653.208333333328</v>
      </c>
    </row>
    <row r="330" spans="1:20" ht="17" x14ac:dyDescent="0.2">
      <c r="A330">
        <v>587</v>
      </c>
      <c r="B330" t="s">
        <v>1216</v>
      </c>
      <c r="C330" s="3" t="s">
        <v>1217</v>
      </c>
      <c r="D330">
        <v>9400</v>
      </c>
      <c r="E330">
        <v>6852</v>
      </c>
      <c r="F330" t="s">
        <v>14</v>
      </c>
      <c r="G330">
        <v>156</v>
      </c>
      <c r="H330" t="s">
        <v>15</v>
      </c>
      <c r="I330" t="s">
        <v>16</v>
      </c>
      <c r="J330">
        <v>1547877600</v>
      </c>
      <c r="K330">
        <v>1552366800</v>
      </c>
      <c r="L330" t="b">
        <v>0</v>
      </c>
      <c r="M330" t="b">
        <v>1</v>
      </c>
      <c r="N330" t="s">
        <v>17</v>
      </c>
      <c r="O330" s="14">
        <f t="shared" si="20"/>
        <v>43.92307692307692</v>
      </c>
      <c r="P330" s="5">
        <f t="shared" si="21"/>
        <v>0.72893617021276591</v>
      </c>
      <c r="Q330" t="s">
        <v>2031</v>
      </c>
      <c r="R330" t="s">
        <v>2032</v>
      </c>
      <c r="S330" s="8">
        <f t="shared" si="22"/>
        <v>1100484</v>
      </c>
      <c r="T330" s="8">
        <f t="shared" si="23"/>
        <v>43536.208333333328</v>
      </c>
    </row>
    <row r="331" spans="1:20" ht="34" x14ac:dyDescent="0.2">
      <c r="A331">
        <v>996</v>
      </c>
      <c r="B331" t="s">
        <v>2019</v>
      </c>
      <c r="C331" s="3" t="s">
        <v>2020</v>
      </c>
      <c r="D331">
        <v>6600</v>
      </c>
      <c r="E331">
        <v>4814</v>
      </c>
      <c r="F331" t="s">
        <v>14</v>
      </c>
      <c r="G331">
        <v>112</v>
      </c>
      <c r="H331" t="s">
        <v>21</v>
      </c>
      <c r="I331" t="s">
        <v>22</v>
      </c>
      <c r="J331">
        <v>1357106400</v>
      </c>
      <c r="K331">
        <v>1359698400</v>
      </c>
      <c r="L331" t="b">
        <v>0</v>
      </c>
      <c r="M331" t="b">
        <v>0</v>
      </c>
      <c r="N331" t="s">
        <v>33</v>
      </c>
      <c r="O331" s="14">
        <f t="shared" si="20"/>
        <v>42.982142857142854</v>
      </c>
      <c r="P331" s="5">
        <f t="shared" si="21"/>
        <v>0.72939393939393937</v>
      </c>
      <c r="Q331" t="s">
        <v>2031</v>
      </c>
      <c r="R331" t="s">
        <v>2032</v>
      </c>
      <c r="S331" s="8">
        <f t="shared" si="22"/>
        <v>968004</v>
      </c>
      <c r="T331" s="8">
        <f t="shared" si="23"/>
        <v>41306.25</v>
      </c>
    </row>
    <row r="332" spans="1:20" ht="17" x14ac:dyDescent="0.2">
      <c r="A332">
        <v>156</v>
      </c>
      <c r="B332" t="s">
        <v>364</v>
      </c>
      <c r="C332" s="3" t="s">
        <v>365</v>
      </c>
      <c r="D332">
        <v>36400</v>
      </c>
      <c r="E332">
        <v>26914</v>
      </c>
      <c r="F332" t="s">
        <v>74</v>
      </c>
      <c r="G332">
        <v>379</v>
      </c>
      <c r="H332" t="s">
        <v>26</v>
      </c>
      <c r="I332" t="s">
        <v>27</v>
      </c>
      <c r="J332">
        <v>1570251600</v>
      </c>
      <c r="K332">
        <v>1572325200</v>
      </c>
      <c r="L332" t="b">
        <v>0</v>
      </c>
      <c r="M332" t="b">
        <v>0</v>
      </c>
      <c r="N332" t="s">
        <v>23</v>
      </c>
      <c r="O332" s="14">
        <f t="shared" si="20"/>
        <v>71.013192612137203</v>
      </c>
      <c r="P332" s="5">
        <f t="shared" si="21"/>
        <v>0.73939560439560437</v>
      </c>
      <c r="Q332" t="s">
        <v>2033</v>
      </c>
      <c r="R332" t="s">
        <v>2034</v>
      </c>
      <c r="S332" s="8">
        <f t="shared" si="22"/>
        <v>1116021.5</v>
      </c>
      <c r="T332" s="8">
        <f t="shared" si="23"/>
        <v>43767.208333333328</v>
      </c>
    </row>
    <row r="333" spans="1:20" ht="17" x14ac:dyDescent="0.2">
      <c r="A333">
        <v>977</v>
      </c>
      <c r="B333" t="s">
        <v>1258</v>
      </c>
      <c r="C333" s="3" t="s">
        <v>1983</v>
      </c>
      <c r="D333">
        <v>7000</v>
      </c>
      <c r="E333">
        <v>5177</v>
      </c>
      <c r="F333" t="s">
        <v>14</v>
      </c>
      <c r="G333">
        <v>67</v>
      </c>
      <c r="H333" t="s">
        <v>21</v>
      </c>
      <c r="I333" t="s">
        <v>22</v>
      </c>
      <c r="J333">
        <v>1517983200</v>
      </c>
      <c r="K333">
        <v>1520748000</v>
      </c>
      <c r="L333" t="b">
        <v>0</v>
      </c>
      <c r="M333" t="b">
        <v>0</v>
      </c>
      <c r="N333" t="s">
        <v>17</v>
      </c>
      <c r="O333" s="14">
        <f t="shared" si="20"/>
        <v>77.268656716417908</v>
      </c>
      <c r="P333" s="5">
        <f t="shared" si="21"/>
        <v>0.73957142857142855</v>
      </c>
      <c r="Q333" t="s">
        <v>2039</v>
      </c>
      <c r="R333" t="s">
        <v>2040</v>
      </c>
      <c r="S333" s="8">
        <f t="shared" si="22"/>
        <v>1079724</v>
      </c>
      <c r="T333" s="8">
        <f t="shared" si="23"/>
        <v>43170.25</v>
      </c>
    </row>
    <row r="334" spans="1:20" ht="17" x14ac:dyDescent="0.2">
      <c r="A334">
        <v>308</v>
      </c>
      <c r="B334" t="s">
        <v>668</v>
      </c>
      <c r="C334" s="3" t="s">
        <v>669</v>
      </c>
      <c r="D334">
        <v>118200</v>
      </c>
      <c r="E334">
        <v>87560</v>
      </c>
      <c r="F334" t="s">
        <v>14</v>
      </c>
      <c r="G334">
        <v>803</v>
      </c>
      <c r="H334" t="s">
        <v>21</v>
      </c>
      <c r="I334" t="s">
        <v>22</v>
      </c>
      <c r="J334">
        <v>1303102800</v>
      </c>
      <c r="K334">
        <v>1303189200</v>
      </c>
      <c r="L334" t="b">
        <v>0</v>
      </c>
      <c r="M334" t="b">
        <v>0</v>
      </c>
      <c r="N334" t="s">
        <v>33</v>
      </c>
      <c r="O334" s="14">
        <f t="shared" si="20"/>
        <v>109.04109589041096</v>
      </c>
      <c r="P334" s="5">
        <f t="shared" si="21"/>
        <v>0.74077834179357027</v>
      </c>
      <c r="Q334" t="s">
        <v>2031</v>
      </c>
      <c r="R334" t="s">
        <v>2032</v>
      </c>
      <c r="S334" s="8">
        <f t="shared" si="22"/>
        <v>930501.5</v>
      </c>
      <c r="T334" s="8">
        <f t="shared" si="23"/>
        <v>40652.208333333336</v>
      </c>
    </row>
    <row r="335" spans="1:20" ht="34" x14ac:dyDescent="0.2">
      <c r="A335">
        <v>176</v>
      </c>
      <c r="B335" t="s">
        <v>404</v>
      </c>
      <c r="C335" s="3" t="s">
        <v>405</v>
      </c>
      <c r="D335">
        <v>115000</v>
      </c>
      <c r="E335">
        <v>86060</v>
      </c>
      <c r="F335" t="s">
        <v>14</v>
      </c>
      <c r="G335">
        <v>782</v>
      </c>
      <c r="H335" t="s">
        <v>21</v>
      </c>
      <c r="I335" t="s">
        <v>22</v>
      </c>
      <c r="J335">
        <v>1472878800</v>
      </c>
      <c r="K335">
        <v>1473656400</v>
      </c>
      <c r="L335" t="b">
        <v>0</v>
      </c>
      <c r="M335" t="b">
        <v>0</v>
      </c>
      <c r="N335" t="s">
        <v>33</v>
      </c>
      <c r="O335" s="14">
        <f t="shared" si="20"/>
        <v>110.05115089514067</v>
      </c>
      <c r="P335" s="5">
        <f t="shared" si="21"/>
        <v>0.74834782608695649</v>
      </c>
      <c r="Q335" t="s">
        <v>2033</v>
      </c>
      <c r="R335" t="s">
        <v>2034</v>
      </c>
      <c r="S335" s="8">
        <f t="shared" si="22"/>
        <v>1048401.5</v>
      </c>
      <c r="T335" s="8">
        <f t="shared" si="23"/>
        <v>42625.208333333328</v>
      </c>
    </row>
    <row r="336" spans="1:20" ht="17" x14ac:dyDescent="0.2">
      <c r="A336">
        <v>836</v>
      </c>
      <c r="B336" t="s">
        <v>1705</v>
      </c>
      <c r="C336" s="3" t="s">
        <v>1706</v>
      </c>
      <c r="D336">
        <v>8100</v>
      </c>
      <c r="E336">
        <v>6086</v>
      </c>
      <c r="F336" t="s">
        <v>14</v>
      </c>
      <c r="G336">
        <v>94</v>
      </c>
      <c r="H336" t="s">
        <v>21</v>
      </c>
      <c r="I336" t="s">
        <v>22</v>
      </c>
      <c r="J336">
        <v>1265349600</v>
      </c>
      <c r="K336">
        <v>1266300000</v>
      </c>
      <c r="L336" t="b">
        <v>0</v>
      </c>
      <c r="M336" t="b">
        <v>0</v>
      </c>
      <c r="N336" t="s">
        <v>60</v>
      </c>
      <c r="O336" s="14">
        <f t="shared" si="20"/>
        <v>64.744680851063833</v>
      </c>
      <c r="P336" s="5">
        <f t="shared" si="21"/>
        <v>0.75135802469135804</v>
      </c>
      <c r="Q336" t="s">
        <v>2033</v>
      </c>
      <c r="R336" t="s">
        <v>2034</v>
      </c>
      <c r="S336" s="8">
        <f t="shared" si="22"/>
        <v>904284</v>
      </c>
      <c r="T336" s="8">
        <f t="shared" si="23"/>
        <v>40225.25</v>
      </c>
    </row>
    <row r="337" spans="1:20" ht="17" x14ac:dyDescent="0.2">
      <c r="A337">
        <v>309</v>
      </c>
      <c r="B337" t="s">
        <v>670</v>
      </c>
      <c r="C337" s="3" t="s">
        <v>671</v>
      </c>
      <c r="D337">
        <v>4100</v>
      </c>
      <c r="E337">
        <v>3087</v>
      </c>
      <c r="F337" t="s">
        <v>74</v>
      </c>
      <c r="G337">
        <v>75</v>
      </c>
      <c r="H337" t="s">
        <v>21</v>
      </c>
      <c r="I337" t="s">
        <v>22</v>
      </c>
      <c r="J337">
        <v>1316581200</v>
      </c>
      <c r="K337">
        <v>1318309200</v>
      </c>
      <c r="L337" t="b">
        <v>0</v>
      </c>
      <c r="M337" t="b">
        <v>1</v>
      </c>
      <c r="N337" t="s">
        <v>60</v>
      </c>
      <c r="O337" s="14">
        <f t="shared" si="20"/>
        <v>41.16</v>
      </c>
      <c r="P337" s="5">
        <f t="shared" si="21"/>
        <v>0.75292682926829269</v>
      </c>
      <c r="Q337" t="s">
        <v>2039</v>
      </c>
      <c r="R337" t="s">
        <v>2048</v>
      </c>
      <c r="S337" s="8">
        <f t="shared" si="22"/>
        <v>939861.5</v>
      </c>
      <c r="T337" s="8">
        <f t="shared" si="23"/>
        <v>40827.208333333336</v>
      </c>
    </row>
    <row r="338" spans="1:20" ht="34" x14ac:dyDescent="0.2">
      <c r="A338">
        <v>386</v>
      </c>
      <c r="B338" t="s">
        <v>824</v>
      </c>
      <c r="C338" s="3" t="s">
        <v>825</v>
      </c>
      <c r="D338">
        <v>135500</v>
      </c>
      <c r="E338">
        <v>103554</v>
      </c>
      <c r="F338" t="s">
        <v>14</v>
      </c>
      <c r="G338">
        <v>1068</v>
      </c>
      <c r="H338" t="s">
        <v>21</v>
      </c>
      <c r="I338" t="s">
        <v>22</v>
      </c>
      <c r="J338">
        <v>1277528400</v>
      </c>
      <c r="K338">
        <v>1278565200</v>
      </c>
      <c r="L338" t="b">
        <v>0</v>
      </c>
      <c r="M338" t="b">
        <v>0</v>
      </c>
      <c r="N338" t="s">
        <v>33</v>
      </c>
      <c r="O338" s="14">
        <f t="shared" si="20"/>
        <v>96.960674157303373</v>
      </c>
      <c r="P338" s="5">
        <f t="shared" si="21"/>
        <v>0.76423616236162362</v>
      </c>
      <c r="Q338" t="s">
        <v>2039</v>
      </c>
      <c r="R338" t="s">
        <v>2048</v>
      </c>
      <c r="S338" s="8">
        <f t="shared" si="22"/>
        <v>912741.5</v>
      </c>
      <c r="T338" s="8">
        <f t="shared" si="23"/>
        <v>40367.208333333336</v>
      </c>
    </row>
    <row r="339" spans="1:20" ht="17" x14ac:dyDescent="0.2">
      <c r="A339">
        <v>231</v>
      </c>
      <c r="B339" t="s">
        <v>514</v>
      </c>
      <c r="C339" s="3" t="s">
        <v>515</v>
      </c>
      <c r="D339">
        <v>7200</v>
      </c>
      <c r="E339">
        <v>5523</v>
      </c>
      <c r="F339" t="s">
        <v>74</v>
      </c>
      <c r="G339">
        <v>67</v>
      </c>
      <c r="H339" t="s">
        <v>21</v>
      </c>
      <c r="I339" t="s">
        <v>22</v>
      </c>
      <c r="J339">
        <v>1369112400</v>
      </c>
      <c r="K339">
        <v>1374123600</v>
      </c>
      <c r="L339" t="b">
        <v>0</v>
      </c>
      <c r="M339" t="b">
        <v>0</v>
      </c>
      <c r="N339" t="s">
        <v>33</v>
      </c>
      <c r="O339" s="14">
        <f t="shared" si="20"/>
        <v>82.432835820895519</v>
      </c>
      <c r="P339" s="5">
        <f t="shared" si="21"/>
        <v>0.76708333333333334</v>
      </c>
      <c r="Q339" t="s">
        <v>2033</v>
      </c>
      <c r="R339" t="s">
        <v>2034</v>
      </c>
      <c r="S339" s="8">
        <f t="shared" si="22"/>
        <v>976341.5</v>
      </c>
      <c r="T339" s="8">
        <f t="shared" si="23"/>
        <v>41473.208333333336</v>
      </c>
    </row>
    <row r="340" spans="1:20" ht="17" x14ac:dyDescent="0.2">
      <c r="A340">
        <v>266</v>
      </c>
      <c r="B340" t="s">
        <v>584</v>
      </c>
      <c r="C340" s="3" t="s">
        <v>585</v>
      </c>
      <c r="D340">
        <v>111900</v>
      </c>
      <c r="E340">
        <v>85902</v>
      </c>
      <c r="F340" t="s">
        <v>14</v>
      </c>
      <c r="G340">
        <v>3182</v>
      </c>
      <c r="H340" t="s">
        <v>107</v>
      </c>
      <c r="I340" t="s">
        <v>108</v>
      </c>
      <c r="J340">
        <v>1415340000</v>
      </c>
      <c r="K340">
        <v>1418191200</v>
      </c>
      <c r="L340" t="b">
        <v>0</v>
      </c>
      <c r="M340" t="b">
        <v>1</v>
      </c>
      <c r="N340" t="s">
        <v>159</v>
      </c>
      <c r="O340" s="14">
        <f t="shared" si="20"/>
        <v>26.996228786926462</v>
      </c>
      <c r="P340" s="5">
        <f t="shared" si="21"/>
        <v>0.76766756032171579</v>
      </c>
      <c r="Q340" t="s">
        <v>2033</v>
      </c>
      <c r="R340" t="s">
        <v>2034</v>
      </c>
      <c r="S340" s="8">
        <f t="shared" si="22"/>
        <v>1008444</v>
      </c>
      <c r="T340" s="8">
        <f t="shared" si="23"/>
        <v>41983.25</v>
      </c>
    </row>
    <row r="341" spans="1:20" ht="17" x14ac:dyDescent="0.2">
      <c r="A341">
        <v>811</v>
      </c>
      <c r="B341" t="s">
        <v>1656</v>
      </c>
      <c r="C341" s="3" t="s">
        <v>1657</v>
      </c>
      <c r="D341">
        <v>92500</v>
      </c>
      <c r="E341">
        <v>71320</v>
      </c>
      <c r="F341" t="s">
        <v>14</v>
      </c>
      <c r="G341">
        <v>679</v>
      </c>
      <c r="H341" t="s">
        <v>21</v>
      </c>
      <c r="I341" t="s">
        <v>22</v>
      </c>
      <c r="J341">
        <v>1452319200</v>
      </c>
      <c r="K341">
        <v>1452492000</v>
      </c>
      <c r="L341" t="b">
        <v>0</v>
      </c>
      <c r="M341" t="b">
        <v>1</v>
      </c>
      <c r="N341" t="s">
        <v>89</v>
      </c>
      <c r="O341" s="14">
        <f t="shared" si="20"/>
        <v>105.03681885125184</v>
      </c>
      <c r="P341" s="5">
        <f t="shared" si="21"/>
        <v>0.77102702702702708</v>
      </c>
      <c r="Q341" t="s">
        <v>2039</v>
      </c>
      <c r="R341" t="s">
        <v>2047</v>
      </c>
      <c r="S341" s="8">
        <f t="shared" si="22"/>
        <v>1034124</v>
      </c>
      <c r="T341" s="8">
        <f t="shared" si="23"/>
        <v>42380.25</v>
      </c>
    </row>
    <row r="342" spans="1:20" ht="17" x14ac:dyDescent="0.2">
      <c r="A342">
        <v>663</v>
      </c>
      <c r="B342" t="s">
        <v>1368</v>
      </c>
      <c r="C342" s="3" t="s">
        <v>1369</v>
      </c>
      <c r="D342">
        <v>10000</v>
      </c>
      <c r="E342">
        <v>7724</v>
      </c>
      <c r="F342" t="s">
        <v>14</v>
      </c>
      <c r="G342">
        <v>87</v>
      </c>
      <c r="H342" t="s">
        <v>21</v>
      </c>
      <c r="I342" t="s">
        <v>22</v>
      </c>
      <c r="J342">
        <v>1286427600</v>
      </c>
      <c r="K342">
        <v>1288414800</v>
      </c>
      <c r="L342" t="b">
        <v>0</v>
      </c>
      <c r="M342" t="b">
        <v>0</v>
      </c>
      <c r="N342" t="s">
        <v>33</v>
      </c>
      <c r="O342" s="14">
        <f t="shared" si="20"/>
        <v>88.781609195402297</v>
      </c>
      <c r="P342" s="5">
        <f t="shared" si="21"/>
        <v>0.77239999999999998</v>
      </c>
      <c r="Q342" t="s">
        <v>2055</v>
      </c>
      <c r="R342" t="s">
        <v>2056</v>
      </c>
      <c r="S342" s="8">
        <f t="shared" si="22"/>
        <v>918921.5</v>
      </c>
      <c r="T342" s="8">
        <f t="shared" si="23"/>
        <v>40481.208333333336</v>
      </c>
    </row>
    <row r="343" spans="1:20" ht="34" x14ac:dyDescent="0.2">
      <c r="A343">
        <v>625</v>
      </c>
      <c r="B343" t="s">
        <v>1292</v>
      </c>
      <c r="C343" s="3" t="s">
        <v>1293</v>
      </c>
      <c r="D343">
        <v>7500</v>
      </c>
      <c r="E343">
        <v>5803</v>
      </c>
      <c r="F343" t="s">
        <v>14</v>
      </c>
      <c r="G343">
        <v>62</v>
      </c>
      <c r="H343" t="s">
        <v>21</v>
      </c>
      <c r="I343" t="s">
        <v>22</v>
      </c>
      <c r="J343">
        <v>1580104800</v>
      </c>
      <c r="K343">
        <v>1581314400</v>
      </c>
      <c r="L343" t="b">
        <v>0</v>
      </c>
      <c r="M343" t="b">
        <v>0</v>
      </c>
      <c r="N343" t="s">
        <v>33</v>
      </c>
      <c r="O343" s="14">
        <f t="shared" si="20"/>
        <v>93.596774193548384</v>
      </c>
      <c r="P343" s="5">
        <f t="shared" si="21"/>
        <v>0.77373333333333338</v>
      </c>
      <c r="Q343" t="s">
        <v>2033</v>
      </c>
      <c r="R343" t="s">
        <v>2034</v>
      </c>
      <c r="S343" s="8">
        <f t="shared" si="22"/>
        <v>1122864</v>
      </c>
      <c r="T343" s="8">
        <f t="shared" si="23"/>
        <v>43871.25</v>
      </c>
    </row>
    <row r="344" spans="1:20" ht="17" x14ac:dyDescent="0.2">
      <c r="A344">
        <v>877</v>
      </c>
      <c r="B344" t="s">
        <v>1786</v>
      </c>
      <c r="C344" s="3" t="s">
        <v>1787</v>
      </c>
      <c r="D344">
        <v>163600</v>
      </c>
      <c r="E344">
        <v>126628</v>
      </c>
      <c r="F344" t="s">
        <v>14</v>
      </c>
      <c r="G344">
        <v>1229</v>
      </c>
      <c r="H344" t="s">
        <v>21</v>
      </c>
      <c r="I344" t="s">
        <v>22</v>
      </c>
      <c r="J344">
        <v>1469509200</v>
      </c>
      <c r="K344">
        <v>1469595600</v>
      </c>
      <c r="L344" t="b">
        <v>0</v>
      </c>
      <c r="M344" t="b">
        <v>0</v>
      </c>
      <c r="N344" t="s">
        <v>17</v>
      </c>
      <c r="O344" s="14">
        <f t="shared" si="20"/>
        <v>103.033360455655</v>
      </c>
      <c r="P344" s="5">
        <f t="shared" si="21"/>
        <v>0.77400977995110021</v>
      </c>
      <c r="Q344" t="s">
        <v>2033</v>
      </c>
      <c r="R344" t="s">
        <v>2034</v>
      </c>
      <c r="S344" s="8">
        <f t="shared" si="22"/>
        <v>1046061.5</v>
      </c>
      <c r="T344" s="8">
        <f t="shared" si="23"/>
        <v>42578.208333333328</v>
      </c>
    </row>
    <row r="345" spans="1:20" ht="17" x14ac:dyDescent="0.2">
      <c r="A345">
        <v>993</v>
      </c>
      <c r="B345" t="s">
        <v>2013</v>
      </c>
      <c r="C345" s="3" t="s">
        <v>2014</v>
      </c>
      <c r="D345">
        <v>9800</v>
      </c>
      <c r="E345">
        <v>7608</v>
      </c>
      <c r="F345" t="s">
        <v>74</v>
      </c>
      <c r="G345">
        <v>75</v>
      </c>
      <c r="H345" t="s">
        <v>107</v>
      </c>
      <c r="I345" t="s">
        <v>108</v>
      </c>
      <c r="J345">
        <v>1450936800</v>
      </c>
      <c r="K345">
        <v>1452405600</v>
      </c>
      <c r="L345" t="b">
        <v>0</v>
      </c>
      <c r="M345" t="b">
        <v>1</v>
      </c>
      <c r="N345" t="s">
        <v>122</v>
      </c>
      <c r="O345" s="14">
        <f t="shared" si="20"/>
        <v>101.44</v>
      </c>
      <c r="P345" s="5">
        <f t="shared" si="21"/>
        <v>0.77632653061224488</v>
      </c>
      <c r="Q345" t="s">
        <v>2031</v>
      </c>
      <c r="R345" t="s">
        <v>2032</v>
      </c>
      <c r="S345" s="8">
        <f t="shared" si="22"/>
        <v>1033164</v>
      </c>
      <c r="T345" s="8">
        <f t="shared" si="23"/>
        <v>42379.25</v>
      </c>
    </row>
    <row r="346" spans="1:20" ht="17" x14ac:dyDescent="0.2">
      <c r="A346">
        <v>76</v>
      </c>
      <c r="B346" t="s">
        <v>200</v>
      </c>
      <c r="C346" s="3" t="s">
        <v>201</v>
      </c>
      <c r="D346">
        <v>122900</v>
      </c>
      <c r="E346">
        <v>95993</v>
      </c>
      <c r="F346" t="s">
        <v>14</v>
      </c>
      <c r="G346">
        <v>1684</v>
      </c>
      <c r="H346" t="s">
        <v>21</v>
      </c>
      <c r="I346" t="s">
        <v>22</v>
      </c>
      <c r="J346">
        <v>1421992800</v>
      </c>
      <c r="K346">
        <v>1426222800</v>
      </c>
      <c r="L346" t="b">
        <v>1</v>
      </c>
      <c r="M346" t="b">
        <v>1</v>
      </c>
      <c r="N346" t="s">
        <v>33</v>
      </c>
      <c r="O346" s="14">
        <f t="shared" si="20"/>
        <v>57.00296912114014</v>
      </c>
      <c r="P346" s="5">
        <f t="shared" si="21"/>
        <v>0.78106590724165992</v>
      </c>
      <c r="Q346" t="s">
        <v>2042</v>
      </c>
      <c r="R346" t="s">
        <v>2043</v>
      </c>
      <c r="S346" s="8">
        <f t="shared" si="22"/>
        <v>1013064</v>
      </c>
      <c r="T346" s="8">
        <f t="shared" si="23"/>
        <v>42076.208333333328</v>
      </c>
    </row>
    <row r="347" spans="1:20" ht="34" x14ac:dyDescent="0.2">
      <c r="A347">
        <v>161</v>
      </c>
      <c r="B347" t="s">
        <v>374</v>
      </c>
      <c r="C347" s="3" t="s">
        <v>375</v>
      </c>
      <c r="D347">
        <v>5500</v>
      </c>
      <c r="E347">
        <v>4300</v>
      </c>
      <c r="F347" t="s">
        <v>14</v>
      </c>
      <c r="G347">
        <v>75</v>
      </c>
      <c r="H347" t="s">
        <v>21</v>
      </c>
      <c r="I347" t="s">
        <v>22</v>
      </c>
      <c r="J347">
        <v>1442984400</v>
      </c>
      <c r="K347">
        <v>1443502800</v>
      </c>
      <c r="L347" t="b">
        <v>0</v>
      </c>
      <c r="M347" t="b">
        <v>1</v>
      </c>
      <c r="N347" t="s">
        <v>28</v>
      </c>
      <c r="O347" s="14">
        <f t="shared" si="20"/>
        <v>57.333333333333336</v>
      </c>
      <c r="P347" s="5">
        <f t="shared" si="21"/>
        <v>0.78181818181818186</v>
      </c>
      <c r="Q347" t="s">
        <v>2033</v>
      </c>
      <c r="R347" t="s">
        <v>2034</v>
      </c>
      <c r="S347" s="8">
        <f t="shared" si="22"/>
        <v>1027641.5</v>
      </c>
      <c r="T347" s="8">
        <f t="shared" si="23"/>
        <v>42276.208333333328</v>
      </c>
    </row>
    <row r="348" spans="1:20" ht="17" x14ac:dyDescent="0.2">
      <c r="A348">
        <v>634</v>
      </c>
      <c r="B348" t="s">
        <v>1310</v>
      </c>
      <c r="C348" s="3" t="s">
        <v>1311</v>
      </c>
      <c r="D348">
        <v>118200</v>
      </c>
      <c r="E348">
        <v>92824</v>
      </c>
      <c r="F348" t="s">
        <v>74</v>
      </c>
      <c r="G348">
        <v>1658</v>
      </c>
      <c r="H348" t="s">
        <v>21</v>
      </c>
      <c r="I348" t="s">
        <v>22</v>
      </c>
      <c r="J348">
        <v>1490418000</v>
      </c>
      <c r="K348">
        <v>1491627600</v>
      </c>
      <c r="L348" t="b">
        <v>0</v>
      </c>
      <c r="M348" t="b">
        <v>0</v>
      </c>
      <c r="N348" t="s">
        <v>269</v>
      </c>
      <c r="O348" s="14">
        <f t="shared" si="20"/>
        <v>55.985524728588658</v>
      </c>
      <c r="P348" s="5">
        <f t="shared" si="21"/>
        <v>0.78531302876480547</v>
      </c>
      <c r="Q348" t="s">
        <v>2035</v>
      </c>
      <c r="R348" t="s">
        <v>2036</v>
      </c>
      <c r="S348" s="8">
        <f t="shared" si="22"/>
        <v>1060581.5</v>
      </c>
      <c r="T348" s="8">
        <f t="shared" si="23"/>
        <v>42833.208333333328</v>
      </c>
    </row>
    <row r="349" spans="1:20" ht="17" x14ac:dyDescent="0.2">
      <c r="A349">
        <v>90</v>
      </c>
      <c r="B349" t="s">
        <v>229</v>
      </c>
      <c r="C349" s="3" t="s">
        <v>230</v>
      </c>
      <c r="D349">
        <v>7800</v>
      </c>
      <c r="E349">
        <v>6132</v>
      </c>
      <c r="F349" t="s">
        <v>14</v>
      </c>
      <c r="G349">
        <v>106</v>
      </c>
      <c r="H349" t="s">
        <v>21</v>
      </c>
      <c r="I349" t="s">
        <v>22</v>
      </c>
      <c r="J349">
        <v>1456380000</v>
      </c>
      <c r="K349">
        <v>1456380000</v>
      </c>
      <c r="L349" t="b">
        <v>0</v>
      </c>
      <c r="M349" t="b">
        <v>1</v>
      </c>
      <c r="N349" t="s">
        <v>33</v>
      </c>
      <c r="O349" s="14">
        <f t="shared" si="20"/>
        <v>57.849056603773583</v>
      </c>
      <c r="P349" s="5">
        <f t="shared" si="21"/>
        <v>0.7861538461538462</v>
      </c>
      <c r="Q349" t="s">
        <v>2037</v>
      </c>
      <c r="R349" t="s">
        <v>2060</v>
      </c>
      <c r="S349" s="8">
        <f t="shared" si="22"/>
        <v>1036944</v>
      </c>
      <c r="T349" s="8">
        <f t="shared" si="23"/>
        <v>42425.25</v>
      </c>
    </row>
    <row r="350" spans="1:20" ht="17" x14ac:dyDescent="0.2">
      <c r="A350">
        <v>202</v>
      </c>
      <c r="B350" t="s">
        <v>456</v>
      </c>
      <c r="C350" s="3" t="s">
        <v>457</v>
      </c>
      <c r="D350">
        <v>8300</v>
      </c>
      <c r="E350">
        <v>6543</v>
      </c>
      <c r="F350" t="s">
        <v>74</v>
      </c>
      <c r="G350">
        <v>82</v>
      </c>
      <c r="H350" t="s">
        <v>21</v>
      </c>
      <c r="I350" t="s">
        <v>22</v>
      </c>
      <c r="J350">
        <v>1317531600</v>
      </c>
      <c r="K350">
        <v>1317877200</v>
      </c>
      <c r="L350" t="b">
        <v>0</v>
      </c>
      <c r="M350" t="b">
        <v>0</v>
      </c>
      <c r="N350" t="s">
        <v>17</v>
      </c>
      <c r="O350" s="14">
        <f t="shared" si="20"/>
        <v>79.792682926829272</v>
      </c>
      <c r="P350" s="5">
        <f t="shared" si="21"/>
        <v>0.78831325301204824</v>
      </c>
      <c r="Q350" t="s">
        <v>2033</v>
      </c>
      <c r="R350" t="s">
        <v>2034</v>
      </c>
      <c r="S350" s="8">
        <f t="shared" si="22"/>
        <v>940521.5</v>
      </c>
      <c r="T350" s="8">
        <f t="shared" si="23"/>
        <v>40822.208333333336</v>
      </c>
    </row>
    <row r="351" spans="1:20" ht="17" x14ac:dyDescent="0.2">
      <c r="A351">
        <v>588</v>
      </c>
      <c r="B351" t="s">
        <v>1218</v>
      </c>
      <c r="C351" s="3" t="s">
        <v>1219</v>
      </c>
      <c r="D351">
        <v>157600</v>
      </c>
      <c r="E351">
        <v>124517</v>
      </c>
      <c r="F351" t="s">
        <v>14</v>
      </c>
      <c r="G351">
        <v>1368</v>
      </c>
      <c r="H351" t="s">
        <v>40</v>
      </c>
      <c r="I351" t="s">
        <v>41</v>
      </c>
      <c r="J351">
        <v>1269493200</v>
      </c>
      <c r="K351">
        <v>1272171600</v>
      </c>
      <c r="L351" t="b">
        <v>0</v>
      </c>
      <c r="M351" t="b">
        <v>0</v>
      </c>
      <c r="N351" t="s">
        <v>33</v>
      </c>
      <c r="O351" s="14">
        <f t="shared" si="20"/>
        <v>91.021198830409361</v>
      </c>
      <c r="P351" s="5">
        <f t="shared" si="21"/>
        <v>0.7900824873096447</v>
      </c>
      <c r="Q351" t="s">
        <v>2031</v>
      </c>
      <c r="R351" t="s">
        <v>2032</v>
      </c>
      <c r="S351" s="8">
        <f t="shared" si="22"/>
        <v>907161.5</v>
      </c>
      <c r="T351" s="8">
        <f t="shared" si="23"/>
        <v>40293.208333333336</v>
      </c>
    </row>
    <row r="352" spans="1:20" ht="17" x14ac:dyDescent="0.2">
      <c r="A352">
        <v>637</v>
      </c>
      <c r="B352" t="s">
        <v>1316</v>
      </c>
      <c r="C352" s="3" t="s">
        <v>1317</v>
      </c>
      <c r="D352">
        <v>8500</v>
      </c>
      <c r="E352">
        <v>6750</v>
      </c>
      <c r="F352" t="s">
        <v>14</v>
      </c>
      <c r="G352">
        <v>65</v>
      </c>
      <c r="H352" t="s">
        <v>21</v>
      </c>
      <c r="I352" t="s">
        <v>22</v>
      </c>
      <c r="J352">
        <v>1479103200</v>
      </c>
      <c r="K352">
        <v>1479794400</v>
      </c>
      <c r="L352" t="b">
        <v>0</v>
      </c>
      <c r="M352" t="b">
        <v>0</v>
      </c>
      <c r="N352" t="s">
        <v>33</v>
      </c>
      <c r="O352" s="14">
        <f t="shared" si="20"/>
        <v>103.84615384615384</v>
      </c>
      <c r="P352" s="5">
        <f t="shared" si="21"/>
        <v>0.79411764705882348</v>
      </c>
      <c r="Q352" t="s">
        <v>2033</v>
      </c>
      <c r="R352" t="s">
        <v>2034</v>
      </c>
      <c r="S352" s="8">
        <f t="shared" si="22"/>
        <v>1052724</v>
      </c>
      <c r="T352" s="8">
        <f t="shared" si="23"/>
        <v>42696.25</v>
      </c>
    </row>
    <row r="353" spans="1:20" ht="17" x14ac:dyDescent="0.2">
      <c r="A353">
        <v>27</v>
      </c>
      <c r="B353" t="s">
        <v>92</v>
      </c>
      <c r="C353" s="3" t="s">
        <v>93</v>
      </c>
      <c r="D353">
        <v>2000</v>
      </c>
      <c r="E353">
        <v>1599</v>
      </c>
      <c r="F353" t="s">
        <v>14</v>
      </c>
      <c r="G353">
        <v>15</v>
      </c>
      <c r="H353" t="s">
        <v>21</v>
      </c>
      <c r="I353" t="s">
        <v>22</v>
      </c>
      <c r="J353">
        <v>1443848400</v>
      </c>
      <c r="K353">
        <v>1444539600</v>
      </c>
      <c r="L353" t="b">
        <v>0</v>
      </c>
      <c r="M353" t="b">
        <v>0</v>
      </c>
      <c r="N353" t="s">
        <v>23</v>
      </c>
      <c r="O353" s="14">
        <f t="shared" si="20"/>
        <v>106.6</v>
      </c>
      <c r="P353" s="5">
        <f t="shared" si="21"/>
        <v>0.79949999999999999</v>
      </c>
      <c r="Q353" t="s">
        <v>2033</v>
      </c>
      <c r="R353" t="s">
        <v>2034</v>
      </c>
      <c r="S353" s="8">
        <f t="shared" si="22"/>
        <v>1028241.5</v>
      </c>
      <c r="T353" s="8">
        <f t="shared" si="23"/>
        <v>42288.208333333328</v>
      </c>
    </row>
    <row r="354" spans="1:20" ht="17" x14ac:dyDescent="0.2">
      <c r="A354">
        <v>339</v>
      </c>
      <c r="B354" t="s">
        <v>730</v>
      </c>
      <c r="C354" s="3" t="s">
        <v>731</v>
      </c>
      <c r="D354">
        <v>136300</v>
      </c>
      <c r="E354">
        <v>108974</v>
      </c>
      <c r="F354" t="s">
        <v>74</v>
      </c>
      <c r="G354">
        <v>1297</v>
      </c>
      <c r="H354" t="s">
        <v>15</v>
      </c>
      <c r="I354" t="s">
        <v>16</v>
      </c>
      <c r="J354">
        <v>1501650000</v>
      </c>
      <c r="K354">
        <v>1502859600</v>
      </c>
      <c r="L354" t="b">
        <v>0</v>
      </c>
      <c r="M354" t="b">
        <v>0</v>
      </c>
      <c r="N354" t="s">
        <v>33</v>
      </c>
      <c r="O354" s="14">
        <f t="shared" si="20"/>
        <v>84.02004626060139</v>
      </c>
      <c r="P354" s="5">
        <f t="shared" si="21"/>
        <v>0.79951577402787966</v>
      </c>
      <c r="Q354" t="s">
        <v>2039</v>
      </c>
      <c r="R354" t="s">
        <v>2040</v>
      </c>
      <c r="S354" s="8">
        <f t="shared" si="22"/>
        <v>1068381.5</v>
      </c>
      <c r="T354" s="8">
        <f t="shared" si="23"/>
        <v>42963.208333333328</v>
      </c>
    </row>
    <row r="355" spans="1:20" ht="17" x14ac:dyDescent="0.2">
      <c r="A355">
        <v>528</v>
      </c>
      <c r="B355" t="s">
        <v>1101</v>
      </c>
      <c r="C355" s="3" t="s">
        <v>1102</v>
      </c>
      <c r="D355">
        <v>9000</v>
      </c>
      <c r="E355">
        <v>7227</v>
      </c>
      <c r="F355" t="s">
        <v>14</v>
      </c>
      <c r="G355">
        <v>80</v>
      </c>
      <c r="H355" t="s">
        <v>40</v>
      </c>
      <c r="I355" t="s">
        <v>41</v>
      </c>
      <c r="J355">
        <v>1385186400</v>
      </c>
      <c r="K355">
        <v>1389074400</v>
      </c>
      <c r="L355" t="b">
        <v>0</v>
      </c>
      <c r="M355" t="b">
        <v>0</v>
      </c>
      <c r="N355" t="s">
        <v>60</v>
      </c>
      <c r="O355" s="14">
        <f t="shared" si="20"/>
        <v>90.337500000000006</v>
      </c>
      <c r="P355" s="5">
        <f t="shared" si="21"/>
        <v>0.80300000000000005</v>
      </c>
      <c r="Q355" t="s">
        <v>2033</v>
      </c>
      <c r="R355" t="s">
        <v>2034</v>
      </c>
      <c r="S355" s="8">
        <f t="shared" si="22"/>
        <v>987504</v>
      </c>
      <c r="T355" s="8">
        <f t="shared" si="23"/>
        <v>41646.25</v>
      </c>
    </row>
    <row r="356" spans="1:20" ht="17" x14ac:dyDescent="0.2">
      <c r="A356">
        <v>779</v>
      </c>
      <c r="B356" t="s">
        <v>1593</v>
      </c>
      <c r="C356" s="3" t="s">
        <v>1594</v>
      </c>
      <c r="D356">
        <v>108700</v>
      </c>
      <c r="E356">
        <v>87293</v>
      </c>
      <c r="F356" t="s">
        <v>14</v>
      </c>
      <c r="G356">
        <v>831</v>
      </c>
      <c r="H356" t="s">
        <v>21</v>
      </c>
      <c r="I356" t="s">
        <v>22</v>
      </c>
      <c r="J356">
        <v>1439528400</v>
      </c>
      <c r="K356">
        <v>1440306000</v>
      </c>
      <c r="L356" t="b">
        <v>0</v>
      </c>
      <c r="M356" t="b">
        <v>1</v>
      </c>
      <c r="N356" t="s">
        <v>33</v>
      </c>
      <c r="O356" s="14">
        <f t="shared" si="20"/>
        <v>105.04572803850782</v>
      </c>
      <c r="P356" s="5">
        <f t="shared" si="21"/>
        <v>0.80306347746090156</v>
      </c>
      <c r="Q356" t="s">
        <v>2039</v>
      </c>
      <c r="R356" t="s">
        <v>2048</v>
      </c>
      <c r="S356" s="8">
        <f t="shared" si="22"/>
        <v>1025241.5</v>
      </c>
      <c r="T356" s="8">
        <f t="shared" si="23"/>
        <v>42239.208333333328</v>
      </c>
    </row>
    <row r="357" spans="1:20" ht="34" x14ac:dyDescent="0.2">
      <c r="A357">
        <v>481</v>
      </c>
      <c r="B357" t="s">
        <v>1009</v>
      </c>
      <c r="C357" s="3" t="s">
        <v>1010</v>
      </c>
      <c r="D357">
        <v>196600</v>
      </c>
      <c r="E357">
        <v>159931</v>
      </c>
      <c r="F357" t="s">
        <v>14</v>
      </c>
      <c r="G357">
        <v>1538</v>
      </c>
      <c r="H357" t="s">
        <v>21</v>
      </c>
      <c r="I357" t="s">
        <v>22</v>
      </c>
      <c r="J357">
        <v>1412139600</v>
      </c>
      <c r="K357">
        <v>1415772000</v>
      </c>
      <c r="L357" t="b">
        <v>0</v>
      </c>
      <c r="M357" t="b">
        <v>1</v>
      </c>
      <c r="N357" t="s">
        <v>33</v>
      </c>
      <c r="O357" s="14">
        <f t="shared" si="20"/>
        <v>103.98634590377114</v>
      </c>
      <c r="P357" s="5">
        <f t="shared" si="21"/>
        <v>0.81348423194303154</v>
      </c>
      <c r="Q357" t="s">
        <v>2033</v>
      </c>
      <c r="R357" t="s">
        <v>2034</v>
      </c>
      <c r="S357" s="8">
        <f t="shared" si="22"/>
        <v>1006221.5</v>
      </c>
      <c r="T357" s="8">
        <f t="shared" si="23"/>
        <v>41955.25</v>
      </c>
    </row>
    <row r="358" spans="1:20" ht="17" x14ac:dyDescent="0.2">
      <c r="A358">
        <v>944</v>
      </c>
      <c r="B358" t="s">
        <v>1918</v>
      </c>
      <c r="C358" s="3" t="s">
        <v>1919</v>
      </c>
      <c r="D358">
        <v>10000</v>
      </c>
      <c r="E358">
        <v>8142</v>
      </c>
      <c r="F358" t="s">
        <v>14</v>
      </c>
      <c r="G358">
        <v>263</v>
      </c>
      <c r="H358" t="s">
        <v>26</v>
      </c>
      <c r="I358" t="s">
        <v>27</v>
      </c>
      <c r="J358">
        <v>1486706400</v>
      </c>
      <c r="K358">
        <v>1488348000</v>
      </c>
      <c r="L358" t="b">
        <v>0</v>
      </c>
      <c r="M358" t="b">
        <v>0</v>
      </c>
      <c r="N358" t="s">
        <v>122</v>
      </c>
      <c r="O358" s="14">
        <f t="shared" si="20"/>
        <v>30.958174904942965</v>
      </c>
      <c r="P358" s="5">
        <f t="shared" si="21"/>
        <v>0.81420000000000003</v>
      </c>
      <c r="Q358" t="s">
        <v>2033</v>
      </c>
      <c r="R358" t="s">
        <v>2034</v>
      </c>
      <c r="S358" s="8">
        <f t="shared" si="22"/>
        <v>1058004</v>
      </c>
      <c r="T358" s="8">
        <f t="shared" si="23"/>
        <v>42795.25</v>
      </c>
    </row>
    <row r="359" spans="1:20" ht="17" x14ac:dyDescent="0.2">
      <c r="A359">
        <v>660</v>
      </c>
      <c r="B359" t="s">
        <v>1362</v>
      </c>
      <c r="C359" s="3" t="s">
        <v>1363</v>
      </c>
      <c r="D359">
        <v>9100</v>
      </c>
      <c r="E359">
        <v>7438</v>
      </c>
      <c r="F359" t="s">
        <v>14</v>
      </c>
      <c r="G359">
        <v>77</v>
      </c>
      <c r="H359" t="s">
        <v>21</v>
      </c>
      <c r="I359" t="s">
        <v>22</v>
      </c>
      <c r="J359">
        <v>1440133200</v>
      </c>
      <c r="K359">
        <v>1440910800</v>
      </c>
      <c r="L359" t="b">
        <v>1</v>
      </c>
      <c r="M359" t="b">
        <v>0</v>
      </c>
      <c r="N359" t="s">
        <v>33</v>
      </c>
      <c r="O359" s="14">
        <f t="shared" si="20"/>
        <v>96.597402597402592</v>
      </c>
      <c r="P359" s="5">
        <f t="shared" si="21"/>
        <v>0.81736263736263737</v>
      </c>
      <c r="Q359" t="s">
        <v>2042</v>
      </c>
      <c r="R359" t="s">
        <v>2043</v>
      </c>
      <c r="S359" s="8">
        <f t="shared" si="22"/>
        <v>1025661.5</v>
      </c>
      <c r="T359" s="8">
        <f t="shared" si="23"/>
        <v>42246.208333333328</v>
      </c>
    </row>
    <row r="360" spans="1:20" ht="34" x14ac:dyDescent="0.2">
      <c r="A360">
        <v>590</v>
      </c>
      <c r="B360" t="s">
        <v>1222</v>
      </c>
      <c r="C360" s="3" t="s">
        <v>1223</v>
      </c>
      <c r="D360">
        <v>7100</v>
      </c>
      <c r="E360">
        <v>5824</v>
      </c>
      <c r="F360" t="s">
        <v>14</v>
      </c>
      <c r="G360">
        <v>86</v>
      </c>
      <c r="H360" t="s">
        <v>26</v>
      </c>
      <c r="I360" t="s">
        <v>27</v>
      </c>
      <c r="J360">
        <v>1419141600</v>
      </c>
      <c r="K360">
        <v>1420092000</v>
      </c>
      <c r="L360" t="b">
        <v>0</v>
      </c>
      <c r="M360" t="b">
        <v>0</v>
      </c>
      <c r="N360" t="s">
        <v>133</v>
      </c>
      <c r="O360" s="14">
        <f t="shared" si="20"/>
        <v>67.720930232558146</v>
      </c>
      <c r="P360" s="5">
        <f t="shared" si="21"/>
        <v>0.82028169014084507</v>
      </c>
      <c r="Q360" t="s">
        <v>2033</v>
      </c>
      <c r="R360" t="s">
        <v>2034</v>
      </c>
      <c r="S360" s="8">
        <f t="shared" si="22"/>
        <v>1011084</v>
      </c>
      <c r="T360" s="8">
        <f t="shared" si="23"/>
        <v>42005.25</v>
      </c>
    </row>
    <row r="361" spans="1:20" ht="17" x14ac:dyDescent="0.2">
      <c r="A361">
        <v>446</v>
      </c>
      <c r="B361" t="s">
        <v>940</v>
      </c>
      <c r="C361" s="3" t="s">
        <v>941</v>
      </c>
      <c r="D361">
        <v>6800</v>
      </c>
      <c r="E361">
        <v>5579</v>
      </c>
      <c r="F361" t="s">
        <v>14</v>
      </c>
      <c r="G361">
        <v>186</v>
      </c>
      <c r="H361" t="s">
        <v>21</v>
      </c>
      <c r="I361" t="s">
        <v>22</v>
      </c>
      <c r="J361">
        <v>1355810400</v>
      </c>
      <c r="K361">
        <v>1355983200</v>
      </c>
      <c r="L361" t="b">
        <v>0</v>
      </c>
      <c r="M361" t="b">
        <v>0</v>
      </c>
      <c r="N361" t="s">
        <v>65</v>
      </c>
      <c r="O361" s="14">
        <f t="shared" si="20"/>
        <v>29.99462365591398</v>
      </c>
      <c r="P361" s="5">
        <f t="shared" si="21"/>
        <v>0.82044117647058823</v>
      </c>
      <c r="Q361" t="s">
        <v>2044</v>
      </c>
      <c r="R361" t="s">
        <v>2057</v>
      </c>
      <c r="S361" s="8">
        <f t="shared" si="22"/>
        <v>967104</v>
      </c>
      <c r="T361" s="8">
        <f t="shared" si="23"/>
        <v>41263.25</v>
      </c>
    </row>
    <row r="362" spans="1:20" ht="17" x14ac:dyDescent="0.2">
      <c r="A362">
        <v>303</v>
      </c>
      <c r="B362" t="s">
        <v>658</v>
      </c>
      <c r="C362" s="3" t="s">
        <v>659</v>
      </c>
      <c r="D362">
        <v>3400</v>
      </c>
      <c r="E362">
        <v>2809</v>
      </c>
      <c r="F362" t="s">
        <v>14</v>
      </c>
      <c r="G362">
        <v>32</v>
      </c>
      <c r="H362" t="s">
        <v>21</v>
      </c>
      <c r="I362" t="s">
        <v>22</v>
      </c>
      <c r="J362">
        <v>1452146400</v>
      </c>
      <c r="K362">
        <v>1452578400</v>
      </c>
      <c r="L362" t="b">
        <v>0</v>
      </c>
      <c r="M362" t="b">
        <v>0</v>
      </c>
      <c r="N362" t="s">
        <v>60</v>
      </c>
      <c r="O362" s="14">
        <f t="shared" si="20"/>
        <v>87.78125</v>
      </c>
      <c r="P362" s="5">
        <f t="shared" si="21"/>
        <v>0.82617647058823529</v>
      </c>
      <c r="Q362" t="s">
        <v>2035</v>
      </c>
      <c r="R362" t="s">
        <v>2049</v>
      </c>
      <c r="S362" s="8">
        <f t="shared" si="22"/>
        <v>1034004</v>
      </c>
      <c r="T362" s="8">
        <f t="shared" si="23"/>
        <v>42381.25</v>
      </c>
    </row>
    <row r="363" spans="1:20" ht="17" x14ac:dyDescent="0.2">
      <c r="A363">
        <v>432</v>
      </c>
      <c r="B363" t="s">
        <v>913</v>
      </c>
      <c r="C363" s="3" t="s">
        <v>914</v>
      </c>
      <c r="D363">
        <v>7700</v>
      </c>
      <c r="E363">
        <v>6369</v>
      </c>
      <c r="F363" t="s">
        <v>14</v>
      </c>
      <c r="G363">
        <v>91</v>
      </c>
      <c r="H363" t="s">
        <v>21</v>
      </c>
      <c r="I363" t="s">
        <v>22</v>
      </c>
      <c r="J363">
        <v>1399006800</v>
      </c>
      <c r="K363">
        <v>1400734800</v>
      </c>
      <c r="L363" t="b">
        <v>0</v>
      </c>
      <c r="M363" t="b">
        <v>0</v>
      </c>
      <c r="N363" t="s">
        <v>33</v>
      </c>
      <c r="O363" s="14">
        <f t="shared" si="20"/>
        <v>69.989010989010993</v>
      </c>
      <c r="P363" s="5">
        <f t="shared" si="21"/>
        <v>0.82714285714285718</v>
      </c>
      <c r="Q363" t="s">
        <v>2039</v>
      </c>
      <c r="R363" t="s">
        <v>2048</v>
      </c>
      <c r="S363" s="8">
        <f t="shared" si="22"/>
        <v>997101.5</v>
      </c>
      <c r="T363" s="8">
        <f t="shared" si="23"/>
        <v>41781.208333333336</v>
      </c>
    </row>
    <row r="364" spans="1:20" ht="17" x14ac:dyDescent="0.2">
      <c r="A364">
        <v>172</v>
      </c>
      <c r="B364" t="s">
        <v>396</v>
      </c>
      <c r="C364" s="3" t="s">
        <v>397</v>
      </c>
      <c r="D364">
        <v>800</v>
      </c>
      <c r="E364">
        <v>663</v>
      </c>
      <c r="F364" t="s">
        <v>14</v>
      </c>
      <c r="G364">
        <v>26</v>
      </c>
      <c r="H364" t="s">
        <v>21</v>
      </c>
      <c r="I364" t="s">
        <v>22</v>
      </c>
      <c r="J364">
        <v>1405746000</v>
      </c>
      <c r="K364">
        <v>1407042000</v>
      </c>
      <c r="L364" t="b">
        <v>0</v>
      </c>
      <c r="M364" t="b">
        <v>1</v>
      </c>
      <c r="N364" t="s">
        <v>42</v>
      </c>
      <c r="O364" s="14">
        <f t="shared" si="20"/>
        <v>25.5</v>
      </c>
      <c r="P364" s="5">
        <f t="shared" si="21"/>
        <v>0.82874999999999999</v>
      </c>
      <c r="Q364" t="s">
        <v>2033</v>
      </c>
      <c r="R364" t="s">
        <v>2034</v>
      </c>
      <c r="S364" s="8">
        <f t="shared" si="22"/>
        <v>1001781.5</v>
      </c>
      <c r="T364" s="8">
        <f t="shared" si="23"/>
        <v>41854.208333333336</v>
      </c>
    </row>
    <row r="365" spans="1:20" ht="34" x14ac:dyDescent="0.2">
      <c r="A365">
        <v>633</v>
      </c>
      <c r="B365" t="s">
        <v>1308</v>
      </c>
      <c r="C365" s="3" t="s">
        <v>1309</v>
      </c>
      <c r="D365">
        <v>6700</v>
      </c>
      <c r="E365">
        <v>5569</v>
      </c>
      <c r="F365" t="s">
        <v>14</v>
      </c>
      <c r="G365">
        <v>105</v>
      </c>
      <c r="H365" t="s">
        <v>21</v>
      </c>
      <c r="I365" t="s">
        <v>22</v>
      </c>
      <c r="J365">
        <v>1446876000</v>
      </c>
      <c r="K365">
        <v>1447221600</v>
      </c>
      <c r="L365" t="b">
        <v>0</v>
      </c>
      <c r="M365" t="b">
        <v>0</v>
      </c>
      <c r="N365" t="s">
        <v>71</v>
      </c>
      <c r="O365" s="14">
        <f t="shared" si="20"/>
        <v>53.038095238095238</v>
      </c>
      <c r="P365" s="5">
        <f t="shared" si="21"/>
        <v>0.83119402985074631</v>
      </c>
      <c r="Q365" t="s">
        <v>2037</v>
      </c>
      <c r="R365" t="s">
        <v>2051</v>
      </c>
      <c r="S365" s="8">
        <f t="shared" si="22"/>
        <v>1030344</v>
      </c>
      <c r="T365" s="8">
        <f t="shared" si="23"/>
        <v>42319.25</v>
      </c>
    </row>
    <row r="366" spans="1:20" ht="17" x14ac:dyDescent="0.2">
      <c r="A366">
        <v>284</v>
      </c>
      <c r="B366" t="s">
        <v>620</v>
      </c>
      <c r="C366" s="3" t="s">
        <v>621</v>
      </c>
      <c r="D366">
        <v>9800</v>
      </c>
      <c r="E366">
        <v>8153</v>
      </c>
      <c r="F366" t="s">
        <v>14</v>
      </c>
      <c r="G366">
        <v>132</v>
      </c>
      <c r="H366" t="s">
        <v>21</v>
      </c>
      <c r="I366" t="s">
        <v>22</v>
      </c>
      <c r="J366">
        <v>1335848400</v>
      </c>
      <c r="K366">
        <v>1336280400</v>
      </c>
      <c r="L366" t="b">
        <v>0</v>
      </c>
      <c r="M366" t="b">
        <v>0</v>
      </c>
      <c r="N366" t="s">
        <v>28</v>
      </c>
      <c r="O366" s="14">
        <f t="shared" si="20"/>
        <v>61.765151515151516</v>
      </c>
      <c r="P366" s="5">
        <f t="shared" si="21"/>
        <v>0.83193877551020412</v>
      </c>
      <c r="Q366" t="s">
        <v>2037</v>
      </c>
      <c r="R366" t="s">
        <v>2038</v>
      </c>
      <c r="S366" s="8">
        <f t="shared" si="22"/>
        <v>953241.5</v>
      </c>
      <c r="T366" s="8">
        <f t="shared" si="23"/>
        <v>41035.208333333336</v>
      </c>
    </row>
    <row r="367" spans="1:20" ht="17" x14ac:dyDescent="0.2">
      <c r="A367">
        <v>677</v>
      </c>
      <c r="B367" t="s">
        <v>1394</v>
      </c>
      <c r="C367" s="3" t="s">
        <v>1395</v>
      </c>
      <c r="D367">
        <v>5300</v>
      </c>
      <c r="E367">
        <v>4432</v>
      </c>
      <c r="F367" t="s">
        <v>14</v>
      </c>
      <c r="G367">
        <v>111</v>
      </c>
      <c r="H367" t="s">
        <v>21</v>
      </c>
      <c r="I367" t="s">
        <v>22</v>
      </c>
      <c r="J367">
        <v>1468126800</v>
      </c>
      <c r="K367">
        <v>1472446800</v>
      </c>
      <c r="L367" t="b">
        <v>0</v>
      </c>
      <c r="M367" t="b">
        <v>0</v>
      </c>
      <c r="N367" t="s">
        <v>119</v>
      </c>
      <c r="O367" s="14">
        <f t="shared" si="20"/>
        <v>39.927927927927925</v>
      </c>
      <c r="P367" s="5">
        <f t="shared" si="21"/>
        <v>0.83622641509433959</v>
      </c>
      <c r="Q367" t="s">
        <v>2035</v>
      </c>
      <c r="R367" t="s">
        <v>2036</v>
      </c>
      <c r="S367" s="8">
        <f t="shared" si="22"/>
        <v>1045101.5</v>
      </c>
      <c r="T367" s="8">
        <f t="shared" si="23"/>
        <v>42611.208333333328</v>
      </c>
    </row>
    <row r="368" spans="1:20" ht="17" x14ac:dyDescent="0.2">
      <c r="A368">
        <v>564</v>
      </c>
      <c r="B368" t="s">
        <v>1172</v>
      </c>
      <c r="C368" s="3" t="s">
        <v>1173</v>
      </c>
      <c r="D368">
        <v>168700</v>
      </c>
      <c r="E368">
        <v>141393</v>
      </c>
      <c r="F368" t="s">
        <v>14</v>
      </c>
      <c r="G368">
        <v>1790</v>
      </c>
      <c r="H368" t="s">
        <v>21</v>
      </c>
      <c r="I368" t="s">
        <v>22</v>
      </c>
      <c r="J368">
        <v>1426395600</v>
      </c>
      <c r="K368">
        <v>1427086800</v>
      </c>
      <c r="L368" t="b">
        <v>0</v>
      </c>
      <c r="M368" t="b">
        <v>0</v>
      </c>
      <c r="N368" t="s">
        <v>33</v>
      </c>
      <c r="O368" s="14">
        <f t="shared" si="20"/>
        <v>78.990502793296088</v>
      </c>
      <c r="P368" s="5">
        <f t="shared" si="21"/>
        <v>0.83813278008298753</v>
      </c>
      <c r="Q368" t="s">
        <v>2044</v>
      </c>
      <c r="R368" t="s">
        <v>2054</v>
      </c>
      <c r="S368" s="8">
        <f t="shared" si="22"/>
        <v>1016121.5</v>
      </c>
      <c r="T368" s="8">
        <f t="shared" si="23"/>
        <v>42086.208333333328</v>
      </c>
    </row>
    <row r="369" spans="1:20" ht="17" x14ac:dyDescent="0.2">
      <c r="A369">
        <v>524</v>
      </c>
      <c r="B369" t="s">
        <v>1093</v>
      </c>
      <c r="C369" s="3" t="s">
        <v>1094</v>
      </c>
      <c r="D369">
        <v>96700</v>
      </c>
      <c r="E369">
        <v>81136</v>
      </c>
      <c r="F369" t="s">
        <v>14</v>
      </c>
      <c r="G369">
        <v>1979</v>
      </c>
      <c r="H369" t="s">
        <v>21</v>
      </c>
      <c r="I369" t="s">
        <v>22</v>
      </c>
      <c r="J369">
        <v>1272258000</v>
      </c>
      <c r="K369">
        <v>1273381200</v>
      </c>
      <c r="L369" t="b">
        <v>0</v>
      </c>
      <c r="M369" t="b">
        <v>0</v>
      </c>
      <c r="N369" t="s">
        <v>33</v>
      </c>
      <c r="O369" s="14">
        <f t="shared" si="20"/>
        <v>40.998484082870135</v>
      </c>
      <c r="P369" s="5">
        <f t="shared" si="21"/>
        <v>0.83904860392967939</v>
      </c>
      <c r="Q369" t="s">
        <v>2033</v>
      </c>
      <c r="R369" t="s">
        <v>2034</v>
      </c>
      <c r="S369" s="8">
        <f t="shared" si="22"/>
        <v>909081.5</v>
      </c>
      <c r="T369" s="8">
        <f t="shared" si="23"/>
        <v>40307.208333333336</v>
      </c>
    </row>
    <row r="370" spans="1:20" ht="17" x14ac:dyDescent="0.2">
      <c r="A370">
        <v>694</v>
      </c>
      <c r="B370" t="s">
        <v>1427</v>
      </c>
      <c r="C370" s="3" t="s">
        <v>1428</v>
      </c>
      <c r="D370">
        <v>9100</v>
      </c>
      <c r="E370">
        <v>7656</v>
      </c>
      <c r="F370" t="s">
        <v>14</v>
      </c>
      <c r="G370">
        <v>79</v>
      </c>
      <c r="H370" t="s">
        <v>21</v>
      </c>
      <c r="I370" t="s">
        <v>22</v>
      </c>
      <c r="J370">
        <v>1511762400</v>
      </c>
      <c r="K370">
        <v>1514959200</v>
      </c>
      <c r="L370" t="b">
        <v>0</v>
      </c>
      <c r="M370" t="b">
        <v>0</v>
      </c>
      <c r="N370" t="s">
        <v>33</v>
      </c>
      <c r="O370" s="14">
        <f t="shared" si="20"/>
        <v>96.911392405063296</v>
      </c>
      <c r="P370" s="5">
        <f t="shared" si="21"/>
        <v>0.84131868131868137</v>
      </c>
      <c r="Q370" t="s">
        <v>2033</v>
      </c>
      <c r="R370" t="s">
        <v>2034</v>
      </c>
      <c r="S370" s="8">
        <f t="shared" si="22"/>
        <v>1075404</v>
      </c>
      <c r="T370" s="8">
        <f t="shared" si="23"/>
        <v>43103.25</v>
      </c>
    </row>
    <row r="371" spans="1:20" ht="34" x14ac:dyDescent="0.2">
      <c r="A371">
        <v>525</v>
      </c>
      <c r="B371" t="s">
        <v>1095</v>
      </c>
      <c r="C371" s="3" t="s">
        <v>1096</v>
      </c>
      <c r="D371">
        <v>2100</v>
      </c>
      <c r="E371">
        <v>1768</v>
      </c>
      <c r="F371" t="s">
        <v>14</v>
      </c>
      <c r="G371">
        <v>63</v>
      </c>
      <c r="H371" t="s">
        <v>21</v>
      </c>
      <c r="I371" t="s">
        <v>22</v>
      </c>
      <c r="J371">
        <v>1290492000</v>
      </c>
      <c r="K371">
        <v>1290837600</v>
      </c>
      <c r="L371" t="b">
        <v>0</v>
      </c>
      <c r="M371" t="b">
        <v>0</v>
      </c>
      <c r="N371" t="s">
        <v>65</v>
      </c>
      <c r="O371" s="14">
        <f t="shared" si="20"/>
        <v>28.063492063492063</v>
      </c>
      <c r="P371" s="5">
        <f t="shared" si="21"/>
        <v>0.84190476190476193</v>
      </c>
      <c r="Q371" t="s">
        <v>2033</v>
      </c>
      <c r="R371" t="s">
        <v>2034</v>
      </c>
      <c r="S371" s="8">
        <f t="shared" si="22"/>
        <v>921744</v>
      </c>
      <c r="T371" s="8">
        <f t="shared" si="23"/>
        <v>40509.25</v>
      </c>
    </row>
    <row r="372" spans="1:20" ht="17" x14ac:dyDescent="0.2">
      <c r="A372">
        <v>699</v>
      </c>
      <c r="B372" t="s">
        <v>444</v>
      </c>
      <c r="C372" s="3" t="s">
        <v>1437</v>
      </c>
      <c r="D372">
        <v>7400</v>
      </c>
      <c r="E372">
        <v>6245</v>
      </c>
      <c r="F372" t="s">
        <v>14</v>
      </c>
      <c r="G372">
        <v>56</v>
      </c>
      <c r="H372" t="s">
        <v>21</v>
      </c>
      <c r="I372" t="s">
        <v>22</v>
      </c>
      <c r="J372">
        <v>1561438800</v>
      </c>
      <c r="K372">
        <v>1561525200</v>
      </c>
      <c r="L372" t="b">
        <v>0</v>
      </c>
      <c r="M372" t="b">
        <v>0</v>
      </c>
      <c r="N372" t="s">
        <v>53</v>
      </c>
      <c r="O372" s="14">
        <f t="shared" si="20"/>
        <v>111.51785714285714</v>
      </c>
      <c r="P372" s="5">
        <f t="shared" si="21"/>
        <v>0.8439189189189189</v>
      </c>
      <c r="Q372" t="s">
        <v>2035</v>
      </c>
      <c r="R372" t="s">
        <v>2049</v>
      </c>
      <c r="S372" s="8">
        <f t="shared" si="22"/>
        <v>1109901.5</v>
      </c>
      <c r="T372" s="8">
        <f t="shared" si="23"/>
        <v>43642.208333333328</v>
      </c>
    </row>
    <row r="373" spans="1:20" ht="34" x14ac:dyDescent="0.2">
      <c r="A373">
        <v>341</v>
      </c>
      <c r="B373" t="s">
        <v>734</v>
      </c>
      <c r="C373" s="3" t="s">
        <v>735</v>
      </c>
      <c r="D373">
        <v>114300</v>
      </c>
      <c r="E373">
        <v>96777</v>
      </c>
      <c r="F373" t="s">
        <v>14</v>
      </c>
      <c r="G373">
        <v>1257</v>
      </c>
      <c r="H373" t="s">
        <v>21</v>
      </c>
      <c r="I373" t="s">
        <v>22</v>
      </c>
      <c r="J373">
        <v>1440738000</v>
      </c>
      <c r="K373">
        <v>1441342800</v>
      </c>
      <c r="L373" t="b">
        <v>0</v>
      </c>
      <c r="M373" t="b">
        <v>0</v>
      </c>
      <c r="N373" t="s">
        <v>60</v>
      </c>
      <c r="O373" s="14">
        <f t="shared" si="20"/>
        <v>76.990453460620529</v>
      </c>
      <c r="P373" s="5">
        <f t="shared" si="21"/>
        <v>0.84669291338582675</v>
      </c>
      <c r="Q373" t="s">
        <v>2037</v>
      </c>
      <c r="R373" t="s">
        <v>2050</v>
      </c>
      <c r="S373" s="8">
        <f t="shared" si="22"/>
        <v>1026081.5</v>
      </c>
      <c r="T373" s="8">
        <f t="shared" si="23"/>
        <v>42251.208333333328</v>
      </c>
    </row>
    <row r="374" spans="1:20" ht="17" x14ac:dyDescent="0.2">
      <c r="A374">
        <v>963</v>
      </c>
      <c r="B374" t="s">
        <v>1956</v>
      </c>
      <c r="C374" s="3" t="s">
        <v>1957</v>
      </c>
      <c r="D374">
        <v>5900</v>
      </c>
      <c r="E374">
        <v>4997</v>
      </c>
      <c r="F374" t="s">
        <v>14</v>
      </c>
      <c r="G374">
        <v>114</v>
      </c>
      <c r="H374" t="s">
        <v>107</v>
      </c>
      <c r="I374" t="s">
        <v>108</v>
      </c>
      <c r="J374">
        <v>1299304800</v>
      </c>
      <c r="K374">
        <v>1299823200</v>
      </c>
      <c r="L374" t="b">
        <v>0</v>
      </c>
      <c r="M374" t="b">
        <v>1</v>
      </c>
      <c r="N374" t="s">
        <v>122</v>
      </c>
      <c r="O374" s="14">
        <f t="shared" si="20"/>
        <v>43.833333333333336</v>
      </c>
      <c r="P374" s="5">
        <f t="shared" si="21"/>
        <v>0.84694915254237291</v>
      </c>
      <c r="Q374" t="s">
        <v>2039</v>
      </c>
      <c r="R374" t="s">
        <v>2048</v>
      </c>
      <c r="S374" s="8">
        <f t="shared" si="22"/>
        <v>927864</v>
      </c>
      <c r="T374" s="8">
        <f t="shared" si="23"/>
        <v>40613.25</v>
      </c>
    </row>
    <row r="375" spans="1:20" ht="17" x14ac:dyDescent="0.2">
      <c r="A375">
        <v>414</v>
      </c>
      <c r="B375" t="s">
        <v>878</v>
      </c>
      <c r="C375" s="3" t="s">
        <v>879</v>
      </c>
      <c r="D375">
        <v>188200</v>
      </c>
      <c r="E375">
        <v>159405</v>
      </c>
      <c r="F375" t="s">
        <v>14</v>
      </c>
      <c r="G375">
        <v>5497</v>
      </c>
      <c r="H375" t="s">
        <v>21</v>
      </c>
      <c r="I375" t="s">
        <v>22</v>
      </c>
      <c r="J375">
        <v>1271739600</v>
      </c>
      <c r="K375">
        <v>1272430800</v>
      </c>
      <c r="L375" t="b">
        <v>0</v>
      </c>
      <c r="M375" t="b">
        <v>1</v>
      </c>
      <c r="N375" t="s">
        <v>17</v>
      </c>
      <c r="O375" s="14">
        <f t="shared" si="20"/>
        <v>28.998544660724033</v>
      </c>
      <c r="P375" s="5">
        <f t="shared" si="21"/>
        <v>0.84699787460148779</v>
      </c>
      <c r="Q375" t="s">
        <v>2042</v>
      </c>
      <c r="R375" t="s">
        <v>2043</v>
      </c>
      <c r="S375" s="8">
        <f t="shared" si="22"/>
        <v>908721.5</v>
      </c>
      <c r="T375" s="8">
        <f t="shared" si="23"/>
        <v>40296.208333333336</v>
      </c>
    </row>
    <row r="376" spans="1:20" ht="17" x14ac:dyDescent="0.2">
      <c r="A376">
        <v>886</v>
      </c>
      <c r="B376" t="s">
        <v>1804</v>
      </c>
      <c r="C376" s="3" t="s">
        <v>1805</v>
      </c>
      <c r="D376">
        <v>150600</v>
      </c>
      <c r="E376">
        <v>127745</v>
      </c>
      <c r="F376" t="s">
        <v>14</v>
      </c>
      <c r="G376">
        <v>1825</v>
      </c>
      <c r="H376" t="s">
        <v>21</v>
      </c>
      <c r="I376" t="s">
        <v>22</v>
      </c>
      <c r="J376">
        <v>1282798800</v>
      </c>
      <c r="K376">
        <v>1284354000</v>
      </c>
      <c r="L376" t="b">
        <v>0</v>
      </c>
      <c r="M376" t="b">
        <v>0</v>
      </c>
      <c r="N376" t="s">
        <v>60</v>
      </c>
      <c r="O376" s="14">
        <f t="shared" si="20"/>
        <v>69.9972602739726</v>
      </c>
      <c r="P376" s="5">
        <f t="shared" si="21"/>
        <v>0.84824037184594958</v>
      </c>
      <c r="Q376" t="s">
        <v>2031</v>
      </c>
      <c r="R376" t="s">
        <v>2032</v>
      </c>
      <c r="S376" s="8">
        <f t="shared" si="22"/>
        <v>916401.5</v>
      </c>
      <c r="T376" s="8">
        <f t="shared" si="23"/>
        <v>40434.208333333336</v>
      </c>
    </row>
    <row r="377" spans="1:20" ht="17" x14ac:dyDescent="0.2">
      <c r="A377">
        <v>982</v>
      </c>
      <c r="B377" t="s">
        <v>1992</v>
      </c>
      <c r="C377" s="3" t="s">
        <v>1993</v>
      </c>
      <c r="D377">
        <v>7200</v>
      </c>
      <c r="E377">
        <v>6115</v>
      </c>
      <c r="F377" t="s">
        <v>14</v>
      </c>
      <c r="G377">
        <v>75</v>
      </c>
      <c r="H377" t="s">
        <v>21</v>
      </c>
      <c r="I377" t="s">
        <v>22</v>
      </c>
      <c r="J377">
        <v>1311051600</v>
      </c>
      <c r="K377">
        <v>1311224400</v>
      </c>
      <c r="L377" t="b">
        <v>0</v>
      </c>
      <c r="M377" t="b">
        <v>1</v>
      </c>
      <c r="N377" t="s">
        <v>42</v>
      </c>
      <c r="O377" s="14">
        <f t="shared" si="20"/>
        <v>81.533333333333331</v>
      </c>
      <c r="P377" s="5">
        <f t="shared" si="21"/>
        <v>0.84930555555555554</v>
      </c>
      <c r="Q377" t="s">
        <v>2039</v>
      </c>
      <c r="R377" t="s">
        <v>2048</v>
      </c>
      <c r="S377" s="8">
        <f t="shared" si="22"/>
        <v>936021.5</v>
      </c>
      <c r="T377" s="8">
        <f t="shared" si="23"/>
        <v>40745.208333333336</v>
      </c>
    </row>
    <row r="378" spans="1:20" ht="17" x14ac:dyDescent="0.2">
      <c r="A378">
        <v>960</v>
      </c>
      <c r="B378" t="s">
        <v>1950</v>
      </c>
      <c r="C378" s="3" t="s">
        <v>1951</v>
      </c>
      <c r="D378">
        <v>5500</v>
      </c>
      <c r="E378">
        <v>4678</v>
      </c>
      <c r="F378" t="s">
        <v>14</v>
      </c>
      <c r="G378">
        <v>55</v>
      </c>
      <c r="H378" t="s">
        <v>21</v>
      </c>
      <c r="I378" t="s">
        <v>22</v>
      </c>
      <c r="J378">
        <v>1454911200</v>
      </c>
      <c r="K378">
        <v>1458104400</v>
      </c>
      <c r="L378" t="b">
        <v>0</v>
      </c>
      <c r="M378" t="b">
        <v>0</v>
      </c>
      <c r="N378" t="s">
        <v>28</v>
      </c>
      <c r="O378" s="14">
        <f t="shared" si="20"/>
        <v>85.054545454545448</v>
      </c>
      <c r="P378" s="5">
        <f t="shared" si="21"/>
        <v>0.85054545454545449</v>
      </c>
      <c r="Q378" t="s">
        <v>2037</v>
      </c>
      <c r="R378" t="s">
        <v>2051</v>
      </c>
      <c r="S378" s="8">
        <f t="shared" si="22"/>
        <v>1035924</v>
      </c>
      <c r="T378" s="8">
        <f t="shared" si="23"/>
        <v>42445.208333333328</v>
      </c>
    </row>
    <row r="379" spans="1:20" ht="17" x14ac:dyDescent="0.2">
      <c r="A379">
        <v>403</v>
      </c>
      <c r="B379" t="s">
        <v>857</v>
      </c>
      <c r="C379" s="3" t="s">
        <v>858</v>
      </c>
      <c r="D379">
        <v>195800</v>
      </c>
      <c r="E379">
        <v>168820</v>
      </c>
      <c r="F379" t="s">
        <v>14</v>
      </c>
      <c r="G379">
        <v>3015</v>
      </c>
      <c r="H379" t="s">
        <v>15</v>
      </c>
      <c r="I379" t="s">
        <v>16</v>
      </c>
      <c r="J379">
        <v>1273640400</v>
      </c>
      <c r="K379">
        <v>1276750800</v>
      </c>
      <c r="L379" t="b">
        <v>0</v>
      </c>
      <c r="M379" t="b">
        <v>1</v>
      </c>
      <c r="N379" t="s">
        <v>33</v>
      </c>
      <c r="O379" s="14">
        <f t="shared" si="20"/>
        <v>55.99336650082919</v>
      </c>
      <c r="P379" s="5">
        <f t="shared" si="21"/>
        <v>0.86220633299284988</v>
      </c>
      <c r="Q379" t="s">
        <v>2035</v>
      </c>
      <c r="R379" t="s">
        <v>2036</v>
      </c>
      <c r="S379" s="8">
        <f t="shared" si="22"/>
        <v>910041.5</v>
      </c>
      <c r="T379" s="8">
        <f t="shared" si="23"/>
        <v>40346.208333333336</v>
      </c>
    </row>
    <row r="380" spans="1:20" ht="34" x14ac:dyDescent="0.2">
      <c r="A380">
        <v>681</v>
      </c>
      <c r="B380" t="s">
        <v>1401</v>
      </c>
      <c r="C380" s="3" t="s">
        <v>1402</v>
      </c>
      <c r="D380">
        <v>184100</v>
      </c>
      <c r="E380">
        <v>159037</v>
      </c>
      <c r="F380" t="s">
        <v>14</v>
      </c>
      <c r="G380">
        <v>1657</v>
      </c>
      <c r="H380" t="s">
        <v>21</v>
      </c>
      <c r="I380" t="s">
        <v>22</v>
      </c>
      <c r="J380">
        <v>1324447200</v>
      </c>
      <c r="K380">
        <v>1324965600</v>
      </c>
      <c r="L380" t="b">
        <v>0</v>
      </c>
      <c r="M380" t="b">
        <v>0</v>
      </c>
      <c r="N380" t="s">
        <v>33</v>
      </c>
      <c r="O380" s="14">
        <f t="shared" si="20"/>
        <v>95.978877489438744</v>
      </c>
      <c r="P380" s="5">
        <f t="shared" si="21"/>
        <v>0.86386203150461705</v>
      </c>
      <c r="Q380" t="s">
        <v>2033</v>
      </c>
      <c r="R380" t="s">
        <v>2034</v>
      </c>
      <c r="S380" s="8">
        <f t="shared" si="22"/>
        <v>945324</v>
      </c>
      <c r="T380" s="8">
        <f t="shared" si="23"/>
        <v>40904.25</v>
      </c>
    </row>
    <row r="381" spans="1:20" ht="17" x14ac:dyDescent="0.2">
      <c r="A381">
        <v>32</v>
      </c>
      <c r="B381" t="s">
        <v>105</v>
      </c>
      <c r="C381" s="3" t="s">
        <v>106</v>
      </c>
      <c r="D381">
        <v>101000</v>
      </c>
      <c r="E381">
        <v>87676</v>
      </c>
      <c r="F381" t="s">
        <v>14</v>
      </c>
      <c r="G381">
        <v>2307</v>
      </c>
      <c r="H381" t="s">
        <v>107</v>
      </c>
      <c r="I381" t="s">
        <v>108</v>
      </c>
      <c r="J381">
        <v>1515564000</v>
      </c>
      <c r="K381">
        <v>1517896800</v>
      </c>
      <c r="L381" t="b">
        <v>0</v>
      </c>
      <c r="M381" t="b">
        <v>0</v>
      </c>
      <c r="N381" t="s">
        <v>42</v>
      </c>
      <c r="O381" s="14">
        <f t="shared" si="20"/>
        <v>38.004334633723452</v>
      </c>
      <c r="P381" s="5">
        <f t="shared" si="21"/>
        <v>0.86807920792079207</v>
      </c>
      <c r="Q381" t="s">
        <v>2033</v>
      </c>
      <c r="R381" t="s">
        <v>2034</v>
      </c>
      <c r="S381" s="8">
        <f t="shared" si="22"/>
        <v>1078044</v>
      </c>
      <c r="T381" s="8">
        <f t="shared" si="23"/>
        <v>43137.25</v>
      </c>
    </row>
    <row r="382" spans="1:20" ht="17" x14ac:dyDescent="0.2">
      <c r="A382">
        <v>769</v>
      </c>
      <c r="B382" t="s">
        <v>1573</v>
      </c>
      <c r="C382" s="3" t="s">
        <v>1574</v>
      </c>
      <c r="D382">
        <v>125600</v>
      </c>
      <c r="E382">
        <v>109106</v>
      </c>
      <c r="F382" t="s">
        <v>14</v>
      </c>
      <c r="G382">
        <v>3410</v>
      </c>
      <c r="H382" t="s">
        <v>21</v>
      </c>
      <c r="I382" t="s">
        <v>22</v>
      </c>
      <c r="J382">
        <v>1376542800</v>
      </c>
      <c r="K382">
        <v>1378789200</v>
      </c>
      <c r="L382" t="b">
        <v>0</v>
      </c>
      <c r="M382" t="b">
        <v>0</v>
      </c>
      <c r="N382" t="s">
        <v>89</v>
      </c>
      <c r="O382" s="14">
        <f t="shared" si="20"/>
        <v>31.995894428152493</v>
      </c>
      <c r="P382" s="5">
        <f t="shared" si="21"/>
        <v>0.86867834394904464</v>
      </c>
      <c r="Q382" t="s">
        <v>2037</v>
      </c>
      <c r="R382" t="s">
        <v>2051</v>
      </c>
      <c r="S382" s="8">
        <f t="shared" si="22"/>
        <v>981501.5</v>
      </c>
      <c r="T382" s="8">
        <f t="shared" si="23"/>
        <v>41527.208333333336</v>
      </c>
    </row>
    <row r="383" spans="1:20" ht="17" x14ac:dyDescent="0.2">
      <c r="A383">
        <v>799</v>
      </c>
      <c r="B383" t="s">
        <v>1633</v>
      </c>
      <c r="C383" s="3" t="s">
        <v>1634</v>
      </c>
      <c r="D383">
        <v>84500</v>
      </c>
      <c r="E383">
        <v>73522</v>
      </c>
      <c r="F383" t="s">
        <v>14</v>
      </c>
      <c r="G383">
        <v>1225</v>
      </c>
      <c r="H383" t="s">
        <v>40</v>
      </c>
      <c r="I383" t="s">
        <v>41</v>
      </c>
      <c r="J383">
        <v>1454133600</v>
      </c>
      <c r="K383">
        <v>1454479200</v>
      </c>
      <c r="L383" t="b">
        <v>0</v>
      </c>
      <c r="M383" t="b">
        <v>0</v>
      </c>
      <c r="N383" t="s">
        <v>33</v>
      </c>
      <c r="O383" s="14">
        <f t="shared" si="20"/>
        <v>60.017959183673469</v>
      </c>
      <c r="P383" s="5">
        <f t="shared" si="21"/>
        <v>0.87008284023668636</v>
      </c>
      <c r="Q383" t="s">
        <v>2055</v>
      </c>
      <c r="R383" t="s">
        <v>2056</v>
      </c>
      <c r="S383" s="8">
        <f t="shared" si="22"/>
        <v>1035384</v>
      </c>
      <c r="T383" s="8">
        <f t="shared" si="23"/>
        <v>42403.25</v>
      </c>
    </row>
    <row r="384" spans="1:20" ht="17" x14ac:dyDescent="0.2">
      <c r="A384">
        <v>115</v>
      </c>
      <c r="B384" t="s">
        <v>280</v>
      </c>
      <c r="C384" s="3" t="s">
        <v>281</v>
      </c>
      <c r="D384">
        <v>166700</v>
      </c>
      <c r="E384">
        <v>145382</v>
      </c>
      <c r="F384" t="s">
        <v>14</v>
      </c>
      <c r="G384">
        <v>3304</v>
      </c>
      <c r="H384" t="s">
        <v>107</v>
      </c>
      <c r="I384" t="s">
        <v>108</v>
      </c>
      <c r="J384">
        <v>1510898400</v>
      </c>
      <c r="K384">
        <v>1513922400</v>
      </c>
      <c r="L384" t="b">
        <v>0</v>
      </c>
      <c r="M384" t="b">
        <v>0</v>
      </c>
      <c r="N384" t="s">
        <v>119</v>
      </c>
      <c r="O384" s="14">
        <f t="shared" si="20"/>
        <v>44.001815980629537</v>
      </c>
      <c r="P384" s="5">
        <f t="shared" si="21"/>
        <v>0.87211757648470301</v>
      </c>
      <c r="Q384" t="s">
        <v>2033</v>
      </c>
      <c r="R384" t="s">
        <v>2034</v>
      </c>
      <c r="S384" s="8">
        <f t="shared" si="22"/>
        <v>1074804</v>
      </c>
      <c r="T384" s="8">
        <f t="shared" si="23"/>
        <v>43091.25</v>
      </c>
    </row>
    <row r="385" spans="1:20" ht="17" x14ac:dyDescent="0.2">
      <c r="A385">
        <v>990</v>
      </c>
      <c r="B385" t="s">
        <v>2008</v>
      </c>
      <c r="C385" s="3" t="s">
        <v>2009</v>
      </c>
      <c r="D385">
        <v>7800</v>
      </c>
      <c r="E385">
        <v>6839</v>
      </c>
      <c r="F385" t="s">
        <v>14</v>
      </c>
      <c r="G385">
        <v>64</v>
      </c>
      <c r="H385" t="s">
        <v>21</v>
      </c>
      <c r="I385" t="s">
        <v>22</v>
      </c>
      <c r="J385">
        <v>1456984800</v>
      </c>
      <c r="K385">
        <v>1458882000</v>
      </c>
      <c r="L385" t="b">
        <v>0</v>
      </c>
      <c r="M385" t="b">
        <v>1</v>
      </c>
      <c r="N385" t="s">
        <v>53</v>
      </c>
      <c r="O385" s="14">
        <f t="shared" si="20"/>
        <v>106.859375</v>
      </c>
      <c r="P385" s="5">
        <f t="shared" si="21"/>
        <v>0.87679487179487181</v>
      </c>
      <c r="Q385" t="s">
        <v>2044</v>
      </c>
      <c r="R385" t="s">
        <v>2054</v>
      </c>
      <c r="S385" s="8">
        <f t="shared" si="22"/>
        <v>1037364</v>
      </c>
      <c r="T385" s="8">
        <f t="shared" si="23"/>
        <v>42454.208333333328</v>
      </c>
    </row>
    <row r="386" spans="1:20" ht="34" x14ac:dyDescent="0.2">
      <c r="A386">
        <v>116</v>
      </c>
      <c r="B386" t="s">
        <v>282</v>
      </c>
      <c r="C386" s="3" t="s">
        <v>283</v>
      </c>
      <c r="D386">
        <v>7200</v>
      </c>
      <c r="E386">
        <v>6336</v>
      </c>
      <c r="F386" t="s">
        <v>14</v>
      </c>
      <c r="G386">
        <v>73</v>
      </c>
      <c r="H386" t="s">
        <v>21</v>
      </c>
      <c r="I386" t="s">
        <v>22</v>
      </c>
      <c r="J386">
        <v>1442552400</v>
      </c>
      <c r="K386">
        <v>1442638800</v>
      </c>
      <c r="L386" t="b">
        <v>0</v>
      </c>
      <c r="M386" t="b">
        <v>0</v>
      </c>
      <c r="N386" t="s">
        <v>33</v>
      </c>
      <c r="O386" s="14">
        <f t="shared" si="20"/>
        <v>86.794520547945211</v>
      </c>
      <c r="P386" s="5">
        <f t="shared" si="21"/>
        <v>0.88</v>
      </c>
      <c r="Q386" t="s">
        <v>2037</v>
      </c>
      <c r="R386" t="s">
        <v>2050</v>
      </c>
      <c r="S386" s="8">
        <f t="shared" si="22"/>
        <v>1027341.5</v>
      </c>
      <c r="T386" s="8">
        <f t="shared" si="23"/>
        <v>42266.208333333328</v>
      </c>
    </row>
    <row r="387" spans="1:20" ht="17" x14ac:dyDescent="0.2">
      <c r="A387">
        <v>788</v>
      </c>
      <c r="B387" t="s">
        <v>1611</v>
      </c>
      <c r="C387" s="3" t="s">
        <v>1612</v>
      </c>
      <c r="D387">
        <v>3600</v>
      </c>
      <c r="E387">
        <v>3174</v>
      </c>
      <c r="F387" t="s">
        <v>47</v>
      </c>
      <c r="G387">
        <v>31</v>
      </c>
      <c r="H387" t="s">
        <v>21</v>
      </c>
      <c r="I387" t="s">
        <v>22</v>
      </c>
      <c r="J387">
        <v>1350709200</v>
      </c>
      <c r="K387">
        <v>1352527200</v>
      </c>
      <c r="L387" t="b">
        <v>0</v>
      </c>
      <c r="M387" t="b">
        <v>0</v>
      </c>
      <c r="N387" t="s">
        <v>71</v>
      </c>
      <c r="O387" s="14">
        <f t="shared" ref="O387:O450" si="24">$E387/$G387</f>
        <v>102.38709677419355</v>
      </c>
      <c r="P387" s="5">
        <f t="shared" ref="P387:P450" si="25">E387/D387</f>
        <v>0.88166666666666671</v>
      </c>
      <c r="Q387" t="s">
        <v>2033</v>
      </c>
      <c r="R387" t="s">
        <v>2034</v>
      </c>
      <c r="S387" s="8">
        <f t="shared" ref="S387:S450" si="26">(((J387/60)/24)+DATE(1970,1,1))</f>
        <v>963561.5</v>
      </c>
      <c r="T387" s="8">
        <f t="shared" ref="T387:T450" si="27">(((K387/60)/60)/24)+DATE(1970,1,1)</f>
        <v>41223.25</v>
      </c>
    </row>
    <row r="388" spans="1:20" ht="17" x14ac:dyDescent="0.2">
      <c r="A388">
        <v>651</v>
      </c>
      <c r="B388" t="s">
        <v>1344</v>
      </c>
      <c r="C388" s="3" t="s">
        <v>1345</v>
      </c>
      <c r="D388">
        <v>196700</v>
      </c>
      <c r="E388">
        <v>174039</v>
      </c>
      <c r="F388" t="s">
        <v>14</v>
      </c>
      <c r="G388">
        <v>3868</v>
      </c>
      <c r="H388" t="s">
        <v>107</v>
      </c>
      <c r="I388" t="s">
        <v>108</v>
      </c>
      <c r="J388">
        <v>1393048800</v>
      </c>
      <c r="K388">
        <v>1394344800</v>
      </c>
      <c r="L388" t="b">
        <v>0</v>
      </c>
      <c r="M388" t="b">
        <v>0</v>
      </c>
      <c r="N388" t="s">
        <v>100</v>
      </c>
      <c r="O388" s="14">
        <f t="shared" si="24"/>
        <v>44.994570837642193</v>
      </c>
      <c r="P388" s="5">
        <f t="shared" si="25"/>
        <v>0.88479410269445857</v>
      </c>
      <c r="Q388" t="s">
        <v>2037</v>
      </c>
      <c r="R388" t="s">
        <v>2038</v>
      </c>
      <c r="S388" s="8">
        <f t="shared" si="26"/>
        <v>992964</v>
      </c>
      <c r="T388" s="8">
        <f t="shared" si="27"/>
        <v>41707.25</v>
      </c>
    </row>
    <row r="389" spans="1:20" ht="17" x14ac:dyDescent="0.2">
      <c r="A389">
        <v>646</v>
      </c>
      <c r="B389" t="s">
        <v>1334</v>
      </c>
      <c r="C389" s="3" t="s">
        <v>1335</v>
      </c>
      <c r="D389">
        <v>98700</v>
      </c>
      <c r="E389">
        <v>87448</v>
      </c>
      <c r="F389" t="s">
        <v>14</v>
      </c>
      <c r="G389">
        <v>2915</v>
      </c>
      <c r="H389" t="s">
        <v>21</v>
      </c>
      <c r="I389" t="s">
        <v>22</v>
      </c>
      <c r="J389">
        <v>1363150800</v>
      </c>
      <c r="K389">
        <v>1364101200</v>
      </c>
      <c r="L389" t="b">
        <v>0</v>
      </c>
      <c r="M389" t="b">
        <v>0</v>
      </c>
      <c r="N389" t="s">
        <v>89</v>
      </c>
      <c r="O389" s="14">
        <f t="shared" si="24"/>
        <v>29.999313893653515</v>
      </c>
      <c r="P389" s="5">
        <f t="shared" si="25"/>
        <v>0.88599797365754818</v>
      </c>
      <c r="Q389" t="s">
        <v>2037</v>
      </c>
      <c r="R389" t="s">
        <v>2058</v>
      </c>
      <c r="S389" s="8">
        <f t="shared" si="26"/>
        <v>972201.5</v>
      </c>
      <c r="T389" s="8">
        <f t="shared" si="27"/>
        <v>41357.208333333336</v>
      </c>
    </row>
    <row r="390" spans="1:20" ht="17" x14ac:dyDescent="0.2">
      <c r="A390">
        <v>545</v>
      </c>
      <c r="B390" t="s">
        <v>1135</v>
      </c>
      <c r="C390" s="3" t="s">
        <v>1136</v>
      </c>
      <c r="D390">
        <v>184800</v>
      </c>
      <c r="E390">
        <v>164109</v>
      </c>
      <c r="F390" t="s">
        <v>14</v>
      </c>
      <c r="G390">
        <v>2690</v>
      </c>
      <c r="H390" t="s">
        <v>21</v>
      </c>
      <c r="I390" t="s">
        <v>22</v>
      </c>
      <c r="J390">
        <v>1577253600</v>
      </c>
      <c r="K390">
        <v>1578981600</v>
      </c>
      <c r="L390" t="b">
        <v>0</v>
      </c>
      <c r="M390" t="b">
        <v>0</v>
      </c>
      <c r="N390" t="s">
        <v>33</v>
      </c>
      <c r="O390" s="14">
        <f t="shared" si="24"/>
        <v>61.007063197026021</v>
      </c>
      <c r="P390" s="5">
        <f t="shared" si="25"/>
        <v>0.88803571428571426</v>
      </c>
      <c r="Q390" t="s">
        <v>2055</v>
      </c>
      <c r="R390" t="s">
        <v>2056</v>
      </c>
      <c r="S390" s="8">
        <f t="shared" si="26"/>
        <v>1120884</v>
      </c>
      <c r="T390" s="8">
        <f t="shared" si="27"/>
        <v>43844.25</v>
      </c>
    </row>
    <row r="391" spans="1:20" ht="17" x14ac:dyDescent="0.2">
      <c r="A391">
        <v>726</v>
      </c>
      <c r="B391" t="s">
        <v>1490</v>
      </c>
      <c r="C391" s="3" t="s">
        <v>1491</v>
      </c>
      <c r="D391">
        <v>54300</v>
      </c>
      <c r="E391">
        <v>48227</v>
      </c>
      <c r="F391" t="s">
        <v>74</v>
      </c>
      <c r="G391">
        <v>524</v>
      </c>
      <c r="H391" t="s">
        <v>21</v>
      </c>
      <c r="I391" t="s">
        <v>22</v>
      </c>
      <c r="J391">
        <v>1287982800</v>
      </c>
      <c r="K391">
        <v>1288501200</v>
      </c>
      <c r="L391" t="b">
        <v>0</v>
      </c>
      <c r="M391" t="b">
        <v>1</v>
      </c>
      <c r="N391" t="s">
        <v>33</v>
      </c>
      <c r="O391" s="14">
        <f t="shared" si="24"/>
        <v>92.036259541984734</v>
      </c>
      <c r="P391" s="5">
        <f t="shared" si="25"/>
        <v>0.88815837937384901</v>
      </c>
      <c r="Q391" t="s">
        <v>2033</v>
      </c>
      <c r="R391" t="s">
        <v>2034</v>
      </c>
      <c r="S391" s="8">
        <f t="shared" si="26"/>
        <v>920001.5</v>
      </c>
      <c r="T391" s="8">
        <f t="shared" si="27"/>
        <v>40482.208333333336</v>
      </c>
    </row>
    <row r="392" spans="1:20" ht="17" x14ac:dyDescent="0.2">
      <c r="A392">
        <v>253</v>
      </c>
      <c r="B392" t="s">
        <v>558</v>
      </c>
      <c r="C392" s="3" t="s">
        <v>559</v>
      </c>
      <c r="D392">
        <v>121500</v>
      </c>
      <c r="E392">
        <v>108161</v>
      </c>
      <c r="F392" t="s">
        <v>14</v>
      </c>
      <c r="G392">
        <v>1335</v>
      </c>
      <c r="H392" t="s">
        <v>15</v>
      </c>
      <c r="I392" t="s">
        <v>16</v>
      </c>
      <c r="J392">
        <v>1302238800</v>
      </c>
      <c r="K392">
        <v>1303275600</v>
      </c>
      <c r="L392" t="b">
        <v>0</v>
      </c>
      <c r="M392" t="b">
        <v>0</v>
      </c>
      <c r="N392" t="s">
        <v>53</v>
      </c>
      <c r="O392" s="14">
        <f t="shared" si="24"/>
        <v>81.019475655430711</v>
      </c>
      <c r="P392" s="5">
        <f t="shared" si="25"/>
        <v>0.8902139917695473</v>
      </c>
      <c r="Q392" t="s">
        <v>2033</v>
      </c>
      <c r="R392" t="s">
        <v>2034</v>
      </c>
      <c r="S392" s="8">
        <f t="shared" si="26"/>
        <v>929901.5</v>
      </c>
      <c r="T392" s="8">
        <f t="shared" si="27"/>
        <v>40653.208333333336</v>
      </c>
    </row>
    <row r="393" spans="1:20" ht="17" x14ac:dyDescent="0.2">
      <c r="A393">
        <v>12</v>
      </c>
      <c r="B393" t="s">
        <v>56</v>
      </c>
      <c r="C393" s="3" t="s">
        <v>57</v>
      </c>
      <c r="D393">
        <v>6300</v>
      </c>
      <c r="E393">
        <v>5629</v>
      </c>
      <c r="F393" t="s">
        <v>14</v>
      </c>
      <c r="G393">
        <v>55</v>
      </c>
      <c r="H393" t="s">
        <v>21</v>
      </c>
      <c r="I393" t="s">
        <v>22</v>
      </c>
      <c r="J393">
        <v>1571720400</v>
      </c>
      <c r="K393">
        <v>1572411600</v>
      </c>
      <c r="L393" t="b">
        <v>0</v>
      </c>
      <c r="M393" t="b">
        <v>0</v>
      </c>
      <c r="N393" t="s">
        <v>53</v>
      </c>
      <c r="O393" s="14">
        <f t="shared" si="24"/>
        <v>102.34545454545454</v>
      </c>
      <c r="P393" s="5">
        <f t="shared" si="25"/>
        <v>0.89349206349206345</v>
      </c>
      <c r="Q393" t="s">
        <v>2037</v>
      </c>
      <c r="R393" t="s">
        <v>2050</v>
      </c>
      <c r="S393" s="8">
        <f t="shared" si="26"/>
        <v>1117041.5</v>
      </c>
      <c r="T393" s="8">
        <f t="shared" si="27"/>
        <v>43768.208333333328</v>
      </c>
    </row>
    <row r="394" spans="1:20" ht="17" x14ac:dyDescent="0.2">
      <c r="A394">
        <v>405</v>
      </c>
      <c r="B394" t="s">
        <v>861</v>
      </c>
      <c r="C394" s="3" t="s">
        <v>862</v>
      </c>
      <c r="D394">
        <v>29600</v>
      </c>
      <c r="E394">
        <v>26527</v>
      </c>
      <c r="F394" t="s">
        <v>14</v>
      </c>
      <c r="G394">
        <v>435</v>
      </c>
      <c r="H394" t="s">
        <v>21</v>
      </c>
      <c r="I394" t="s">
        <v>22</v>
      </c>
      <c r="J394">
        <v>1528088400</v>
      </c>
      <c r="K394">
        <v>1532408400</v>
      </c>
      <c r="L394" t="b">
        <v>0</v>
      </c>
      <c r="M394" t="b">
        <v>0</v>
      </c>
      <c r="N394" t="s">
        <v>33</v>
      </c>
      <c r="O394" s="14">
        <f t="shared" si="24"/>
        <v>60.981609195402299</v>
      </c>
      <c r="P394" s="5">
        <f t="shared" si="25"/>
        <v>0.89618243243243245</v>
      </c>
      <c r="Q394" t="s">
        <v>2037</v>
      </c>
      <c r="R394" t="s">
        <v>2050</v>
      </c>
      <c r="S394" s="8">
        <f t="shared" si="26"/>
        <v>1086741.5</v>
      </c>
      <c r="T394" s="8">
        <f t="shared" si="27"/>
        <v>43305.208333333328</v>
      </c>
    </row>
    <row r="395" spans="1:20" ht="17" x14ac:dyDescent="0.2">
      <c r="A395">
        <v>134</v>
      </c>
      <c r="B395" t="s">
        <v>320</v>
      </c>
      <c r="C395" s="3" t="s">
        <v>321</v>
      </c>
      <c r="D395">
        <v>99500</v>
      </c>
      <c r="E395">
        <v>89288</v>
      </c>
      <c r="F395" t="s">
        <v>14</v>
      </c>
      <c r="G395">
        <v>940</v>
      </c>
      <c r="H395" t="s">
        <v>98</v>
      </c>
      <c r="I395" t="s">
        <v>99</v>
      </c>
      <c r="J395">
        <v>1308459600</v>
      </c>
      <c r="K395">
        <v>1312693200</v>
      </c>
      <c r="L395" t="b">
        <v>0</v>
      </c>
      <c r="M395" t="b">
        <v>1</v>
      </c>
      <c r="N395" t="s">
        <v>42</v>
      </c>
      <c r="O395" s="14">
        <f t="shared" si="24"/>
        <v>94.987234042553197</v>
      </c>
      <c r="P395" s="5">
        <f t="shared" si="25"/>
        <v>0.89736683417085428</v>
      </c>
      <c r="Q395" t="s">
        <v>2033</v>
      </c>
      <c r="R395" t="s">
        <v>2034</v>
      </c>
      <c r="S395" s="8">
        <f t="shared" si="26"/>
        <v>934221.5</v>
      </c>
      <c r="T395" s="8">
        <f t="shared" si="27"/>
        <v>40762.208333333336</v>
      </c>
    </row>
    <row r="396" spans="1:20" ht="17" x14ac:dyDescent="0.2">
      <c r="A396">
        <v>835</v>
      </c>
      <c r="B396" t="s">
        <v>1703</v>
      </c>
      <c r="C396" s="3" t="s">
        <v>1704</v>
      </c>
      <c r="D396">
        <v>86200</v>
      </c>
      <c r="E396">
        <v>77355</v>
      </c>
      <c r="F396" t="s">
        <v>14</v>
      </c>
      <c r="G396">
        <v>1758</v>
      </c>
      <c r="H396" t="s">
        <v>21</v>
      </c>
      <c r="I396" t="s">
        <v>22</v>
      </c>
      <c r="J396">
        <v>1425103200</v>
      </c>
      <c r="K396">
        <v>1425621600</v>
      </c>
      <c r="L396" t="b">
        <v>0</v>
      </c>
      <c r="M396" t="b">
        <v>0</v>
      </c>
      <c r="N396" t="s">
        <v>28</v>
      </c>
      <c r="O396" s="14">
        <f t="shared" si="24"/>
        <v>44.001706484641637</v>
      </c>
      <c r="P396" s="5">
        <f t="shared" si="25"/>
        <v>0.89738979118329465</v>
      </c>
      <c r="Q396" t="s">
        <v>2037</v>
      </c>
      <c r="R396" t="s">
        <v>2051</v>
      </c>
      <c r="S396" s="8">
        <f t="shared" si="26"/>
        <v>1015224</v>
      </c>
      <c r="T396" s="8">
        <f t="shared" si="27"/>
        <v>42069.25</v>
      </c>
    </row>
    <row r="397" spans="1:20" ht="34" x14ac:dyDescent="0.2">
      <c r="A397">
        <v>54</v>
      </c>
      <c r="B397" t="s">
        <v>155</v>
      </c>
      <c r="C397" s="3" t="s">
        <v>156</v>
      </c>
      <c r="D397">
        <v>6000</v>
      </c>
      <c r="E397">
        <v>5392</v>
      </c>
      <c r="F397" t="s">
        <v>14</v>
      </c>
      <c r="G397">
        <v>120</v>
      </c>
      <c r="H397" t="s">
        <v>21</v>
      </c>
      <c r="I397" t="s">
        <v>22</v>
      </c>
      <c r="J397">
        <v>1520748000</v>
      </c>
      <c r="K397">
        <v>1521262800</v>
      </c>
      <c r="L397" t="b">
        <v>0</v>
      </c>
      <c r="M397" t="b">
        <v>0</v>
      </c>
      <c r="N397" t="s">
        <v>65</v>
      </c>
      <c r="O397" s="14">
        <f t="shared" si="24"/>
        <v>44.93333333333333</v>
      </c>
      <c r="P397" s="5">
        <f t="shared" si="25"/>
        <v>0.89866666666666661</v>
      </c>
      <c r="Q397" t="s">
        <v>2035</v>
      </c>
      <c r="R397" t="s">
        <v>2036</v>
      </c>
      <c r="S397" s="8">
        <f t="shared" si="26"/>
        <v>1081644</v>
      </c>
      <c r="T397" s="8">
        <f t="shared" si="27"/>
        <v>43176.208333333328</v>
      </c>
    </row>
    <row r="398" spans="1:20" ht="17" x14ac:dyDescent="0.2">
      <c r="A398">
        <v>870</v>
      </c>
      <c r="B398" t="s">
        <v>1772</v>
      </c>
      <c r="C398" s="3" t="s">
        <v>1773</v>
      </c>
      <c r="D398">
        <v>7700</v>
      </c>
      <c r="E398">
        <v>6920</v>
      </c>
      <c r="F398" t="s">
        <v>14</v>
      </c>
      <c r="G398">
        <v>121</v>
      </c>
      <c r="H398" t="s">
        <v>21</v>
      </c>
      <c r="I398" t="s">
        <v>22</v>
      </c>
      <c r="J398">
        <v>1440392400</v>
      </c>
      <c r="K398">
        <v>1442552400</v>
      </c>
      <c r="L398" t="b">
        <v>0</v>
      </c>
      <c r="M398" t="b">
        <v>0</v>
      </c>
      <c r="N398" t="s">
        <v>33</v>
      </c>
      <c r="O398" s="14">
        <f t="shared" si="24"/>
        <v>57.190082644628099</v>
      </c>
      <c r="P398" s="5">
        <f t="shared" si="25"/>
        <v>0.89870129870129867</v>
      </c>
      <c r="Q398" t="s">
        <v>2035</v>
      </c>
      <c r="R398" t="s">
        <v>2049</v>
      </c>
      <c r="S398" s="8">
        <f t="shared" si="26"/>
        <v>1025841.5</v>
      </c>
      <c r="T398" s="8">
        <f t="shared" si="27"/>
        <v>42265.208333333328</v>
      </c>
    </row>
    <row r="399" spans="1:20" ht="17" x14ac:dyDescent="0.2">
      <c r="A399">
        <v>459</v>
      </c>
      <c r="B399" t="s">
        <v>966</v>
      </c>
      <c r="C399" s="3" t="s">
        <v>967</v>
      </c>
      <c r="D399">
        <v>6300</v>
      </c>
      <c r="E399">
        <v>5674</v>
      </c>
      <c r="F399" t="s">
        <v>14</v>
      </c>
      <c r="G399">
        <v>105</v>
      </c>
      <c r="H399" t="s">
        <v>21</v>
      </c>
      <c r="I399" t="s">
        <v>22</v>
      </c>
      <c r="J399">
        <v>1419746400</v>
      </c>
      <c r="K399">
        <v>1421906400</v>
      </c>
      <c r="L399" t="b">
        <v>0</v>
      </c>
      <c r="M399" t="b">
        <v>0</v>
      </c>
      <c r="N399" t="s">
        <v>42</v>
      </c>
      <c r="O399" s="14">
        <f t="shared" si="24"/>
        <v>54.038095238095238</v>
      </c>
      <c r="P399" s="5">
        <f t="shared" si="25"/>
        <v>0.90063492063492068</v>
      </c>
      <c r="Q399" t="s">
        <v>2033</v>
      </c>
      <c r="R399" t="s">
        <v>2034</v>
      </c>
      <c r="S399" s="8">
        <f t="shared" si="26"/>
        <v>1011504</v>
      </c>
      <c r="T399" s="8">
        <f t="shared" si="27"/>
        <v>42026.25</v>
      </c>
    </row>
    <row r="400" spans="1:20" ht="17" x14ac:dyDescent="0.2">
      <c r="A400">
        <v>731</v>
      </c>
      <c r="B400" t="s">
        <v>1500</v>
      </c>
      <c r="C400" s="3" t="s">
        <v>1501</v>
      </c>
      <c r="D400">
        <v>8000</v>
      </c>
      <c r="E400">
        <v>7220</v>
      </c>
      <c r="F400" t="s">
        <v>74</v>
      </c>
      <c r="G400">
        <v>219</v>
      </c>
      <c r="H400" t="s">
        <v>21</v>
      </c>
      <c r="I400" t="s">
        <v>22</v>
      </c>
      <c r="J400">
        <v>1500786000</v>
      </c>
      <c r="K400">
        <v>1500872400</v>
      </c>
      <c r="L400" t="b">
        <v>0</v>
      </c>
      <c r="M400" t="b">
        <v>0</v>
      </c>
      <c r="N400" t="s">
        <v>28</v>
      </c>
      <c r="O400" s="14">
        <f t="shared" si="24"/>
        <v>32.968036529680369</v>
      </c>
      <c r="P400" s="5">
        <f t="shared" si="25"/>
        <v>0.90249999999999997</v>
      </c>
      <c r="Q400" t="s">
        <v>2037</v>
      </c>
      <c r="R400" t="s">
        <v>2051</v>
      </c>
      <c r="S400" s="8">
        <f t="shared" si="26"/>
        <v>1067781.5</v>
      </c>
      <c r="T400" s="8">
        <f t="shared" si="27"/>
        <v>42940.208333333328</v>
      </c>
    </row>
    <row r="401" spans="1:20" ht="17" x14ac:dyDescent="0.2">
      <c r="A401">
        <v>692</v>
      </c>
      <c r="B401" t="s">
        <v>1423</v>
      </c>
      <c r="C401" s="3" t="s">
        <v>1424</v>
      </c>
      <c r="D401">
        <v>6000</v>
      </c>
      <c r="E401">
        <v>5438</v>
      </c>
      <c r="F401" t="s">
        <v>14</v>
      </c>
      <c r="G401">
        <v>77</v>
      </c>
      <c r="H401" t="s">
        <v>40</v>
      </c>
      <c r="I401" t="s">
        <v>41</v>
      </c>
      <c r="J401">
        <v>1562648400</v>
      </c>
      <c r="K401">
        <v>1564203600</v>
      </c>
      <c r="L401" t="b">
        <v>0</v>
      </c>
      <c r="M401" t="b">
        <v>0</v>
      </c>
      <c r="N401" t="s">
        <v>23</v>
      </c>
      <c r="O401" s="14">
        <f t="shared" si="24"/>
        <v>70.623376623376629</v>
      </c>
      <c r="P401" s="5">
        <f t="shared" si="25"/>
        <v>0.90633333333333332</v>
      </c>
      <c r="Q401" t="s">
        <v>2035</v>
      </c>
      <c r="R401" t="s">
        <v>2036</v>
      </c>
      <c r="S401" s="8">
        <f t="shared" si="26"/>
        <v>1110741.5</v>
      </c>
      <c r="T401" s="8">
        <f t="shared" si="27"/>
        <v>43673.208333333328</v>
      </c>
    </row>
    <row r="402" spans="1:20" ht="17" x14ac:dyDescent="0.2">
      <c r="A402">
        <v>429</v>
      </c>
      <c r="B402" t="s">
        <v>907</v>
      </c>
      <c r="C402" s="3" t="s">
        <v>908</v>
      </c>
      <c r="D402">
        <v>191000</v>
      </c>
      <c r="E402">
        <v>173191</v>
      </c>
      <c r="F402" t="s">
        <v>74</v>
      </c>
      <c r="G402">
        <v>2138</v>
      </c>
      <c r="H402" t="s">
        <v>21</v>
      </c>
      <c r="I402" t="s">
        <v>22</v>
      </c>
      <c r="J402">
        <v>1392012000</v>
      </c>
      <c r="K402">
        <v>1394427600</v>
      </c>
      <c r="L402" t="b">
        <v>0</v>
      </c>
      <c r="M402" t="b">
        <v>1</v>
      </c>
      <c r="N402" t="s">
        <v>122</v>
      </c>
      <c r="O402" s="14">
        <f t="shared" si="24"/>
        <v>81.006080449017773</v>
      </c>
      <c r="P402" s="5">
        <f t="shared" si="25"/>
        <v>0.90675916230366493</v>
      </c>
      <c r="Q402" t="s">
        <v>2039</v>
      </c>
      <c r="R402" t="s">
        <v>2040</v>
      </c>
      <c r="S402" s="8">
        <f t="shared" si="26"/>
        <v>992244</v>
      </c>
      <c r="T402" s="8">
        <f t="shared" si="27"/>
        <v>41708.208333333336</v>
      </c>
    </row>
    <row r="403" spans="1:20" ht="34" x14ac:dyDescent="0.2">
      <c r="A403">
        <v>325</v>
      </c>
      <c r="B403" t="s">
        <v>702</v>
      </c>
      <c r="C403" s="3" t="s">
        <v>703</v>
      </c>
      <c r="D403">
        <v>6500</v>
      </c>
      <c r="E403">
        <v>5897</v>
      </c>
      <c r="F403" t="s">
        <v>14</v>
      </c>
      <c r="G403">
        <v>73</v>
      </c>
      <c r="H403" t="s">
        <v>21</v>
      </c>
      <c r="I403" t="s">
        <v>22</v>
      </c>
      <c r="J403">
        <v>1529125200</v>
      </c>
      <c r="K403">
        <v>1531112400</v>
      </c>
      <c r="L403" t="b">
        <v>0</v>
      </c>
      <c r="M403" t="b">
        <v>1</v>
      </c>
      <c r="N403" t="s">
        <v>33</v>
      </c>
      <c r="O403" s="14">
        <f t="shared" si="24"/>
        <v>80.780821917808225</v>
      </c>
      <c r="P403" s="5">
        <f t="shared" si="25"/>
        <v>0.90723076923076929</v>
      </c>
      <c r="Q403" t="s">
        <v>2042</v>
      </c>
      <c r="R403" t="s">
        <v>2043</v>
      </c>
      <c r="S403" s="8">
        <f t="shared" si="26"/>
        <v>1087461.5</v>
      </c>
      <c r="T403" s="8">
        <f t="shared" si="27"/>
        <v>43290.208333333328</v>
      </c>
    </row>
    <row r="404" spans="1:20" ht="17" x14ac:dyDescent="0.2">
      <c r="A404">
        <v>281</v>
      </c>
      <c r="B404" t="s">
        <v>614</v>
      </c>
      <c r="C404" s="3" t="s">
        <v>615</v>
      </c>
      <c r="D404">
        <v>164500</v>
      </c>
      <c r="E404">
        <v>150552</v>
      </c>
      <c r="F404" t="s">
        <v>14</v>
      </c>
      <c r="G404">
        <v>2062</v>
      </c>
      <c r="H404" t="s">
        <v>21</v>
      </c>
      <c r="I404" t="s">
        <v>22</v>
      </c>
      <c r="J404">
        <v>1331445600</v>
      </c>
      <c r="K404">
        <v>1333256400</v>
      </c>
      <c r="L404" t="b">
        <v>0</v>
      </c>
      <c r="M404" t="b">
        <v>1</v>
      </c>
      <c r="N404" t="s">
        <v>33</v>
      </c>
      <c r="O404" s="14">
        <f t="shared" si="24"/>
        <v>73.012609117361791</v>
      </c>
      <c r="P404" s="5">
        <f t="shared" si="25"/>
        <v>0.91520972644376897</v>
      </c>
      <c r="Q404" t="s">
        <v>2033</v>
      </c>
      <c r="R404" t="s">
        <v>2034</v>
      </c>
      <c r="S404" s="8">
        <f t="shared" si="26"/>
        <v>950184</v>
      </c>
      <c r="T404" s="8">
        <f t="shared" si="27"/>
        <v>41000.208333333336</v>
      </c>
    </row>
    <row r="405" spans="1:20" ht="34" x14ac:dyDescent="0.2">
      <c r="A405">
        <v>530</v>
      </c>
      <c r="B405" t="s">
        <v>1105</v>
      </c>
      <c r="C405" s="3" t="s">
        <v>1106</v>
      </c>
      <c r="D405">
        <v>105000</v>
      </c>
      <c r="E405">
        <v>96328</v>
      </c>
      <c r="F405" t="s">
        <v>14</v>
      </c>
      <c r="G405">
        <v>1784</v>
      </c>
      <c r="H405" t="s">
        <v>21</v>
      </c>
      <c r="I405" t="s">
        <v>22</v>
      </c>
      <c r="J405">
        <v>1283230800</v>
      </c>
      <c r="K405">
        <v>1284440400</v>
      </c>
      <c r="L405" t="b">
        <v>0</v>
      </c>
      <c r="M405" t="b">
        <v>1</v>
      </c>
      <c r="N405" t="s">
        <v>119</v>
      </c>
      <c r="O405" s="14">
        <f t="shared" si="24"/>
        <v>53.995515695067262</v>
      </c>
      <c r="P405" s="5">
        <f t="shared" si="25"/>
        <v>0.91740952380952379</v>
      </c>
      <c r="Q405" t="s">
        <v>2033</v>
      </c>
      <c r="R405" t="s">
        <v>2034</v>
      </c>
      <c r="S405" s="8">
        <f t="shared" si="26"/>
        <v>916701.5</v>
      </c>
      <c r="T405" s="8">
        <f t="shared" si="27"/>
        <v>40435.208333333336</v>
      </c>
    </row>
    <row r="406" spans="1:20" ht="17" x14ac:dyDescent="0.2">
      <c r="A406">
        <v>51</v>
      </c>
      <c r="B406" t="s">
        <v>149</v>
      </c>
      <c r="C406" s="3" t="s">
        <v>150</v>
      </c>
      <c r="D406">
        <v>158100</v>
      </c>
      <c r="E406">
        <v>145243</v>
      </c>
      <c r="F406" t="s">
        <v>14</v>
      </c>
      <c r="G406">
        <v>1467</v>
      </c>
      <c r="H406" t="s">
        <v>40</v>
      </c>
      <c r="I406" t="s">
        <v>41</v>
      </c>
      <c r="J406">
        <v>1332824400</v>
      </c>
      <c r="K406">
        <v>1334206800</v>
      </c>
      <c r="L406" t="b">
        <v>0</v>
      </c>
      <c r="M406" t="b">
        <v>1</v>
      </c>
      <c r="N406" t="s">
        <v>65</v>
      </c>
      <c r="O406" s="14">
        <f t="shared" si="24"/>
        <v>99.006816632583508</v>
      </c>
      <c r="P406" s="5">
        <f t="shared" si="25"/>
        <v>0.91867805186590767</v>
      </c>
      <c r="Q406" t="s">
        <v>2044</v>
      </c>
      <c r="R406" t="s">
        <v>2054</v>
      </c>
      <c r="S406" s="8">
        <f t="shared" si="26"/>
        <v>951141.5</v>
      </c>
      <c r="T406" s="8">
        <f t="shared" si="27"/>
        <v>41011.208333333336</v>
      </c>
    </row>
    <row r="407" spans="1:20" ht="17" x14ac:dyDescent="0.2">
      <c r="A407">
        <v>732</v>
      </c>
      <c r="B407" t="s">
        <v>1502</v>
      </c>
      <c r="C407" s="3" t="s">
        <v>1503</v>
      </c>
      <c r="D407">
        <v>117000</v>
      </c>
      <c r="E407">
        <v>107622</v>
      </c>
      <c r="F407" t="s">
        <v>14</v>
      </c>
      <c r="G407">
        <v>1121</v>
      </c>
      <c r="H407" t="s">
        <v>21</v>
      </c>
      <c r="I407" t="s">
        <v>22</v>
      </c>
      <c r="J407">
        <v>1490158800</v>
      </c>
      <c r="K407">
        <v>1492146000</v>
      </c>
      <c r="L407" t="b">
        <v>0</v>
      </c>
      <c r="M407" t="b">
        <v>1</v>
      </c>
      <c r="N407" t="s">
        <v>23</v>
      </c>
      <c r="O407" s="14">
        <f t="shared" si="24"/>
        <v>96.005352363960753</v>
      </c>
      <c r="P407" s="5">
        <f t="shared" si="25"/>
        <v>0.91984615384615387</v>
      </c>
      <c r="Q407" t="s">
        <v>2035</v>
      </c>
      <c r="R407" t="s">
        <v>2049</v>
      </c>
      <c r="S407" s="8">
        <f t="shared" si="26"/>
        <v>1060401.5</v>
      </c>
      <c r="T407" s="8">
        <f t="shared" si="27"/>
        <v>42839.208333333328</v>
      </c>
    </row>
    <row r="408" spans="1:20" ht="17" x14ac:dyDescent="0.2">
      <c r="A408">
        <v>814</v>
      </c>
      <c r="B408" t="s">
        <v>1662</v>
      </c>
      <c r="C408" s="3" t="s">
        <v>1663</v>
      </c>
      <c r="D408">
        <v>3200</v>
      </c>
      <c r="E408">
        <v>2950</v>
      </c>
      <c r="F408" t="s">
        <v>14</v>
      </c>
      <c r="G408">
        <v>36</v>
      </c>
      <c r="H408" t="s">
        <v>36</v>
      </c>
      <c r="I408" t="s">
        <v>37</v>
      </c>
      <c r="J408">
        <v>1464325200</v>
      </c>
      <c r="K408">
        <v>1464498000</v>
      </c>
      <c r="L408" t="b">
        <v>0</v>
      </c>
      <c r="M408" t="b">
        <v>1</v>
      </c>
      <c r="N408" t="s">
        <v>23</v>
      </c>
      <c r="O408" s="14">
        <f t="shared" si="24"/>
        <v>81.944444444444443</v>
      </c>
      <c r="P408" s="5">
        <f t="shared" si="25"/>
        <v>0.921875</v>
      </c>
      <c r="Q408" t="s">
        <v>2039</v>
      </c>
      <c r="R408" t="s">
        <v>2040</v>
      </c>
      <c r="S408" s="8">
        <f t="shared" si="26"/>
        <v>1042461.5</v>
      </c>
      <c r="T408" s="8">
        <f t="shared" si="27"/>
        <v>42519.208333333328</v>
      </c>
    </row>
    <row r="409" spans="1:20" ht="17" x14ac:dyDescent="0.2">
      <c r="A409">
        <v>504</v>
      </c>
      <c r="B409" t="s">
        <v>1055</v>
      </c>
      <c r="C409" s="3" t="s">
        <v>1056</v>
      </c>
      <c r="D409">
        <v>7500</v>
      </c>
      <c r="E409">
        <v>6924</v>
      </c>
      <c r="F409" t="s">
        <v>14</v>
      </c>
      <c r="G409">
        <v>62</v>
      </c>
      <c r="H409" t="s">
        <v>107</v>
      </c>
      <c r="I409" t="s">
        <v>108</v>
      </c>
      <c r="J409">
        <v>1431925200</v>
      </c>
      <c r="K409">
        <v>1432011600</v>
      </c>
      <c r="L409" t="b">
        <v>0</v>
      </c>
      <c r="M409" t="b">
        <v>0</v>
      </c>
      <c r="N409" t="s">
        <v>23</v>
      </c>
      <c r="O409" s="14">
        <f t="shared" si="24"/>
        <v>111.6774193548387</v>
      </c>
      <c r="P409" s="5">
        <f t="shared" si="25"/>
        <v>0.92320000000000002</v>
      </c>
      <c r="Q409" t="s">
        <v>2039</v>
      </c>
      <c r="R409" t="s">
        <v>2040</v>
      </c>
      <c r="S409" s="8">
        <f t="shared" si="26"/>
        <v>1019961.5</v>
      </c>
      <c r="T409" s="8">
        <f t="shared" si="27"/>
        <v>42143.208333333328</v>
      </c>
    </row>
    <row r="410" spans="1:20" ht="17" x14ac:dyDescent="0.2">
      <c r="A410">
        <v>752</v>
      </c>
      <c r="B410" t="s">
        <v>1540</v>
      </c>
      <c r="C410" s="3" t="s">
        <v>1541</v>
      </c>
      <c r="D410">
        <v>5800</v>
      </c>
      <c r="E410">
        <v>5362</v>
      </c>
      <c r="F410" t="s">
        <v>74</v>
      </c>
      <c r="G410">
        <v>114</v>
      </c>
      <c r="H410" t="s">
        <v>21</v>
      </c>
      <c r="I410" t="s">
        <v>22</v>
      </c>
      <c r="J410">
        <v>1280984400</v>
      </c>
      <c r="K410">
        <v>1282539600</v>
      </c>
      <c r="L410" t="b">
        <v>0</v>
      </c>
      <c r="M410" t="b">
        <v>1</v>
      </c>
      <c r="N410" t="s">
        <v>33</v>
      </c>
      <c r="O410" s="14">
        <f t="shared" si="24"/>
        <v>47.035087719298247</v>
      </c>
      <c r="P410" s="5">
        <f t="shared" si="25"/>
        <v>0.92448275862068963</v>
      </c>
      <c r="Q410" t="s">
        <v>2039</v>
      </c>
      <c r="R410" t="s">
        <v>2040</v>
      </c>
      <c r="S410" s="8">
        <f t="shared" si="26"/>
        <v>915141.5</v>
      </c>
      <c r="T410" s="8">
        <f t="shared" si="27"/>
        <v>40413.208333333336</v>
      </c>
    </row>
    <row r="411" spans="1:20" ht="34" x14ac:dyDescent="0.2">
      <c r="A411">
        <v>61</v>
      </c>
      <c r="B411" t="s">
        <v>170</v>
      </c>
      <c r="C411" s="3" t="s">
        <v>171</v>
      </c>
      <c r="D411">
        <v>199200</v>
      </c>
      <c r="E411">
        <v>184750</v>
      </c>
      <c r="F411" t="s">
        <v>14</v>
      </c>
      <c r="G411">
        <v>2253</v>
      </c>
      <c r="H411" t="s">
        <v>15</v>
      </c>
      <c r="I411" t="s">
        <v>16</v>
      </c>
      <c r="J411">
        <v>1298268000</v>
      </c>
      <c r="K411">
        <v>1301720400</v>
      </c>
      <c r="L411" t="b">
        <v>0</v>
      </c>
      <c r="M411" t="b">
        <v>0</v>
      </c>
      <c r="N411" t="s">
        <v>33</v>
      </c>
      <c r="O411" s="14">
        <f t="shared" si="24"/>
        <v>82.001775410563695</v>
      </c>
      <c r="P411" s="5">
        <f t="shared" si="25"/>
        <v>0.92745983935742971</v>
      </c>
      <c r="Q411" t="s">
        <v>2033</v>
      </c>
      <c r="R411" t="s">
        <v>2034</v>
      </c>
      <c r="S411" s="8">
        <f t="shared" si="26"/>
        <v>927144</v>
      </c>
      <c r="T411" s="8">
        <f t="shared" si="27"/>
        <v>40635.208333333336</v>
      </c>
    </row>
    <row r="412" spans="1:20" ht="17" x14ac:dyDescent="0.2">
      <c r="A412">
        <v>645</v>
      </c>
      <c r="B412" t="s">
        <v>1332</v>
      </c>
      <c r="C412" s="3" t="s">
        <v>1333</v>
      </c>
      <c r="D412">
        <v>192100</v>
      </c>
      <c r="E412">
        <v>178483</v>
      </c>
      <c r="F412" t="s">
        <v>14</v>
      </c>
      <c r="G412">
        <v>4697</v>
      </c>
      <c r="H412" t="s">
        <v>21</v>
      </c>
      <c r="I412" t="s">
        <v>22</v>
      </c>
      <c r="J412">
        <v>1537938000</v>
      </c>
      <c r="K412">
        <v>1539752400</v>
      </c>
      <c r="L412" t="b">
        <v>0</v>
      </c>
      <c r="M412" t="b">
        <v>1</v>
      </c>
      <c r="N412" t="s">
        <v>23</v>
      </c>
      <c r="O412" s="14">
        <f t="shared" si="24"/>
        <v>37.999361294443261</v>
      </c>
      <c r="P412" s="5">
        <f t="shared" si="25"/>
        <v>0.92911504424778757</v>
      </c>
      <c r="Q412" t="s">
        <v>2033</v>
      </c>
      <c r="R412" t="s">
        <v>2034</v>
      </c>
      <c r="S412" s="8">
        <f t="shared" si="26"/>
        <v>1093581.5</v>
      </c>
      <c r="T412" s="8">
        <f t="shared" si="27"/>
        <v>43390.208333333328</v>
      </c>
    </row>
    <row r="413" spans="1:20" ht="17" x14ac:dyDescent="0.2">
      <c r="A413">
        <v>153</v>
      </c>
      <c r="B413" t="s">
        <v>358</v>
      </c>
      <c r="C413" s="3" t="s">
        <v>359</v>
      </c>
      <c r="D413">
        <v>189400</v>
      </c>
      <c r="E413">
        <v>176112</v>
      </c>
      <c r="F413" t="s">
        <v>14</v>
      </c>
      <c r="G413">
        <v>5681</v>
      </c>
      <c r="H413" t="s">
        <v>21</v>
      </c>
      <c r="I413" t="s">
        <v>22</v>
      </c>
      <c r="J413">
        <v>1350622800</v>
      </c>
      <c r="K413">
        <v>1351141200</v>
      </c>
      <c r="L413" t="b">
        <v>0</v>
      </c>
      <c r="M413" t="b">
        <v>0</v>
      </c>
      <c r="N413" t="s">
        <v>33</v>
      </c>
      <c r="O413" s="14">
        <f t="shared" si="24"/>
        <v>31.000176025347649</v>
      </c>
      <c r="P413" s="5">
        <f t="shared" si="25"/>
        <v>0.92984160506863778</v>
      </c>
      <c r="Q413" t="s">
        <v>2039</v>
      </c>
      <c r="R413" t="s">
        <v>2040</v>
      </c>
      <c r="S413" s="8">
        <f t="shared" si="26"/>
        <v>963501.5</v>
      </c>
      <c r="T413" s="8">
        <f t="shared" si="27"/>
        <v>41207.208333333336</v>
      </c>
    </row>
    <row r="414" spans="1:20" ht="17" x14ac:dyDescent="0.2">
      <c r="A414">
        <v>223</v>
      </c>
      <c r="B414" t="s">
        <v>499</v>
      </c>
      <c r="C414" s="3" t="s">
        <v>500</v>
      </c>
      <c r="D414">
        <v>87300</v>
      </c>
      <c r="E414">
        <v>81897</v>
      </c>
      <c r="F414" t="s">
        <v>14</v>
      </c>
      <c r="G414">
        <v>931</v>
      </c>
      <c r="H414" t="s">
        <v>21</v>
      </c>
      <c r="I414" t="s">
        <v>22</v>
      </c>
      <c r="J414">
        <v>1458104400</v>
      </c>
      <c r="K414">
        <v>1459314000</v>
      </c>
      <c r="L414" t="b">
        <v>0</v>
      </c>
      <c r="M414" t="b">
        <v>0</v>
      </c>
      <c r="N414" t="s">
        <v>33</v>
      </c>
      <c r="O414" s="14">
        <f t="shared" si="24"/>
        <v>87.966702470461868</v>
      </c>
      <c r="P414" s="5">
        <f t="shared" si="25"/>
        <v>0.93810996563573879</v>
      </c>
      <c r="Q414" t="s">
        <v>2033</v>
      </c>
      <c r="R414" t="s">
        <v>2034</v>
      </c>
      <c r="S414" s="8">
        <f t="shared" si="26"/>
        <v>1038141.5</v>
      </c>
      <c r="T414" s="8">
        <f t="shared" si="27"/>
        <v>42459.208333333328</v>
      </c>
    </row>
    <row r="415" spans="1:20" ht="17" x14ac:dyDescent="0.2">
      <c r="A415">
        <v>571</v>
      </c>
      <c r="B415" t="s">
        <v>1186</v>
      </c>
      <c r="C415" s="3" t="s">
        <v>1187</v>
      </c>
      <c r="D415">
        <v>3500</v>
      </c>
      <c r="E415">
        <v>3295</v>
      </c>
      <c r="F415" t="s">
        <v>14</v>
      </c>
      <c r="G415">
        <v>35</v>
      </c>
      <c r="H415" t="s">
        <v>107</v>
      </c>
      <c r="I415" t="s">
        <v>108</v>
      </c>
      <c r="J415">
        <v>1434690000</v>
      </c>
      <c r="K415">
        <v>1438750800</v>
      </c>
      <c r="L415" t="b">
        <v>0</v>
      </c>
      <c r="M415" t="b">
        <v>0</v>
      </c>
      <c r="N415" t="s">
        <v>100</v>
      </c>
      <c r="O415" s="14">
        <f t="shared" si="24"/>
        <v>94.142857142857139</v>
      </c>
      <c r="P415" s="5">
        <f t="shared" si="25"/>
        <v>0.94142857142857139</v>
      </c>
      <c r="Q415" t="s">
        <v>2033</v>
      </c>
      <c r="R415" t="s">
        <v>2034</v>
      </c>
      <c r="S415" s="8">
        <f t="shared" si="26"/>
        <v>1021881.5</v>
      </c>
      <c r="T415" s="8">
        <f t="shared" si="27"/>
        <v>42221.208333333328</v>
      </c>
    </row>
    <row r="416" spans="1:20" ht="34" x14ac:dyDescent="0.2">
      <c r="A416">
        <v>321</v>
      </c>
      <c r="B416" t="s">
        <v>694</v>
      </c>
      <c r="C416" s="3" t="s">
        <v>695</v>
      </c>
      <c r="D416">
        <v>170400</v>
      </c>
      <c r="E416">
        <v>160422</v>
      </c>
      <c r="F416" t="s">
        <v>14</v>
      </c>
      <c r="G416">
        <v>2468</v>
      </c>
      <c r="H416" t="s">
        <v>21</v>
      </c>
      <c r="I416" t="s">
        <v>22</v>
      </c>
      <c r="J416">
        <v>1301634000</v>
      </c>
      <c r="K416">
        <v>1302325200</v>
      </c>
      <c r="L416" t="b">
        <v>0</v>
      </c>
      <c r="M416" t="b">
        <v>0</v>
      </c>
      <c r="N416" t="s">
        <v>100</v>
      </c>
      <c r="O416" s="14">
        <f t="shared" si="24"/>
        <v>65.000810372771468</v>
      </c>
      <c r="P416" s="5">
        <f t="shared" si="25"/>
        <v>0.94144366197183094</v>
      </c>
      <c r="Q416" t="s">
        <v>2037</v>
      </c>
      <c r="R416" t="s">
        <v>2058</v>
      </c>
      <c r="S416" s="8">
        <f t="shared" si="26"/>
        <v>929481.5</v>
      </c>
      <c r="T416" s="8">
        <f t="shared" si="27"/>
        <v>40642.208333333336</v>
      </c>
    </row>
    <row r="417" spans="1:20" ht="17" x14ac:dyDescent="0.2">
      <c r="A417">
        <v>297</v>
      </c>
      <c r="B417" t="s">
        <v>646</v>
      </c>
      <c r="C417" s="3" t="s">
        <v>647</v>
      </c>
      <c r="D417">
        <v>7200</v>
      </c>
      <c r="E417">
        <v>6785</v>
      </c>
      <c r="F417" t="s">
        <v>14</v>
      </c>
      <c r="G417">
        <v>104</v>
      </c>
      <c r="H417" t="s">
        <v>26</v>
      </c>
      <c r="I417" t="s">
        <v>27</v>
      </c>
      <c r="J417">
        <v>1389679200</v>
      </c>
      <c r="K417">
        <v>1390456800</v>
      </c>
      <c r="L417" t="b">
        <v>0</v>
      </c>
      <c r="M417" t="b">
        <v>1</v>
      </c>
      <c r="N417" t="s">
        <v>33</v>
      </c>
      <c r="O417" s="14">
        <f t="shared" si="24"/>
        <v>65.240384615384613</v>
      </c>
      <c r="P417" s="5">
        <f t="shared" si="25"/>
        <v>0.94236111111111109</v>
      </c>
      <c r="Q417" t="s">
        <v>2037</v>
      </c>
      <c r="R417" t="s">
        <v>2058</v>
      </c>
      <c r="S417" s="8">
        <f t="shared" si="26"/>
        <v>990624</v>
      </c>
      <c r="T417" s="8">
        <f t="shared" si="27"/>
        <v>41662.25</v>
      </c>
    </row>
    <row r="418" spans="1:20" ht="17" x14ac:dyDescent="0.2">
      <c r="A418">
        <v>340</v>
      </c>
      <c r="B418" t="s">
        <v>732</v>
      </c>
      <c r="C418" s="3" t="s">
        <v>733</v>
      </c>
      <c r="D418">
        <v>37100</v>
      </c>
      <c r="E418">
        <v>34964</v>
      </c>
      <c r="F418" t="s">
        <v>14</v>
      </c>
      <c r="G418">
        <v>393</v>
      </c>
      <c r="H418" t="s">
        <v>21</v>
      </c>
      <c r="I418" t="s">
        <v>22</v>
      </c>
      <c r="J418">
        <v>1323669600</v>
      </c>
      <c r="K418">
        <v>1323756000</v>
      </c>
      <c r="L418" t="b">
        <v>0</v>
      </c>
      <c r="M418" t="b">
        <v>0</v>
      </c>
      <c r="N418" t="s">
        <v>122</v>
      </c>
      <c r="O418" s="14">
        <f t="shared" si="24"/>
        <v>88.966921119592882</v>
      </c>
      <c r="P418" s="5">
        <f t="shared" si="25"/>
        <v>0.94242587601078165</v>
      </c>
      <c r="Q418" t="s">
        <v>2033</v>
      </c>
      <c r="R418" t="s">
        <v>2034</v>
      </c>
      <c r="S418" s="8">
        <f t="shared" si="26"/>
        <v>944784</v>
      </c>
      <c r="T418" s="8">
        <f t="shared" si="27"/>
        <v>40890.25</v>
      </c>
    </row>
    <row r="419" spans="1:20" ht="34" x14ac:dyDescent="0.2">
      <c r="A419">
        <v>211</v>
      </c>
      <c r="B419" t="s">
        <v>475</v>
      </c>
      <c r="C419" s="3" t="s">
        <v>476</v>
      </c>
      <c r="D419">
        <v>104400</v>
      </c>
      <c r="E419">
        <v>99100</v>
      </c>
      <c r="F419" t="s">
        <v>14</v>
      </c>
      <c r="G419">
        <v>1625</v>
      </c>
      <c r="H419" t="s">
        <v>21</v>
      </c>
      <c r="I419" t="s">
        <v>22</v>
      </c>
      <c r="J419">
        <v>1377579600</v>
      </c>
      <c r="K419">
        <v>1379653200</v>
      </c>
      <c r="L419" t="b">
        <v>0</v>
      </c>
      <c r="M419" t="b">
        <v>0</v>
      </c>
      <c r="N419" t="s">
        <v>33</v>
      </c>
      <c r="O419" s="14">
        <f t="shared" si="24"/>
        <v>60.984615384615381</v>
      </c>
      <c r="P419" s="5">
        <f t="shared" si="25"/>
        <v>0.9492337164750958</v>
      </c>
      <c r="Q419" t="s">
        <v>2042</v>
      </c>
      <c r="R419" t="s">
        <v>2043</v>
      </c>
      <c r="S419" s="8">
        <f t="shared" si="26"/>
        <v>982221.5</v>
      </c>
      <c r="T419" s="8">
        <f t="shared" si="27"/>
        <v>41537.208333333336</v>
      </c>
    </row>
    <row r="420" spans="1:20" ht="34" x14ac:dyDescent="0.2">
      <c r="A420">
        <v>531</v>
      </c>
      <c r="B420" t="s">
        <v>1107</v>
      </c>
      <c r="C420" s="3" t="s">
        <v>1108</v>
      </c>
      <c r="D420">
        <v>186700</v>
      </c>
      <c r="E420">
        <v>178338</v>
      </c>
      <c r="F420" t="s">
        <v>47</v>
      </c>
      <c r="G420">
        <v>3640</v>
      </c>
      <c r="H420" t="s">
        <v>98</v>
      </c>
      <c r="I420" t="s">
        <v>99</v>
      </c>
      <c r="J420">
        <v>1384149600</v>
      </c>
      <c r="K420">
        <v>1388988000</v>
      </c>
      <c r="L420" t="b">
        <v>0</v>
      </c>
      <c r="M420" t="b">
        <v>0</v>
      </c>
      <c r="N420" t="s">
        <v>89</v>
      </c>
      <c r="O420" s="14">
        <f t="shared" si="24"/>
        <v>48.993956043956047</v>
      </c>
      <c r="P420" s="5">
        <f t="shared" si="25"/>
        <v>0.95521156936261387</v>
      </c>
      <c r="Q420" t="s">
        <v>2033</v>
      </c>
      <c r="R420" t="s">
        <v>2034</v>
      </c>
      <c r="S420" s="8">
        <f t="shared" si="26"/>
        <v>986784</v>
      </c>
      <c r="T420" s="8">
        <f t="shared" si="27"/>
        <v>41645.25</v>
      </c>
    </row>
    <row r="421" spans="1:20" ht="34" x14ac:dyDescent="0.2">
      <c r="A421">
        <v>138</v>
      </c>
      <c r="B421" t="s">
        <v>328</v>
      </c>
      <c r="C421" s="3" t="s">
        <v>329</v>
      </c>
      <c r="D421">
        <v>9600</v>
      </c>
      <c r="E421">
        <v>9216</v>
      </c>
      <c r="F421" t="s">
        <v>14</v>
      </c>
      <c r="G421">
        <v>115</v>
      </c>
      <c r="H421" t="s">
        <v>21</v>
      </c>
      <c r="I421" t="s">
        <v>22</v>
      </c>
      <c r="J421">
        <v>1348808400</v>
      </c>
      <c r="K421">
        <v>1349326800</v>
      </c>
      <c r="L421" t="b">
        <v>0</v>
      </c>
      <c r="M421" t="b">
        <v>0</v>
      </c>
      <c r="N421" t="s">
        <v>292</v>
      </c>
      <c r="O421" s="14">
        <f t="shared" si="24"/>
        <v>80.139130434782615</v>
      </c>
      <c r="P421" s="5">
        <f t="shared" si="25"/>
        <v>0.96</v>
      </c>
      <c r="Q421" t="s">
        <v>2055</v>
      </c>
      <c r="R421" t="s">
        <v>2056</v>
      </c>
      <c r="S421" s="8">
        <f t="shared" si="26"/>
        <v>962241.5</v>
      </c>
      <c r="T421" s="8">
        <f t="shared" si="27"/>
        <v>41186.208333333336</v>
      </c>
    </row>
    <row r="422" spans="1:20" ht="17" x14ac:dyDescent="0.2">
      <c r="A422">
        <v>178</v>
      </c>
      <c r="B422" t="s">
        <v>408</v>
      </c>
      <c r="C422" s="3" t="s">
        <v>409</v>
      </c>
      <c r="D422">
        <v>7200</v>
      </c>
      <c r="E422">
        <v>6927</v>
      </c>
      <c r="F422" t="s">
        <v>14</v>
      </c>
      <c r="G422">
        <v>210</v>
      </c>
      <c r="H422" t="s">
        <v>21</v>
      </c>
      <c r="I422" t="s">
        <v>22</v>
      </c>
      <c r="J422">
        <v>1505970000</v>
      </c>
      <c r="K422">
        <v>1506747600</v>
      </c>
      <c r="L422" t="b">
        <v>0</v>
      </c>
      <c r="M422" t="b">
        <v>0</v>
      </c>
      <c r="N422" t="s">
        <v>17</v>
      </c>
      <c r="O422" s="14">
        <f t="shared" si="24"/>
        <v>32.985714285714288</v>
      </c>
      <c r="P422" s="5">
        <f t="shared" si="25"/>
        <v>0.96208333333333329</v>
      </c>
      <c r="Q422" t="s">
        <v>2055</v>
      </c>
      <c r="R422" t="s">
        <v>2059</v>
      </c>
      <c r="S422" s="8">
        <f t="shared" si="26"/>
        <v>1071381.5</v>
      </c>
      <c r="T422" s="8">
        <f t="shared" si="27"/>
        <v>43008.208333333328</v>
      </c>
    </row>
    <row r="423" spans="1:20" ht="17" x14ac:dyDescent="0.2">
      <c r="A423">
        <v>276</v>
      </c>
      <c r="B423" t="s">
        <v>604</v>
      </c>
      <c r="C423" s="3" t="s">
        <v>605</v>
      </c>
      <c r="D423">
        <v>5500</v>
      </c>
      <c r="E423">
        <v>5324</v>
      </c>
      <c r="F423" t="s">
        <v>14</v>
      </c>
      <c r="G423">
        <v>133</v>
      </c>
      <c r="H423" t="s">
        <v>21</v>
      </c>
      <c r="I423" t="s">
        <v>22</v>
      </c>
      <c r="J423">
        <v>1334811600</v>
      </c>
      <c r="K423">
        <v>1335243600</v>
      </c>
      <c r="L423" t="b">
        <v>0</v>
      </c>
      <c r="M423" t="b">
        <v>1</v>
      </c>
      <c r="N423" t="s">
        <v>89</v>
      </c>
      <c r="O423" s="14">
        <f t="shared" si="24"/>
        <v>40.030075187969928</v>
      </c>
      <c r="P423" s="5">
        <f t="shared" si="25"/>
        <v>0.96799999999999997</v>
      </c>
      <c r="Q423" t="s">
        <v>2031</v>
      </c>
      <c r="R423" t="s">
        <v>2032</v>
      </c>
      <c r="S423" s="8">
        <f t="shared" si="26"/>
        <v>952521.5</v>
      </c>
      <c r="T423" s="8">
        <f t="shared" si="27"/>
        <v>41023.208333333336</v>
      </c>
    </row>
    <row r="424" spans="1:20" ht="17" x14ac:dyDescent="0.2">
      <c r="A424">
        <v>336</v>
      </c>
      <c r="B424" t="s">
        <v>724</v>
      </c>
      <c r="C424" s="3" t="s">
        <v>725</v>
      </c>
      <c r="D424">
        <v>70700</v>
      </c>
      <c r="E424">
        <v>68602</v>
      </c>
      <c r="F424" t="s">
        <v>14</v>
      </c>
      <c r="G424">
        <v>1072</v>
      </c>
      <c r="H424" t="s">
        <v>21</v>
      </c>
      <c r="I424" t="s">
        <v>22</v>
      </c>
      <c r="J424">
        <v>1292392800</v>
      </c>
      <c r="K424">
        <v>1292479200</v>
      </c>
      <c r="L424" t="b">
        <v>0</v>
      </c>
      <c r="M424" t="b">
        <v>1</v>
      </c>
      <c r="N424" t="s">
        <v>23</v>
      </c>
      <c r="O424" s="14">
        <f t="shared" si="24"/>
        <v>63.994402985074629</v>
      </c>
      <c r="P424" s="5">
        <f t="shared" si="25"/>
        <v>0.97032531824611035</v>
      </c>
      <c r="Q424" t="s">
        <v>2055</v>
      </c>
      <c r="R424" t="s">
        <v>2056</v>
      </c>
      <c r="S424" s="8">
        <f t="shared" si="26"/>
        <v>923064</v>
      </c>
      <c r="T424" s="8">
        <f t="shared" si="27"/>
        <v>40528.25</v>
      </c>
    </row>
    <row r="425" spans="1:20" ht="34" x14ac:dyDescent="0.2">
      <c r="A425">
        <v>680</v>
      </c>
      <c r="B425" t="s">
        <v>1399</v>
      </c>
      <c r="C425" s="3" t="s">
        <v>1400</v>
      </c>
      <c r="D425">
        <v>145600</v>
      </c>
      <c r="E425">
        <v>141822</v>
      </c>
      <c r="F425" t="s">
        <v>14</v>
      </c>
      <c r="G425">
        <v>2955</v>
      </c>
      <c r="H425" t="s">
        <v>21</v>
      </c>
      <c r="I425" t="s">
        <v>22</v>
      </c>
      <c r="J425">
        <v>1576303200</v>
      </c>
      <c r="K425">
        <v>1576476000</v>
      </c>
      <c r="L425" t="b">
        <v>0</v>
      </c>
      <c r="M425" t="b">
        <v>1</v>
      </c>
      <c r="N425" t="s">
        <v>292</v>
      </c>
      <c r="O425" s="14">
        <f t="shared" si="24"/>
        <v>47.993908629441627</v>
      </c>
      <c r="P425" s="5">
        <f t="shared" si="25"/>
        <v>0.97405219780219776</v>
      </c>
      <c r="Q425" t="s">
        <v>2039</v>
      </c>
      <c r="R425" t="s">
        <v>2040</v>
      </c>
      <c r="S425" s="8">
        <f t="shared" si="26"/>
        <v>1120224</v>
      </c>
      <c r="T425" s="8">
        <f t="shared" si="27"/>
        <v>43815.25</v>
      </c>
    </row>
    <row r="426" spans="1:20" ht="17" x14ac:dyDescent="0.2">
      <c r="A426">
        <v>64</v>
      </c>
      <c r="B426" t="s">
        <v>176</v>
      </c>
      <c r="C426" s="3" t="s">
        <v>177</v>
      </c>
      <c r="D426">
        <v>2800</v>
      </c>
      <c r="E426">
        <v>2734</v>
      </c>
      <c r="F426" t="s">
        <v>14</v>
      </c>
      <c r="G426">
        <v>38</v>
      </c>
      <c r="H426" t="s">
        <v>21</v>
      </c>
      <c r="I426" t="s">
        <v>22</v>
      </c>
      <c r="J426">
        <v>1530507600</v>
      </c>
      <c r="K426">
        <v>1531803600</v>
      </c>
      <c r="L426" t="b">
        <v>0</v>
      </c>
      <c r="M426" t="b">
        <v>1</v>
      </c>
      <c r="N426" t="s">
        <v>28</v>
      </c>
      <c r="O426" s="14">
        <f t="shared" si="24"/>
        <v>71.94736842105263</v>
      </c>
      <c r="P426" s="5">
        <f t="shared" si="25"/>
        <v>0.97642857142857142</v>
      </c>
      <c r="Q426" t="s">
        <v>2055</v>
      </c>
      <c r="R426" t="s">
        <v>2059</v>
      </c>
      <c r="S426" s="8">
        <f t="shared" si="26"/>
        <v>1088421.5</v>
      </c>
      <c r="T426" s="8">
        <f t="shared" si="27"/>
        <v>43298.208333333328</v>
      </c>
    </row>
    <row r="427" spans="1:20" ht="34" x14ac:dyDescent="0.2">
      <c r="A427">
        <v>239</v>
      </c>
      <c r="B427" t="s">
        <v>530</v>
      </c>
      <c r="C427" s="3" t="s">
        <v>531</v>
      </c>
      <c r="D427">
        <v>3200</v>
      </c>
      <c r="E427">
        <v>3127</v>
      </c>
      <c r="F427" t="s">
        <v>14</v>
      </c>
      <c r="G427">
        <v>41</v>
      </c>
      <c r="H427" t="s">
        <v>21</v>
      </c>
      <c r="I427" t="s">
        <v>22</v>
      </c>
      <c r="J427">
        <v>1440824400</v>
      </c>
      <c r="K427">
        <v>1441170000</v>
      </c>
      <c r="L427" t="b">
        <v>0</v>
      </c>
      <c r="M427" t="b">
        <v>0</v>
      </c>
      <c r="N427" t="s">
        <v>65</v>
      </c>
      <c r="O427" s="14">
        <f t="shared" si="24"/>
        <v>76.268292682926827</v>
      </c>
      <c r="P427" s="5">
        <f t="shared" si="25"/>
        <v>0.97718749999999999</v>
      </c>
      <c r="Q427" t="s">
        <v>2035</v>
      </c>
      <c r="R427" t="s">
        <v>2036</v>
      </c>
      <c r="S427" s="8">
        <f t="shared" si="26"/>
        <v>1026141.5</v>
      </c>
      <c r="T427" s="8">
        <f t="shared" si="27"/>
        <v>42249.208333333328</v>
      </c>
    </row>
    <row r="428" spans="1:20" ht="17" x14ac:dyDescent="0.2">
      <c r="A428">
        <v>288</v>
      </c>
      <c r="B428" t="s">
        <v>628</v>
      </c>
      <c r="C428" s="3" t="s">
        <v>629</v>
      </c>
      <c r="D428">
        <v>5600</v>
      </c>
      <c r="E428">
        <v>5476</v>
      </c>
      <c r="F428" t="s">
        <v>14</v>
      </c>
      <c r="G428">
        <v>137</v>
      </c>
      <c r="H428" t="s">
        <v>36</v>
      </c>
      <c r="I428" t="s">
        <v>37</v>
      </c>
      <c r="J428">
        <v>1331701200</v>
      </c>
      <c r="K428">
        <v>1331787600</v>
      </c>
      <c r="L428" t="b">
        <v>0</v>
      </c>
      <c r="M428" t="b">
        <v>1</v>
      </c>
      <c r="N428" t="s">
        <v>148</v>
      </c>
      <c r="O428" s="14">
        <f t="shared" si="24"/>
        <v>39.970802919708028</v>
      </c>
      <c r="P428" s="5">
        <f t="shared" si="25"/>
        <v>0.97785714285714287</v>
      </c>
      <c r="Q428" t="s">
        <v>2035</v>
      </c>
      <c r="R428" t="s">
        <v>2049</v>
      </c>
      <c r="S428" s="8">
        <f t="shared" si="26"/>
        <v>950361.5</v>
      </c>
      <c r="T428" s="8">
        <f t="shared" si="27"/>
        <v>40983.208333333336</v>
      </c>
    </row>
    <row r="429" spans="1:20" ht="17" x14ac:dyDescent="0.2">
      <c r="A429">
        <v>662</v>
      </c>
      <c r="B429" t="s">
        <v>1366</v>
      </c>
      <c r="C429" s="3" t="s">
        <v>1367</v>
      </c>
      <c r="D429">
        <v>9100</v>
      </c>
      <c r="E429">
        <v>8906</v>
      </c>
      <c r="F429" t="s">
        <v>14</v>
      </c>
      <c r="G429">
        <v>131</v>
      </c>
      <c r="H429" t="s">
        <v>21</v>
      </c>
      <c r="I429" t="s">
        <v>22</v>
      </c>
      <c r="J429">
        <v>1544335200</v>
      </c>
      <c r="K429">
        <v>1544680800</v>
      </c>
      <c r="L429" t="b">
        <v>0</v>
      </c>
      <c r="M429" t="b">
        <v>0</v>
      </c>
      <c r="N429" t="s">
        <v>33</v>
      </c>
      <c r="O429" s="14">
        <f t="shared" si="24"/>
        <v>67.984732824427482</v>
      </c>
      <c r="P429" s="5">
        <f t="shared" si="25"/>
        <v>0.97868131868131869</v>
      </c>
      <c r="Q429" t="s">
        <v>2039</v>
      </c>
      <c r="R429" t="s">
        <v>2046</v>
      </c>
      <c r="S429" s="8">
        <f t="shared" si="26"/>
        <v>1098024</v>
      </c>
      <c r="T429" s="8">
        <f t="shared" si="27"/>
        <v>43447.25</v>
      </c>
    </row>
    <row r="430" spans="1:20" ht="17" x14ac:dyDescent="0.2">
      <c r="A430">
        <v>552</v>
      </c>
      <c r="B430" t="s">
        <v>1149</v>
      </c>
      <c r="C430" s="3" t="s">
        <v>1150</v>
      </c>
      <c r="D430">
        <v>9000</v>
      </c>
      <c r="E430">
        <v>8866</v>
      </c>
      <c r="F430" t="s">
        <v>14</v>
      </c>
      <c r="G430">
        <v>92</v>
      </c>
      <c r="H430" t="s">
        <v>21</v>
      </c>
      <c r="I430" t="s">
        <v>22</v>
      </c>
      <c r="J430">
        <v>1480140000</v>
      </c>
      <c r="K430">
        <v>1480312800</v>
      </c>
      <c r="L430" t="b">
        <v>0</v>
      </c>
      <c r="M430" t="b">
        <v>0</v>
      </c>
      <c r="N430" t="s">
        <v>33</v>
      </c>
      <c r="O430" s="14">
        <f t="shared" si="24"/>
        <v>96.369565217391298</v>
      </c>
      <c r="P430" s="5">
        <f t="shared" si="25"/>
        <v>0.98511111111111116</v>
      </c>
      <c r="Q430" t="s">
        <v>2033</v>
      </c>
      <c r="R430" t="s">
        <v>2034</v>
      </c>
      <c r="S430" s="8">
        <f t="shared" si="26"/>
        <v>1053444</v>
      </c>
      <c r="T430" s="8">
        <f t="shared" si="27"/>
        <v>42702.25</v>
      </c>
    </row>
    <row r="431" spans="1:20" ht="34" x14ac:dyDescent="0.2">
      <c r="A431">
        <v>221</v>
      </c>
      <c r="B431" t="s">
        <v>495</v>
      </c>
      <c r="C431" s="3" t="s">
        <v>496</v>
      </c>
      <c r="D431">
        <v>121500</v>
      </c>
      <c r="E431">
        <v>119830</v>
      </c>
      <c r="F431" t="s">
        <v>14</v>
      </c>
      <c r="G431">
        <v>2179</v>
      </c>
      <c r="H431" t="s">
        <v>21</v>
      </c>
      <c r="I431" t="s">
        <v>22</v>
      </c>
      <c r="J431">
        <v>1340254800</v>
      </c>
      <c r="K431">
        <v>1340427600</v>
      </c>
      <c r="L431" t="b">
        <v>1</v>
      </c>
      <c r="M431" t="b">
        <v>0</v>
      </c>
      <c r="N431" t="s">
        <v>17</v>
      </c>
      <c r="O431" s="14">
        <f t="shared" si="24"/>
        <v>54.993116108306566</v>
      </c>
      <c r="P431" s="5">
        <f t="shared" si="25"/>
        <v>0.9862551440329218</v>
      </c>
      <c r="Q431" t="s">
        <v>2033</v>
      </c>
      <c r="R431" t="s">
        <v>2034</v>
      </c>
      <c r="S431" s="8">
        <f t="shared" si="26"/>
        <v>956301.5</v>
      </c>
      <c r="T431" s="8">
        <f t="shared" si="27"/>
        <v>41083.208333333336</v>
      </c>
    </row>
    <row r="432" spans="1:20" ht="17" x14ac:dyDescent="0.2">
      <c r="A432">
        <v>705</v>
      </c>
      <c r="B432" t="s">
        <v>1448</v>
      </c>
      <c r="C432" s="3" t="s">
        <v>1449</v>
      </c>
      <c r="D432">
        <v>169700</v>
      </c>
      <c r="E432">
        <v>168048</v>
      </c>
      <c r="F432" t="s">
        <v>14</v>
      </c>
      <c r="G432">
        <v>2025</v>
      </c>
      <c r="H432" t="s">
        <v>40</v>
      </c>
      <c r="I432" t="s">
        <v>41</v>
      </c>
      <c r="J432">
        <v>1386741600</v>
      </c>
      <c r="K432">
        <v>1387087200</v>
      </c>
      <c r="L432" t="b">
        <v>0</v>
      </c>
      <c r="M432" t="b">
        <v>0</v>
      </c>
      <c r="N432" t="s">
        <v>68</v>
      </c>
      <c r="O432" s="14">
        <f t="shared" si="24"/>
        <v>82.986666666666665</v>
      </c>
      <c r="P432" s="5">
        <f t="shared" si="25"/>
        <v>0.99026517383618151</v>
      </c>
      <c r="Q432" t="s">
        <v>2031</v>
      </c>
      <c r="R432" t="s">
        <v>2032</v>
      </c>
      <c r="S432" s="8">
        <f t="shared" si="26"/>
        <v>988584</v>
      </c>
      <c r="T432" s="8">
        <f t="shared" si="27"/>
        <v>41623.25</v>
      </c>
    </row>
    <row r="433" spans="1:20" ht="17" x14ac:dyDescent="0.2">
      <c r="A433">
        <v>844</v>
      </c>
      <c r="B433" t="s">
        <v>1721</v>
      </c>
      <c r="C433" s="3" t="s">
        <v>1722</v>
      </c>
      <c r="D433">
        <v>8800</v>
      </c>
      <c r="E433">
        <v>8747</v>
      </c>
      <c r="F433" t="s">
        <v>74</v>
      </c>
      <c r="G433">
        <v>94</v>
      </c>
      <c r="H433" t="s">
        <v>21</v>
      </c>
      <c r="I433" t="s">
        <v>22</v>
      </c>
      <c r="J433">
        <v>1327212000</v>
      </c>
      <c r="K433">
        <v>1327471200</v>
      </c>
      <c r="L433" t="b">
        <v>0</v>
      </c>
      <c r="M433" t="b">
        <v>0</v>
      </c>
      <c r="N433" t="s">
        <v>42</v>
      </c>
      <c r="O433" s="14">
        <f t="shared" si="24"/>
        <v>93.053191489361708</v>
      </c>
      <c r="P433" s="5">
        <f t="shared" si="25"/>
        <v>0.99397727272727276</v>
      </c>
      <c r="Q433" t="s">
        <v>2044</v>
      </c>
      <c r="R433" t="s">
        <v>2045</v>
      </c>
      <c r="S433" s="8">
        <f t="shared" si="26"/>
        <v>947244</v>
      </c>
      <c r="T433" s="8">
        <f t="shared" si="27"/>
        <v>40933.25</v>
      </c>
    </row>
    <row r="434" spans="1:20" ht="17" x14ac:dyDescent="0.2">
      <c r="A434">
        <v>527</v>
      </c>
      <c r="B434" t="s">
        <v>1099</v>
      </c>
      <c r="C434" s="3" t="s">
        <v>1100</v>
      </c>
      <c r="D434">
        <v>189200</v>
      </c>
      <c r="E434">
        <v>188480</v>
      </c>
      <c r="F434" t="s">
        <v>14</v>
      </c>
      <c r="G434">
        <v>6080</v>
      </c>
      <c r="H434" t="s">
        <v>15</v>
      </c>
      <c r="I434" t="s">
        <v>16</v>
      </c>
      <c r="J434">
        <v>1454652000</v>
      </c>
      <c r="K434">
        <v>1457762400</v>
      </c>
      <c r="L434" t="b">
        <v>0</v>
      </c>
      <c r="M434" t="b">
        <v>0</v>
      </c>
      <c r="N434" t="s">
        <v>71</v>
      </c>
      <c r="O434" s="14">
        <f t="shared" si="24"/>
        <v>31</v>
      </c>
      <c r="P434" s="5">
        <f t="shared" si="25"/>
        <v>0.99619450317124736</v>
      </c>
      <c r="Q434" t="s">
        <v>2037</v>
      </c>
      <c r="R434" t="s">
        <v>2051</v>
      </c>
      <c r="S434" s="8">
        <f t="shared" si="26"/>
        <v>1035744</v>
      </c>
      <c r="T434" s="8">
        <f t="shared" si="27"/>
        <v>42441.25</v>
      </c>
    </row>
    <row r="435" spans="1:20" ht="17" x14ac:dyDescent="0.2">
      <c r="A435">
        <v>787</v>
      </c>
      <c r="B435" t="s">
        <v>1609</v>
      </c>
      <c r="C435" s="3" t="s">
        <v>1610</v>
      </c>
      <c r="D435">
        <v>61200</v>
      </c>
      <c r="E435">
        <v>60994</v>
      </c>
      <c r="F435" t="s">
        <v>14</v>
      </c>
      <c r="G435">
        <v>859</v>
      </c>
      <c r="H435" t="s">
        <v>15</v>
      </c>
      <c r="I435" t="s">
        <v>16</v>
      </c>
      <c r="J435">
        <v>1305954000</v>
      </c>
      <c r="K435">
        <v>1306731600</v>
      </c>
      <c r="L435" t="b">
        <v>0</v>
      </c>
      <c r="M435" t="b">
        <v>0</v>
      </c>
      <c r="N435" t="s">
        <v>23</v>
      </c>
      <c r="O435" s="14">
        <f t="shared" si="24"/>
        <v>71.005820721769496</v>
      </c>
      <c r="P435" s="5">
        <f t="shared" si="25"/>
        <v>0.99663398692810456</v>
      </c>
      <c r="Q435" t="s">
        <v>2037</v>
      </c>
      <c r="R435" t="s">
        <v>2038</v>
      </c>
      <c r="S435" s="8">
        <f t="shared" si="26"/>
        <v>932481.5</v>
      </c>
      <c r="T435" s="8">
        <f t="shared" si="27"/>
        <v>40693.208333333336</v>
      </c>
    </row>
    <row r="436" spans="1:20" ht="17" x14ac:dyDescent="0.2">
      <c r="A436">
        <v>596</v>
      </c>
      <c r="B436" t="s">
        <v>1234</v>
      </c>
      <c r="C436" s="3" t="s">
        <v>1235</v>
      </c>
      <c r="D436">
        <v>7900</v>
      </c>
      <c r="E436">
        <v>7875</v>
      </c>
      <c r="F436" t="s">
        <v>14</v>
      </c>
      <c r="G436">
        <v>183</v>
      </c>
      <c r="H436" t="s">
        <v>21</v>
      </c>
      <c r="I436" t="s">
        <v>22</v>
      </c>
      <c r="J436">
        <v>1457157600</v>
      </c>
      <c r="K436">
        <v>1457762400</v>
      </c>
      <c r="L436" t="b">
        <v>0</v>
      </c>
      <c r="M436" t="b">
        <v>1</v>
      </c>
      <c r="N436" t="s">
        <v>53</v>
      </c>
      <c r="O436" s="14">
        <f t="shared" si="24"/>
        <v>43.032786885245905</v>
      </c>
      <c r="P436" s="5">
        <f t="shared" si="25"/>
        <v>0.99683544303797467</v>
      </c>
      <c r="Q436" t="s">
        <v>2039</v>
      </c>
      <c r="R436" t="s">
        <v>2040</v>
      </c>
      <c r="S436" s="8">
        <f t="shared" si="26"/>
        <v>1037484</v>
      </c>
      <c r="T436" s="8">
        <f t="shared" si="27"/>
        <v>42441.25</v>
      </c>
    </row>
    <row r="437" spans="1:20" ht="17" x14ac:dyDescent="0.2">
      <c r="A437">
        <v>159</v>
      </c>
      <c r="B437" t="s">
        <v>370</v>
      </c>
      <c r="C437" s="3" t="s">
        <v>371</v>
      </c>
      <c r="D437">
        <v>191200</v>
      </c>
      <c r="E437">
        <v>191222</v>
      </c>
      <c r="F437" t="s">
        <v>20</v>
      </c>
      <c r="G437">
        <v>1821</v>
      </c>
      <c r="H437" t="s">
        <v>21</v>
      </c>
      <c r="I437" t="s">
        <v>22</v>
      </c>
      <c r="J437">
        <v>1553662800</v>
      </c>
      <c r="K437">
        <v>1555218000</v>
      </c>
      <c r="L437" t="b">
        <v>0</v>
      </c>
      <c r="M437" t="b">
        <v>1</v>
      </c>
      <c r="N437" t="s">
        <v>33</v>
      </c>
      <c r="O437" s="14">
        <f t="shared" si="24"/>
        <v>105.00933552992861</v>
      </c>
      <c r="P437" s="5">
        <f t="shared" si="25"/>
        <v>1.0001150627615063</v>
      </c>
      <c r="Q437" t="s">
        <v>2037</v>
      </c>
      <c r="R437" t="s">
        <v>2050</v>
      </c>
      <c r="S437" s="8">
        <f t="shared" si="26"/>
        <v>1104501.5</v>
      </c>
      <c r="T437" s="8">
        <f t="shared" si="27"/>
        <v>43569.208333333328</v>
      </c>
    </row>
    <row r="438" spans="1:20" ht="17" x14ac:dyDescent="0.2">
      <c r="A438">
        <v>164</v>
      </c>
      <c r="B438" t="s">
        <v>380</v>
      </c>
      <c r="C438" s="3" t="s">
        <v>381</v>
      </c>
      <c r="D438">
        <v>150500</v>
      </c>
      <c r="E438">
        <v>150755</v>
      </c>
      <c r="F438" t="s">
        <v>20</v>
      </c>
      <c r="G438">
        <v>1396</v>
      </c>
      <c r="H438" t="s">
        <v>21</v>
      </c>
      <c r="I438" t="s">
        <v>22</v>
      </c>
      <c r="J438">
        <v>1507438800</v>
      </c>
      <c r="K438">
        <v>1507525200</v>
      </c>
      <c r="L438" t="b">
        <v>0</v>
      </c>
      <c r="M438" t="b">
        <v>0</v>
      </c>
      <c r="N438" t="s">
        <v>33</v>
      </c>
      <c r="O438" s="14">
        <f t="shared" si="24"/>
        <v>107.99068767908309</v>
      </c>
      <c r="P438" s="5">
        <f t="shared" si="25"/>
        <v>1.0016943521594683</v>
      </c>
      <c r="Q438" t="s">
        <v>2033</v>
      </c>
      <c r="R438" t="s">
        <v>2034</v>
      </c>
      <c r="S438" s="8">
        <f t="shared" si="26"/>
        <v>1072401.5</v>
      </c>
      <c r="T438" s="8">
        <f t="shared" si="27"/>
        <v>43017.208333333328</v>
      </c>
    </row>
    <row r="439" spans="1:20" ht="17" x14ac:dyDescent="0.2">
      <c r="A439">
        <v>718</v>
      </c>
      <c r="B439" t="s">
        <v>1474</v>
      </c>
      <c r="C439" s="3" t="s">
        <v>1475</v>
      </c>
      <c r="D439">
        <v>8300</v>
      </c>
      <c r="E439">
        <v>8317</v>
      </c>
      <c r="F439" t="s">
        <v>20</v>
      </c>
      <c r="G439">
        <v>297</v>
      </c>
      <c r="H439" t="s">
        <v>21</v>
      </c>
      <c r="I439" t="s">
        <v>22</v>
      </c>
      <c r="J439">
        <v>1371445200</v>
      </c>
      <c r="K439">
        <v>1373691600</v>
      </c>
      <c r="L439" t="b">
        <v>0</v>
      </c>
      <c r="M439" t="b">
        <v>0</v>
      </c>
      <c r="N439" t="s">
        <v>65</v>
      </c>
      <c r="O439" s="14">
        <f t="shared" si="24"/>
        <v>28.003367003367003</v>
      </c>
      <c r="P439" s="5">
        <f t="shared" si="25"/>
        <v>1.0020481927710843</v>
      </c>
      <c r="Q439" t="s">
        <v>2033</v>
      </c>
      <c r="R439" t="s">
        <v>2034</v>
      </c>
      <c r="S439" s="8">
        <f t="shared" si="26"/>
        <v>977961.5</v>
      </c>
      <c r="T439" s="8">
        <f t="shared" si="27"/>
        <v>41468.208333333336</v>
      </c>
    </row>
    <row r="440" spans="1:20" ht="17" x14ac:dyDescent="0.2">
      <c r="A440">
        <v>840</v>
      </c>
      <c r="B440" t="s">
        <v>1713</v>
      </c>
      <c r="C440" s="3" t="s">
        <v>1714</v>
      </c>
      <c r="D440">
        <v>116300</v>
      </c>
      <c r="E440">
        <v>116583</v>
      </c>
      <c r="F440" t="s">
        <v>20</v>
      </c>
      <c r="G440">
        <v>3533</v>
      </c>
      <c r="H440" t="s">
        <v>21</v>
      </c>
      <c r="I440" t="s">
        <v>22</v>
      </c>
      <c r="J440">
        <v>1405486800</v>
      </c>
      <c r="K440">
        <v>1405659600</v>
      </c>
      <c r="L440" t="b">
        <v>0</v>
      </c>
      <c r="M440" t="b">
        <v>1</v>
      </c>
      <c r="N440" t="s">
        <v>33</v>
      </c>
      <c r="O440" s="14">
        <f t="shared" si="24"/>
        <v>32.998301726577978</v>
      </c>
      <c r="P440" s="5">
        <f t="shared" si="25"/>
        <v>1.0024333619948409</v>
      </c>
      <c r="Q440" t="s">
        <v>2035</v>
      </c>
      <c r="R440" t="s">
        <v>2049</v>
      </c>
      <c r="S440" s="8">
        <f t="shared" si="26"/>
        <v>1001601.5</v>
      </c>
      <c r="T440" s="8">
        <f t="shared" si="27"/>
        <v>41838.208333333336</v>
      </c>
    </row>
    <row r="441" spans="1:20" ht="17" x14ac:dyDescent="0.2">
      <c r="A441">
        <v>480</v>
      </c>
      <c r="B441" t="s">
        <v>1007</v>
      </c>
      <c r="C441" s="3" t="s">
        <v>1008</v>
      </c>
      <c r="D441">
        <v>8600</v>
      </c>
      <c r="E441">
        <v>8656</v>
      </c>
      <c r="F441" t="s">
        <v>20</v>
      </c>
      <c r="G441">
        <v>87</v>
      </c>
      <c r="H441" t="s">
        <v>21</v>
      </c>
      <c r="I441" t="s">
        <v>22</v>
      </c>
      <c r="J441">
        <v>1268287200</v>
      </c>
      <c r="K441">
        <v>1269061200</v>
      </c>
      <c r="L441" t="b">
        <v>0</v>
      </c>
      <c r="M441" t="b">
        <v>1</v>
      </c>
      <c r="N441" t="s">
        <v>122</v>
      </c>
      <c r="O441" s="14">
        <f t="shared" si="24"/>
        <v>99.494252873563212</v>
      </c>
      <c r="P441" s="5">
        <f t="shared" si="25"/>
        <v>1.0065116279069768</v>
      </c>
      <c r="Q441" t="s">
        <v>2033</v>
      </c>
      <c r="R441" t="s">
        <v>2034</v>
      </c>
      <c r="S441" s="8">
        <f t="shared" si="26"/>
        <v>906324</v>
      </c>
      <c r="T441" s="8">
        <f t="shared" si="27"/>
        <v>40257.208333333336</v>
      </c>
    </row>
    <row r="442" spans="1:20" ht="17" x14ac:dyDescent="0.2">
      <c r="A442">
        <v>689</v>
      </c>
      <c r="B442" t="s">
        <v>1417</v>
      </c>
      <c r="C442" s="3" t="s">
        <v>1418</v>
      </c>
      <c r="D442">
        <v>7300</v>
      </c>
      <c r="E442">
        <v>7348</v>
      </c>
      <c r="F442" t="s">
        <v>20</v>
      </c>
      <c r="G442">
        <v>69</v>
      </c>
      <c r="H442" t="s">
        <v>21</v>
      </c>
      <c r="I442" t="s">
        <v>22</v>
      </c>
      <c r="J442">
        <v>1383022800</v>
      </c>
      <c r="K442">
        <v>1384063200</v>
      </c>
      <c r="L442" t="b">
        <v>0</v>
      </c>
      <c r="M442" t="b">
        <v>0</v>
      </c>
      <c r="N442" t="s">
        <v>28</v>
      </c>
      <c r="O442" s="14">
        <f t="shared" si="24"/>
        <v>106.49275362318841</v>
      </c>
      <c r="P442" s="5">
        <f t="shared" si="25"/>
        <v>1.0065753424657535</v>
      </c>
      <c r="Q442" t="s">
        <v>2042</v>
      </c>
      <c r="R442" t="s">
        <v>2043</v>
      </c>
      <c r="S442" s="8">
        <f t="shared" si="26"/>
        <v>986001.5</v>
      </c>
      <c r="T442" s="8">
        <f t="shared" si="27"/>
        <v>41588.25</v>
      </c>
    </row>
    <row r="443" spans="1:20" ht="34" x14ac:dyDescent="0.2">
      <c r="A443">
        <v>131</v>
      </c>
      <c r="B443" t="s">
        <v>313</v>
      </c>
      <c r="C443" s="3" t="s">
        <v>314</v>
      </c>
      <c r="D443">
        <v>164700</v>
      </c>
      <c r="E443">
        <v>166116</v>
      </c>
      <c r="F443" t="s">
        <v>20</v>
      </c>
      <c r="G443">
        <v>2443</v>
      </c>
      <c r="H443" t="s">
        <v>40</v>
      </c>
      <c r="I443" t="s">
        <v>41</v>
      </c>
      <c r="J443">
        <v>1385704800</v>
      </c>
      <c r="K443">
        <v>1386828000</v>
      </c>
      <c r="L443" t="b">
        <v>0</v>
      </c>
      <c r="M443" t="b">
        <v>0</v>
      </c>
      <c r="N443" t="s">
        <v>28</v>
      </c>
      <c r="O443" s="14">
        <f t="shared" si="24"/>
        <v>67.996725337699544</v>
      </c>
      <c r="P443" s="5">
        <f t="shared" si="25"/>
        <v>1.0085974499089254</v>
      </c>
      <c r="Q443" t="s">
        <v>2035</v>
      </c>
      <c r="R443" t="s">
        <v>2036</v>
      </c>
      <c r="S443" s="8">
        <f t="shared" si="26"/>
        <v>987864</v>
      </c>
      <c r="T443" s="8">
        <f t="shared" si="27"/>
        <v>41620.25</v>
      </c>
    </row>
    <row r="444" spans="1:20" ht="17" x14ac:dyDescent="0.2">
      <c r="A444">
        <v>559</v>
      </c>
      <c r="B444" t="s">
        <v>1162</v>
      </c>
      <c r="C444" s="3" t="s">
        <v>1163</v>
      </c>
      <c r="D444">
        <v>105300</v>
      </c>
      <c r="E444">
        <v>106321</v>
      </c>
      <c r="F444" t="s">
        <v>20</v>
      </c>
      <c r="G444">
        <v>1022</v>
      </c>
      <c r="H444" t="s">
        <v>21</v>
      </c>
      <c r="I444" t="s">
        <v>22</v>
      </c>
      <c r="J444">
        <v>1470114000</v>
      </c>
      <c r="K444">
        <v>1470718800</v>
      </c>
      <c r="L444" t="b">
        <v>0</v>
      </c>
      <c r="M444" t="b">
        <v>0</v>
      </c>
      <c r="N444" t="s">
        <v>33</v>
      </c>
      <c r="O444" s="14">
        <f t="shared" si="24"/>
        <v>104.03228962818004</v>
      </c>
      <c r="P444" s="5">
        <f t="shared" si="25"/>
        <v>1.009696106362773</v>
      </c>
      <c r="Q444" t="s">
        <v>2035</v>
      </c>
      <c r="R444" t="s">
        <v>2036</v>
      </c>
      <c r="S444" s="8">
        <f t="shared" si="26"/>
        <v>1046481.5</v>
      </c>
      <c r="T444" s="8">
        <f t="shared" si="27"/>
        <v>42591.208333333328</v>
      </c>
    </row>
    <row r="445" spans="1:20" ht="17" x14ac:dyDescent="0.2">
      <c r="A445">
        <v>579</v>
      </c>
      <c r="B445" t="s">
        <v>1202</v>
      </c>
      <c r="C445" s="3" t="s">
        <v>1203</v>
      </c>
      <c r="D445">
        <v>6200</v>
      </c>
      <c r="E445">
        <v>6269</v>
      </c>
      <c r="F445" t="s">
        <v>20</v>
      </c>
      <c r="G445">
        <v>87</v>
      </c>
      <c r="H445" t="s">
        <v>21</v>
      </c>
      <c r="I445" t="s">
        <v>22</v>
      </c>
      <c r="J445">
        <v>1312693200</v>
      </c>
      <c r="K445">
        <v>1313730000</v>
      </c>
      <c r="L445" t="b">
        <v>0</v>
      </c>
      <c r="M445" t="b">
        <v>0</v>
      </c>
      <c r="N445" t="s">
        <v>159</v>
      </c>
      <c r="O445" s="14">
        <f t="shared" si="24"/>
        <v>72.05747126436782</v>
      </c>
      <c r="P445" s="5">
        <f t="shared" si="25"/>
        <v>1.0111290322580646</v>
      </c>
      <c r="Q445" t="s">
        <v>2033</v>
      </c>
      <c r="R445" t="s">
        <v>2034</v>
      </c>
      <c r="S445" s="8">
        <f t="shared" si="26"/>
        <v>937161.5</v>
      </c>
      <c r="T445" s="8">
        <f t="shared" si="27"/>
        <v>40774.208333333336</v>
      </c>
    </row>
    <row r="446" spans="1:20" ht="17" x14ac:dyDescent="0.2">
      <c r="A446">
        <v>208</v>
      </c>
      <c r="B446" t="s">
        <v>468</v>
      </c>
      <c r="C446" s="3" t="s">
        <v>469</v>
      </c>
      <c r="D446">
        <v>196900</v>
      </c>
      <c r="E446">
        <v>199110</v>
      </c>
      <c r="F446" t="s">
        <v>20</v>
      </c>
      <c r="G446">
        <v>2053</v>
      </c>
      <c r="H446" t="s">
        <v>21</v>
      </c>
      <c r="I446" t="s">
        <v>22</v>
      </c>
      <c r="J446">
        <v>1510207200</v>
      </c>
      <c r="K446">
        <v>1512280800</v>
      </c>
      <c r="L446" t="b">
        <v>0</v>
      </c>
      <c r="M446" t="b">
        <v>0</v>
      </c>
      <c r="N446" t="s">
        <v>42</v>
      </c>
      <c r="O446" s="14">
        <f t="shared" si="24"/>
        <v>96.984900146127615</v>
      </c>
      <c r="P446" s="5">
        <f t="shared" si="25"/>
        <v>1.0112239715591671</v>
      </c>
      <c r="Q446" t="s">
        <v>2039</v>
      </c>
      <c r="R446" t="s">
        <v>2047</v>
      </c>
      <c r="S446" s="8">
        <f t="shared" si="26"/>
        <v>1074324</v>
      </c>
      <c r="T446" s="8">
        <f t="shared" si="27"/>
        <v>43072.25</v>
      </c>
    </row>
    <row r="447" spans="1:20" ht="17" x14ac:dyDescent="0.2">
      <c r="A447">
        <v>489</v>
      </c>
      <c r="B447" t="s">
        <v>1025</v>
      </c>
      <c r="C447" s="3" t="s">
        <v>1026</v>
      </c>
      <c r="D447">
        <v>9200</v>
      </c>
      <c r="E447">
        <v>9339</v>
      </c>
      <c r="F447" t="s">
        <v>20</v>
      </c>
      <c r="G447">
        <v>85</v>
      </c>
      <c r="H447" t="s">
        <v>107</v>
      </c>
      <c r="I447" t="s">
        <v>108</v>
      </c>
      <c r="J447">
        <v>1281934800</v>
      </c>
      <c r="K447">
        <v>1282366800</v>
      </c>
      <c r="L447" t="b">
        <v>0</v>
      </c>
      <c r="M447" t="b">
        <v>0</v>
      </c>
      <c r="N447" t="s">
        <v>65</v>
      </c>
      <c r="O447" s="14">
        <f t="shared" si="24"/>
        <v>109.87058823529412</v>
      </c>
      <c r="P447" s="5">
        <f t="shared" si="25"/>
        <v>1.015108695652174</v>
      </c>
      <c r="Q447" t="s">
        <v>2037</v>
      </c>
      <c r="R447" t="s">
        <v>2051</v>
      </c>
      <c r="S447" s="8">
        <f t="shared" si="26"/>
        <v>915801.5</v>
      </c>
      <c r="T447" s="8">
        <f t="shared" si="27"/>
        <v>40411.208333333336</v>
      </c>
    </row>
    <row r="448" spans="1:20" ht="17" x14ac:dyDescent="0.2">
      <c r="A448">
        <v>141</v>
      </c>
      <c r="B448" t="s">
        <v>334</v>
      </c>
      <c r="C448" s="3" t="s">
        <v>335</v>
      </c>
      <c r="D448">
        <v>64300</v>
      </c>
      <c r="E448">
        <v>65323</v>
      </c>
      <c r="F448" t="s">
        <v>20</v>
      </c>
      <c r="G448">
        <v>1071</v>
      </c>
      <c r="H448" t="s">
        <v>21</v>
      </c>
      <c r="I448" t="s">
        <v>22</v>
      </c>
      <c r="J448">
        <v>1434085200</v>
      </c>
      <c r="K448">
        <v>1434603600</v>
      </c>
      <c r="L448" t="b">
        <v>0</v>
      </c>
      <c r="M448" t="b">
        <v>0</v>
      </c>
      <c r="N448" t="s">
        <v>28</v>
      </c>
      <c r="O448" s="14">
        <f t="shared" si="24"/>
        <v>60.992530345471522</v>
      </c>
      <c r="P448" s="5">
        <f t="shared" si="25"/>
        <v>1.0159097978227061</v>
      </c>
      <c r="Q448" t="s">
        <v>2035</v>
      </c>
      <c r="R448" t="s">
        <v>2049</v>
      </c>
      <c r="S448" s="8">
        <f t="shared" si="26"/>
        <v>1021461.5</v>
      </c>
      <c r="T448" s="8">
        <f t="shared" si="27"/>
        <v>42173.208333333328</v>
      </c>
    </row>
    <row r="449" spans="1:20" ht="17" x14ac:dyDescent="0.2">
      <c r="A449">
        <v>519</v>
      </c>
      <c r="B449" t="s">
        <v>1084</v>
      </c>
      <c r="C449" s="3" t="s">
        <v>1085</v>
      </c>
      <c r="D449">
        <v>177700</v>
      </c>
      <c r="E449">
        <v>180802</v>
      </c>
      <c r="F449" t="s">
        <v>20</v>
      </c>
      <c r="G449">
        <v>1773</v>
      </c>
      <c r="H449" t="s">
        <v>21</v>
      </c>
      <c r="I449" t="s">
        <v>22</v>
      </c>
      <c r="J449">
        <v>1420696800</v>
      </c>
      <c r="K449">
        <v>1421906400</v>
      </c>
      <c r="L449" t="b">
        <v>0</v>
      </c>
      <c r="M449" t="b">
        <v>1</v>
      </c>
      <c r="N449" t="s">
        <v>23</v>
      </c>
      <c r="O449" s="14">
        <f t="shared" si="24"/>
        <v>101.97518330513255</v>
      </c>
      <c r="P449" s="5">
        <f t="shared" si="25"/>
        <v>1.0174563871693867</v>
      </c>
      <c r="Q449" t="s">
        <v>2035</v>
      </c>
      <c r="R449" t="s">
        <v>2036</v>
      </c>
      <c r="S449" s="8">
        <f t="shared" si="26"/>
        <v>1012164</v>
      </c>
      <c r="T449" s="8">
        <f t="shared" si="27"/>
        <v>42026.25</v>
      </c>
    </row>
    <row r="450" spans="1:20" ht="17" x14ac:dyDescent="0.2">
      <c r="A450">
        <v>241</v>
      </c>
      <c r="B450" t="s">
        <v>534</v>
      </c>
      <c r="C450" s="3" t="s">
        <v>535</v>
      </c>
      <c r="D450">
        <v>168500</v>
      </c>
      <c r="E450">
        <v>171729</v>
      </c>
      <c r="F450" t="s">
        <v>20</v>
      </c>
      <c r="G450">
        <v>1684</v>
      </c>
      <c r="H450" t="s">
        <v>26</v>
      </c>
      <c r="I450" t="s">
        <v>27</v>
      </c>
      <c r="J450">
        <v>1397365200</v>
      </c>
      <c r="K450">
        <v>1398229200</v>
      </c>
      <c r="L450" t="b">
        <v>0</v>
      </c>
      <c r="M450" t="b">
        <v>1</v>
      </c>
      <c r="N450" t="s">
        <v>68</v>
      </c>
      <c r="O450" s="14">
        <f t="shared" si="24"/>
        <v>101.97684085510689</v>
      </c>
      <c r="P450" s="5">
        <f t="shared" si="25"/>
        <v>1.0191632047477746</v>
      </c>
      <c r="Q450" t="s">
        <v>2039</v>
      </c>
      <c r="R450" t="s">
        <v>2040</v>
      </c>
      <c r="S450" s="8">
        <f t="shared" si="26"/>
        <v>995961.5</v>
      </c>
      <c r="T450" s="8">
        <f t="shared" si="27"/>
        <v>41752.208333333336</v>
      </c>
    </row>
    <row r="451" spans="1:20" ht="17" x14ac:dyDescent="0.2">
      <c r="A451">
        <v>855</v>
      </c>
      <c r="B451" t="s">
        <v>1743</v>
      </c>
      <c r="C451" s="3" t="s">
        <v>1744</v>
      </c>
      <c r="D451">
        <v>23400</v>
      </c>
      <c r="E451">
        <v>23956</v>
      </c>
      <c r="F451" t="s">
        <v>20</v>
      </c>
      <c r="G451">
        <v>452</v>
      </c>
      <c r="H451" t="s">
        <v>26</v>
      </c>
      <c r="I451" t="s">
        <v>27</v>
      </c>
      <c r="J451">
        <v>1308373200</v>
      </c>
      <c r="K451">
        <v>1311051600</v>
      </c>
      <c r="L451" t="b">
        <v>0</v>
      </c>
      <c r="M451" t="b">
        <v>0</v>
      </c>
      <c r="N451" t="s">
        <v>33</v>
      </c>
      <c r="O451" s="14">
        <f t="shared" ref="O451:O514" si="28">$E451/$G451</f>
        <v>53</v>
      </c>
      <c r="P451" s="5">
        <f t="shared" ref="P451:P514" si="29">E451/D451</f>
        <v>1.0237606837606839</v>
      </c>
      <c r="Q451" t="s">
        <v>2044</v>
      </c>
      <c r="R451" t="s">
        <v>2045</v>
      </c>
      <c r="S451" s="8">
        <f t="shared" ref="S451:S514" si="30">(((J451/60)/24)+DATE(1970,1,1))</f>
        <v>934161.5</v>
      </c>
      <c r="T451" s="8">
        <f t="shared" ref="T451:T514" si="31">(((K451/60)/60)/24)+DATE(1970,1,1)</f>
        <v>40743.208333333336</v>
      </c>
    </row>
    <row r="452" spans="1:20" ht="34" x14ac:dyDescent="0.2">
      <c r="A452">
        <v>456</v>
      </c>
      <c r="B452" t="s">
        <v>960</v>
      </c>
      <c r="C452" s="3" t="s">
        <v>961</v>
      </c>
      <c r="D452">
        <v>146400</v>
      </c>
      <c r="E452">
        <v>152438</v>
      </c>
      <c r="F452" t="s">
        <v>20</v>
      </c>
      <c r="G452">
        <v>1605</v>
      </c>
      <c r="H452" t="s">
        <v>21</v>
      </c>
      <c r="I452" t="s">
        <v>22</v>
      </c>
      <c r="J452">
        <v>1518242400</v>
      </c>
      <c r="K452">
        <v>1518242400</v>
      </c>
      <c r="L452" t="b">
        <v>0</v>
      </c>
      <c r="M452" t="b">
        <v>1</v>
      </c>
      <c r="N452" t="s">
        <v>60</v>
      </c>
      <c r="O452" s="14">
        <f t="shared" si="28"/>
        <v>94.976947040498445</v>
      </c>
      <c r="P452" s="5">
        <f t="shared" si="29"/>
        <v>1.041243169398907</v>
      </c>
      <c r="Q452" t="s">
        <v>2033</v>
      </c>
      <c r="R452" t="s">
        <v>2034</v>
      </c>
      <c r="S452" s="8">
        <f t="shared" si="30"/>
        <v>1079904</v>
      </c>
      <c r="T452" s="8">
        <f t="shared" si="31"/>
        <v>43141.25</v>
      </c>
    </row>
    <row r="453" spans="1:20" ht="17" x14ac:dyDescent="0.2">
      <c r="A453">
        <v>411</v>
      </c>
      <c r="B453" t="s">
        <v>872</v>
      </c>
      <c r="C453" s="3" t="s">
        <v>873</v>
      </c>
      <c r="D453">
        <v>7800</v>
      </c>
      <c r="E453">
        <v>8161</v>
      </c>
      <c r="F453" t="s">
        <v>20</v>
      </c>
      <c r="G453">
        <v>82</v>
      </c>
      <c r="H453" t="s">
        <v>21</v>
      </c>
      <c r="I453" t="s">
        <v>22</v>
      </c>
      <c r="J453">
        <v>1496034000</v>
      </c>
      <c r="K453">
        <v>1496206800</v>
      </c>
      <c r="L453" t="b">
        <v>0</v>
      </c>
      <c r="M453" t="b">
        <v>0</v>
      </c>
      <c r="N453" t="s">
        <v>33</v>
      </c>
      <c r="O453" s="14">
        <f t="shared" si="28"/>
        <v>99.524390243902445</v>
      </c>
      <c r="P453" s="5">
        <f t="shared" si="29"/>
        <v>1.0462820512820512</v>
      </c>
      <c r="Q453" t="s">
        <v>2039</v>
      </c>
      <c r="R453" t="s">
        <v>2048</v>
      </c>
      <c r="S453" s="8">
        <f t="shared" si="30"/>
        <v>1064481.5</v>
      </c>
      <c r="T453" s="8">
        <f t="shared" si="31"/>
        <v>42886.208333333328</v>
      </c>
    </row>
    <row r="454" spans="1:20" ht="17" x14ac:dyDescent="0.2">
      <c r="A454">
        <v>28</v>
      </c>
      <c r="B454" t="s">
        <v>94</v>
      </c>
      <c r="C454" s="3" t="s">
        <v>95</v>
      </c>
      <c r="D454">
        <v>130800</v>
      </c>
      <c r="E454">
        <v>137635</v>
      </c>
      <c r="F454" t="s">
        <v>20</v>
      </c>
      <c r="G454">
        <v>2220</v>
      </c>
      <c r="H454" t="s">
        <v>21</v>
      </c>
      <c r="I454" t="s">
        <v>22</v>
      </c>
      <c r="J454">
        <v>1265695200</v>
      </c>
      <c r="K454">
        <v>1267682400</v>
      </c>
      <c r="L454" t="b">
        <v>0</v>
      </c>
      <c r="M454" t="b">
        <v>1</v>
      </c>
      <c r="N454" t="s">
        <v>33</v>
      </c>
      <c r="O454" s="14">
        <f t="shared" si="28"/>
        <v>61.997747747747745</v>
      </c>
      <c r="P454" s="5">
        <f t="shared" si="29"/>
        <v>1.0522553516819573</v>
      </c>
      <c r="Q454" t="s">
        <v>2033</v>
      </c>
      <c r="R454" t="s">
        <v>2034</v>
      </c>
      <c r="S454" s="8">
        <f t="shared" si="30"/>
        <v>904524</v>
      </c>
      <c r="T454" s="8">
        <f t="shared" si="31"/>
        <v>40241.25</v>
      </c>
    </row>
    <row r="455" spans="1:20" ht="17" x14ac:dyDescent="0.2">
      <c r="A455">
        <v>861</v>
      </c>
      <c r="B455" t="s">
        <v>1754</v>
      </c>
      <c r="C455" s="3" t="s">
        <v>1755</v>
      </c>
      <c r="D455">
        <v>8800</v>
      </c>
      <c r="E455">
        <v>9317</v>
      </c>
      <c r="F455" t="s">
        <v>20</v>
      </c>
      <c r="G455">
        <v>163</v>
      </c>
      <c r="H455" t="s">
        <v>21</v>
      </c>
      <c r="I455" t="s">
        <v>22</v>
      </c>
      <c r="J455">
        <v>1269147600</v>
      </c>
      <c r="K455">
        <v>1269838800</v>
      </c>
      <c r="L455" t="b">
        <v>0</v>
      </c>
      <c r="M455" t="b">
        <v>0</v>
      </c>
      <c r="N455" t="s">
        <v>33</v>
      </c>
      <c r="O455" s="14">
        <f t="shared" si="28"/>
        <v>57.159509202453989</v>
      </c>
      <c r="P455" s="5">
        <f t="shared" si="29"/>
        <v>1.0587500000000001</v>
      </c>
      <c r="Q455" t="s">
        <v>2033</v>
      </c>
      <c r="R455" t="s">
        <v>2034</v>
      </c>
      <c r="S455" s="8">
        <f t="shared" si="30"/>
        <v>906921.5</v>
      </c>
      <c r="T455" s="8">
        <f t="shared" si="31"/>
        <v>40266.208333333336</v>
      </c>
    </row>
    <row r="456" spans="1:20" ht="34" x14ac:dyDescent="0.2">
      <c r="A456">
        <v>780</v>
      </c>
      <c r="B456" t="s">
        <v>1595</v>
      </c>
      <c r="C456" s="3" t="s">
        <v>1596</v>
      </c>
      <c r="D456">
        <v>5100</v>
      </c>
      <c r="E456">
        <v>5421</v>
      </c>
      <c r="F456" t="s">
        <v>20</v>
      </c>
      <c r="G456">
        <v>164</v>
      </c>
      <c r="H456" t="s">
        <v>21</v>
      </c>
      <c r="I456" t="s">
        <v>22</v>
      </c>
      <c r="J456">
        <v>1469163600</v>
      </c>
      <c r="K456">
        <v>1470805200</v>
      </c>
      <c r="L456" t="b">
        <v>0</v>
      </c>
      <c r="M456" t="b">
        <v>1</v>
      </c>
      <c r="N456" t="s">
        <v>53</v>
      </c>
      <c r="O456" s="14">
        <f t="shared" si="28"/>
        <v>33.054878048780488</v>
      </c>
      <c r="P456" s="5">
        <f t="shared" si="29"/>
        <v>1.0629411764705883</v>
      </c>
      <c r="Q456" t="s">
        <v>2033</v>
      </c>
      <c r="R456" t="s">
        <v>2034</v>
      </c>
      <c r="S456" s="8">
        <f t="shared" si="30"/>
        <v>1045821.5</v>
      </c>
      <c r="T456" s="8">
        <f t="shared" si="31"/>
        <v>42592.208333333328</v>
      </c>
    </row>
    <row r="457" spans="1:20" ht="34" x14ac:dyDescent="0.2">
      <c r="A457">
        <v>803</v>
      </c>
      <c r="B457" t="s">
        <v>1641</v>
      </c>
      <c r="C457" s="3" t="s">
        <v>1642</v>
      </c>
      <c r="D457">
        <v>6100</v>
      </c>
      <c r="E457">
        <v>6527</v>
      </c>
      <c r="F457" t="s">
        <v>20</v>
      </c>
      <c r="G457">
        <v>233</v>
      </c>
      <c r="H457" t="s">
        <v>21</v>
      </c>
      <c r="I457" t="s">
        <v>22</v>
      </c>
      <c r="J457">
        <v>1548568800</v>
      </c>
      <c r="K457">
        <v>1551506400</v>
      </c>
      <c r="L457" t="b">
        <v>0</v>
      </c>
      <c r="M457" t="b">
        <v>0</v>
      </c>
      <c r="N457" t="s">
        <v>33</v>
      </c>
      <c r="O457" s="14">
        <f t="shared" si="28"/>
        <v>28.012875536480685</v>
      </c>
      <c r="P457" s="5">
        <f t="shared" si="29"/>
        <v>1.07</v>
      </c>
      <c r="Q457" t="s">
        <v>2037</v>
      </c>
      <c r="R457" t="s">
        <v>2050</v>
      </c>
      <c r="S457" s="8">
        <f t="shared" si="30"/>
        <v>1100964</v>
      </c>
      <c r="T457" s="8">
        <f t="shared" si="31"/>
        <v>43526.25</v>
      </c>
    </row>
    <row r="458" spans="1:20" ht="17" x14ac:dyDescent="0.2">
      <c r="A458">
        <v>282</v>
      </c>
      <c r="B458" t="s">
        <v>616</v>
      </c>
      <c r="C458" s="3" t="s">
        <v>617</v>
      </c>
      <c r="D458">
        <v>8400</v>
      </c>
      <c r="E458">
        <v>9076</v>
      </c>
      <c r="F458" t="s">
        <v>20</v>
      </c>
      <c r="G458">
        <v>133</v>
      </c>
      <c r="H458" t="s">
        <v>21</v>
      </c>
      <c r="I458" t="s">
        <v>22</v>
      </c>
      <c r="J458">
        <v>1480226400</v>
      </c>
      <c r="K458">
        <v>1480744800</v>
      </c>
      <c r="L458" t="b">
        <v>0</v>
      </c>
      <c r="M458" t="b">
        <v>1</v>
      </c>
      <c r="N458" t="s">
        <v>269</v>
      </c>
      <c r="O458" s="14">
        <f t="shared" si="28"/>
        <v>68.240601503759393</v>
      </c>
      <c r="P458" s="5">
        <f t="shared" si="29"/>
        <v>1.0804761904761904</v>
      </c>
      <c r="Q458" t="s">
        <v>2033</v>
      </c>
      <c r="R458" t="s">
        <v>2034</v>
      </c>
      <c r="S458" s="8">
        <f t="shared" si="30"/>
        <v>1053504</v>
      </c>
      <c r="T458" s="8">
        <f t="shared" si="31"/>
        <v>42707.25</v>
      </c>
    </row>
    <row r="459" spans="1:20" ht="34" x14ac:dyDescent="0.2">
      <c r="A459">
        <v>71</v>
      </c>
      <c r="B459" t="s">
        <v>190</v>
      </c>
      <c r="C459" s="3" t="s">
        <v>191</v>
      </c>
      <c r="D459">
        <v>6000</v>
      </c>
      <c r="E459">
        <v>6484</v>
      </c>
      <c r="F459" t="s">
        <v>20</v>
      </c>
      <c r="G459">
        <v>76</v>
      </c>
      <c r="H459" t="s">
        <v>21</v>
      </c>
      <c r="I459" t="s">
        <v>22</v>
      </c>
      <c r="J459">
        <v>1575093600</v>
      </c>
      <c r="K459">
        <v>1575439200</v>
      </c>
      <c r="L459" t="b">
        <v>0</v>
      </c>
      <c r="M459" t="b">
        <v>0</v>
      </c>
      <c r="N459" t="s">
        <v>33</v>
      </c>
      <c r="O459" s="14">
        <f t="shared" si="28"/>
        <v>85.315789473684205</v>
      </c>
      <c r="P459" s="5">
        <f t="shared" si="29"/>
        <v>1.0806666666666667</v>
      </c>
      <c r="Q459" t="s">
        <v>2037</v>
      </c>
      <c r="R459" t="s">
        <v>2060</v>
      </c>
      <c r="S459" s="8">
        <f t="shared" si="30"/>
        <v>1119384</v>
      </c>
      <c r="T459" s="8">
        <f t="shared" si="31"/>
        <v>43803.25</v>
      </c>
    </row>
    <row r="460" spans="1:20" ht="34" x14ac:dyDescent="0.2">
      <c r="A460">
        <v>463</v>
      </c>
      <c r="B460" t="s">
        <v>974</v>
      </c>
      <c r="C460" s="3" t="s">
        <v>975</v>
      </c>
      <c r="D460">
        <v>134300</v>
      </c>
      <c r="E460">
        <v>145265</v>
      </c>
      <c r="F460" t="s">
        <v>20</v>
      </c>
      <c r="G460">
        <v>2105</v>
      </c>
      <c r="H460" t="s">
        <v>21</v>
      </c>
      <c r="I460" t="s">
        <v>22</v>
      </c>
      <c r="J460">
        <v>1388469600</v>
      </c>
      <c r="K460">
        <v>1388815200</v>
      </c>
      <c r="L460" t="b">
        <v>0</v>
      </c>
      <c r="M460" t="b">
        <v>0</v>
      </c>
      <c r="N460" t="s">
        <v>71</v>
      </c>
      <c r="O460" s="14">
        <f t="shared" si="28"/>
        <v>69.009501187648453</v>
      </c>
      <c r="P460" s="5">
        <f t="shared" si="29"/>
        <v>1.0816455696202532</v>
      </c>
      <c r="Q460" t="s">
        <v>2033</v>
      </c>
      <c r="R460" t="s">
        <v>2034</v>
      </c>
      <c r="S460" s="8">
        <f t="shared" si="30"/>
        <v>989784</v>
      </c>
      <c r="T460" s="8">
        <f t="shared" si="31"/>
        <v>41643.25</v>
      </c>
    </row>
    <row r="461" spans="1:20" ht="17" x14ac:dyDescent="0.2">
      <c r="A461">
        <v>969</v>
      </c>
      <c r="B461" t="s">
        <v>1967</v>
      </c>
      <c r="C461" s="3" t="s">
        <v>1968</v>
      </c>
      <c r="D461">
        <v>7900</v>
      </c>
      <c r="E461">
        <v>8550</v>
      </c>
      <c r="F461" t="s">
        <v>20</v>
      </c>
      <c r="G461">
        <v>93</v>
      </c>
      <c r="H461" t="s">
        <v>21</v>
      </c>
      <c r="I461" t="s">
        <v>22</v>
      </c>
      <c r="J461">
        <v>1576994400</v>
      </c>
      <c r="K461">
        <v>1577599200</v>
      </c>
      <c r="L461" t="b">
        <v>0</v>
      </c>
      <c r="M461" t="b">
        <v>0</v>
      </c>
      <c r="N461" t="s">
        <v>33</v>
      </c>
      <c r="O461" s="14">
        <f t="shared" si="28"/>
        <v>91.935483870967744</v>
      </c>
      <c r="P461" s="5">
        <f t="shared" si="29"/>
        <v>1.0822784810126582</v>
      </c>
      <c r="Q461" t="s">
        <v>2037</v>
      </c>
      <c r="R461" t="s">
        <v>2038</v>
      </c>
      <c r="S461" s="8">
        <f t="shared" si="30"/>
        <v>1120704</v>
      </c>
      <c r="T461" s="8">
        <f t="shared" si="31"/>
        <v>43828.25</v>
      </c>
    </row>
    <row r="462" spans="1:20" ht="34" x14ac:dyDescent="0.2">
      <c r="A462">
        <v>831</v>
      </c>
      <c r="B462" t="s">
        <v>1695</v>
      </c>
      <c r="C462" s="3" t="s">
        <v>1696</v>
      </c>
      <c r="D462">
        <v>97100</v>
      </c>
      <c r="E462">
        <v>105817</v>
      </c>
      <c r="F462" t="s">
        <v>20</v>
      </c>
      <c r="G462">
        <v>4233</v>
      </c>
      <c r="H462" t="s">
        <v>21</v>
      </c>
      <c r="I462" t="s">
        <v>22</v>
      </c>
      <c r="J462">
        <v>1332738000</v>
      </c>
      <c r="K462">
        <v>1335675600</v>
      </c>
      <c r="L462" t="b">
        <v>0</v>
      </c>
      <c r="M462" t="b">
        <v>0</v>
      </c>
      <c r="N462" t="s">
        <v>122</v>
      </c>
      <c r="O462" s="14">
        <f t="shared" si="28"/>
        <v>24.998110087408456</v>
      </c>
      <c r="P462" s="5">
        <f t="shared" si="29"/>
        <v>1.089773429454171</v>
      </c>
      <c r="Q462" t="s">
        <v>2033</v>
      </c>
      <c r="R462" t="s">
        <v>2034</v>
      </c>
      <c r="S462" s="8">
        <f t="shared" si="30"/>
        <v>951081.5</v>
      </c>
      <c r="T462" s="8">
        <f t="shared" si="31"/>
        <v>41028.208333333336</v>
      </c>
    </row>
    <row r="463" spans="1:20" ht="17" x14ac:dyDescent="0.2">
      <c r="A463">
        <v>234</v>
      </c>
      <c r="B463" t="s">
        <v>520</v>
      </c>
      <c r="C463" s="3" t="s">
        <v>521</v>
      </c>
      <c r="D463">
        <v>7500</v>
      </c>
      <c r="E463">
        <v>8181</v>
      </c>
      <c r="F463" t="s">
        <v>20</v>
      </c>
      <c r="G463">
        <v>149</v>
      </c>
      <c r="H463" t="s">
        <v>107</v>
      </c>
      <c r="I463" t="s">
        <v>108</v>
      </c>
      <c r="J463">
        <v>1503378000</v>
      </c>
      <c r="K463">
        <v>1503982800</v>
      </c>
      <c r="L463" t="b">
        <v>0</v>
      </c>
      <c r="M463" t="b">
        <v>1</v>
      </c>
      <c r="N463" t="s">
        <v>89</v>
      </c>
      <c r="O463" s="14">
        <f t="shared" si="28"/>
        <v>54.906040268456373</v>
      </c>
      <c r="P463" s="5">
        <f t="shared" si="29"/>
        <v>1.0908</v>
      </c>
      <c r="Q463" t="s">
        <v>2042</v>
      </c>
      <c r="R463" t="s">
        <v>2043</v>
      </c>
      <c r="S463" s="8">
        <f t="shared" si="30"/>
        <v>1069581.5</v>
      </c>
      <c r="T463" s="8">
        <f t="shared" si="31"/>
        <v>42976.208333333328</v>
      </c>
    </row>
    <row r="464" spans="1:20" ht="17" x14ac:dyDescent="0.2">
      <c r="A464">
        <v>797</v>
      </c>
      <c r="B464" t="s">
        <v>1629</v>
      </c>
      <c r="C464" s="3" t="s">
        <v>1630</v>
      </c>
      <c r="D464">
        <v>7600</v>
      </c>
      <c r="E464">
        <v>8332</v>
      </c>
      <c r="F464" t="s">
        <v>20</v>
      </c>
      <c r="G464">
        <v>185</v>
      </c>
      <c r="H464" t="s">
        <v>21</v>
      </c>
      <c r="I464" t="s">
        <v>22</v>
      </c>
      <c r="J464">
        <v>1546149600</v>
      </c>
      <c r="K464">
        <v>1548136800</v>
      </c>
      <c r="L464" t="b">
        <v>0</v>
      </c>
      <c r="M464" t="b">
        <v>0</v>
      </c>
      <c r="N464" t="s">
        <v>28</v>
      </c>
      <c r="O464" s="14">
        <f t="shared" si="28"/>
        <v>45.037837837837834</v>
      </c>
      <c r="P464" s="5">
        <f t="shared" si="29"/>
        <v>1.0963157894736841</v>
      </c>
      <c r="Q464" t="s">
        <v>2055</v>
      </c>
      <c r="R464" t="s">
        <v>2056</v>
      </c>
      <c r="S464" s="8">
        <f t="shared" si="30"/>
        <v>1099284</v>
      </c>
      <c r="T464" s="8">
        <f t="shared" si="31"/>
        <v>43487.25</v>
      </c>
    </row>
    <row r="465" spans="1:20" ht="17" x14ac:dyDescent="0.2">
      <c r="A465">
        <v>938</v>
      </c>
      <c r="B465" t="s">
        <v>1907</v>
      </c>
      <c r="C465" s="3" t="s">
        <v>1908</v>
      </c>
      <c r="D465">
        <v>9200</v>
      </c>
      <c r="E465">
        <v>10093</v>
      </c>
      <c r="F465" t="s">
        <v>20</v>
      </c>
      <c r="G465">
        <v>96</v>
      </c>
      <c r="H465" t="s">
        <v>21</v>
      </c>
      <c r="I465" t="s">
        <v>22</v>
      </c>
      <c r="J465">
        <v>1528779600</v>
      </c>
      <c r="K465">
        <v>1531890000</v>
      </c>
      <c r="L465" t="b">
        <v>0</v>
      </c>
      <c r="M465" t="b">
        <v>1</v>
      </c>
      <c r="N465" t="s">
        <v>119</v>
      </c>
      <c r="O465" s="14">
        <f t="shared" si="28"/>
        <v>105.13541666666667</v>
      </c>
      <c r="P465" s="5">
        <f t="shared" si="29"/>
        <v>1.0970652173913042</v>
      </c>
      <c r="Q465" t="s">
        <v>2035</v>
      </c>
      <c r="R465" t="s">
        <v>2036</v>
      </c>
      <c r="S465" s="8">
        <f t="shared" si="30"/>
        <v>1087221.5</v>
      </c>
      <c r="T465" s="8">
        <f t="shared" si="31"/>
        <v>43299.208333333328</v>
      </c>
    </row>
    <row r="466" spans="1:20" ht="17" x14ac:dyDescent="0.2">
      <c r="A466">
        <v>573</v>
      </c>
      <c r="B466" t="s">
        <v>1190</v>
      </c>
      <c r="C466" s="3" t="s">
        <v>1191</v>
      </c>
      <c r="D466">
        <v>6700</v>
      </c>
      <c r="E466">
        <v>7496</v>
      </c>
      <c r="F466" t="s">
        <v>20</v>
      </c>
      <c r="G466">
        <v>300</v>
      </c>
      <c r="H466" t="s">
        <v>21</v>
      </c>
      <c r="I466" t="s">
        <v>22</v>
      </c>
      <c r="J466">
        <v>1399006800</v>
      </c>
      <c r="K466">
        <v>1399179600</v>
      </c>
      <c r="L466" t="b">
        <v>0</v>
      </c>
      <c r="M466" t="b">
        <v>0</v>
      </c>
      <c r="N466" t="s">
        <v>1029</v>
      </c>
      <c r="O466" s="14">
        <f t="shared" si="28"/>
        <v>24.986666666666668</v>
      </c>
      <c r="P466" s="5">
        <f t="shared" si="29"/>
        <v>1.1188059701492536</v>
      </c>
      <c r="Q466" t="s">
        <v>2044</v>
      </c>
      <c r="R466" t="s">
        <v>2054</v>
      </c>
      <c r="S466" s="8">
        <f t="shared" si="30"/>
        <v>997101.5</v>
      </c>
      <c r="T466" s="8">
        <f t="shared" si="31"/>
        <v>41763.208333333336</v>
      </c>
    </row>
    <row r="467" spans="1:20" ht="17" x14ac:dyDescent="0.2">
      <c r="A467">
        <v>517</v>
      </c>
      <c r="B467" t="s">
        <v>1080</v>
      </c>
      <c r="C467" s="3" t="s">
        <v>1081</v>
      </c>
      <c r="D467">
        <v>5900</v>
      </c>
      <c r="E467">
        <v>6608</v>
      </c>
      <c r="F467" t="s">
        <v>20</v>
      </c>
      <c r="G467">
        <v>78</v>
      </c>
      <c r="H467" t="s">
        <v>21</v>
      </c>
      <c r="I467" t="s">
        <v>22</v>
      </c>
      <c r="J467">
        <v>1493960400</v>
      </c>
      <c r="K467">
        <v>1494392400</v>
      </c>
      <c r="L467" t="b">
        <v>0</v>
      </c>
      <c r="M467" t="b">
        <v>0</v>
      </c>
      <c r="N467" t="s">
        <v>17</v>
      </c>
      <c r="O467" s="14">
        <f t="shared" si="28"/>
        <v>84.717948717948715</v>
      </c>
      <c r="P467" s="5">
        <f t="shared" si="29"/>
        <v>1.1200000000000001</v>
      </c>
      <c r="Q467" t="s">
        <v>2061</v>
      </c>
      <c r="R467" t="s">
        <v>2062</v>
      </c>
      <c r="S467" s="8">
        <f t="shared" si="30"/>
        <v>1063041.5</v>
      </c>
      <c r="T467" s="8">
        <f t="shared" si="31"/>
        <v>42865.208333333328</v>
      </c>
    </row>
    <row r="468" spans="1:20" ht="17" x14ac:dyDescent="0.2">
      <c r="A468">
        <v>508</v>
      </c>
      <c r="B468" t="s">
        <v>1063</v>
      </c>
      <c r="C468" s="3" t="s">
        <v>1064</v>
      </c>
      <c r="D468">
        <v>172700</v>
      </c>
      <c r="E468">
        <v>193820</v>
      </c>
      <c r="F468" t="s">
        <v>20</v>
      </c>
      <c r="G468">
        <v>3657</v>
      </c>
      <c r="H468" t="s">
        <v>21</v>
      </c>
      <c r="I468" t="s">
        <v>22</v>
      </c>
      <c r="J468">
        <v>1532840400</v>
      </c>
      <c r="K468">
        <v>1534654800</v>
      </c>
      <c r="L468" t="b">
        <v>0</v>
      </c>
      <c r="M468" t="b">
        <v>0</v>
      </c>
      <c r="N468" t="s">
        <v>33</v>
      </c>
      <c r="O468" s="14">
        <f t="shared" si="28"/>
        <v>52.999726551818434</v>
      </c>
      <c r="P468" s="5">
        <f t="shared" si="29"/>
        <v>1.1222929936305732</v>
      </c>
      <c r="Q468" t="s">
        <v>2031</v>
      </c>
      <c r="R468" t="s">
        <v>2032</v>
      </c>
      <c r="S468" s="8">
        <f t="shared" si="30"/>
        <v>1090041.5</v>
      </c>
      <c r="T468" s="8">
        <f t="shared" si="31"/>
        <v>43331.208333333328</v>
      </c>
    </row>
    <row r="469" spans="1:20" ht="17" x14ac:dyDescent="0.2">
      <c r="A469">
        <v>20</v>
      </c>
      <c r="B469" t="s">
        <v>77</v>
      </c>
      <c r="C469" s="3" t="s">
        <v>78</v>
      </c>
      <c r="D469">
        <v>131800</v>
      </c>
      <c r="E469">
        <v>147936</v>
      </c>
      <c r="F469" t="s">
        <v>20</v>
      </c>
      <c r="G469">
        <v>1396</v>
      </c>
      <c r="H469" t="s">
        <v>21</v>
      </c>
      <c r="I469" t="s">
        <v>22</v>
      </c>
      <c r="J469">
        <v>1406523600</v>
      </c>
      <c r="K469">
        <v>1406523600</v>
      </c>
      <c r="L469" t="b">
        <v>0</v>
      </c>
      <c r="M469" t="b">
        <v>0</v>
      </c>
      <c r="N469" t="s">
        <v>53</v>
      </c>
      <c r="O469" s="14">
        <f t="shared" si="28"/>
        <v>105.97134670487107</v>
      </c>
      <c r="P469" s="5">
        <f t="shared" si="29"/>
        <v>1.1224279210925645</v>
      </c>
      <c r="Q469" t="s">
        <v>2033</v>
      </c>
      <c r="R469" t="s">
        <v>2034</v>
      </c>
      <c r="S469" s="8">
        <f t="shared" si="30"/>
        <v>1002321.5</v>
      </c>
      <c r="T469" s="8">
        <f t="shared" si="31"/>
        <v>41848.208333333336</v>
      </c>
    </row>
    <row r="470" spans="1:20" ht="17" x14ac:dyDescent="0.2">
      <c r="A470">
        <v>930</v>
      </c>
      <c r="B470" t="s">
        <v>1892</v>
      </c>
      <c r="C470" s="3" t="s">
        <v>1893</v>
      </c>
      <c r="D470">
        <v>3500</v>
      </c>
      <c r="E470">
        <v>3930</v>
      </c>
      <c r="F470" t="s">
        <v>20</v>
      </c>
      <c r="G470">
        <v>85</v>
      </c>
      <c r="H470" t="s">
        <v>21</v>
      </c>
      <c r="I470" t="s">
        <v>22</v>
      </c>
      <c r="J470">
        <v>1424844000</v>
      </c>
      <c r="K470">
        <v>1425448800</v>
      </c>
      <c r="L470" t="b">
        <v>0</v>
      </c>
      <c r="M470" t="b">
        <v>1</v>
      </c>
      <c r="N470" t="s">
        <v>33</v>
      </c>
      <c r="O470" s="14">
        <f t="shared" si="28"/>
        <v>46.235294117647058</v>
      </c>
      <c r="P470" s="5">
        <f t="shared" si="29"/>
        <v>1.1228571428571428</v>
      </c>
      <c r="Q470" t="s">
        <v>2037</v>
      </c>
      <c r="R470" t="s">
        <v>2050</v>
      </c>
      <c r="S470" s="8">
        <f t="shared" si="30"/>
        <v>1015044</v>
      </c>
      <c r="T470" s="8">
        <f t="shared" si="31"/>
        <v>42067.25</v>
      </c>
    </row>
    <row r="471" spans="1:20" ht="34" x14ac:dyDescent="0.2">
      <c r="A471">
        <v>147</v>
      </c>
      <c r="B471" t="s">
        <v>346</v>
      </c>
      <c r="C471" s="3" t="s">
        <v>347</v>
      </c>
      <c r="D471">
        <v>8300</v>
      </c>
      <c r="E471">
        <v>9337</v>
      </c>
      <c r="F471" t="s">
        <v>20</v>
      </c>
      <c r="G471">
        <v>199</v>
      </c>
      <c r="H471" t="s">
        <v>21</v>
      </c>
      <c r="I471" t="s">
        <v>22</v>
      </c>
      <c r="J471">
        <v>1465794000</v>
      </c>
      <c r="K471">
        <v>1466312400</v>
      </c>
      <c r="L471" t="b">
        <v>0</v>
      </c>
      <c r="M471" t="b">
        <v>1</v>
      </c>
      <c r="N471" t="s">
        <v>33</v>
      </c>
      <c r="O471" s="14">
        <f t="shared" si="28"/>
        <v>46.91959798994975</v>
      </c>
      <c r="P471" s="5">
        <f t="shared" si="29"/>
        <v>1.1249397590361445</v>
      </c>
      <c r="Q471" t="s">
        <v>2033</v>
      </c>
      <c r="R471" t="s">
        <v>2034</v>
      </c>
      <c r="S471" s="8">
        <f t="shared" si="30"/>
        <v>1043481.5</v>
      </c>
      <c r="T471" s="8">
        <f t="shared" si="31"/>
        <v>42540.208333333328</v>
      </c>
    </row>
    <row r="472" spans="1:20" ht="17" x14ac:dyDescent="0.2">
      <c r="A472">
        <v>24</v>
      </c>
      <c r="B472" t="s">
        <v>85</v>
      </c>
      <c r="C472" s="3" t="s">
        <v>86</v>
      </c>
      <c r="D472">
        <v>92400</v>
      </c>
      <c r="E472">
        <v>104257</v>
      </c>
      <c r="F472" t="s">
        <v>20</v>
      </c>
      <c r="G472">
        <v>2673</v>
      </c>
      <c r="H472" t="s">
        <v>21</v>
      </c>
      <c r="I472" t="s">
        <v>22</v>
      </c>
      <c r="J472">
        <v>1403326800</v>
      </c>
      <c r="K472">
        <v>1403499600</v>
      </c>
      <c r="L472" t="b">
        <v>0</v>
      </c>
      <c r="M472" t="b">
        <v>0</v>
      </c>
      <c r="N472" t="s">
        <v>65</v>
      </c>
      <c r="O472" s="14">
        <f t="shared" si="28"/>
        <v>39.003741114852225</v>
      </c>
      <c r="P472" s="5">
        <f t="shared" si="29"/>
        <v>1.1283225108225108</v>
      </c>
      <c r="Q472" t="s">
        <v>2033</v>
      </c>
      <c r="R472" t="s">
        <v>2034</v>
      </c>
      <c r="S472" s="8">
        <f t="shared" si="30"/>
        <v>1000101.5</v>
      </c>
      <c r="T472" s="8">
        <f t="shared" si="31"/>
        <v>41813.208333333336</v>
      </c>
    </row>
    <row r="473" spans="1:20" ht="17" x14ac:dyDescent="0.2">
      <c r="A473">
        <v>427</v>
      </c>
      <c r="B473" t="s">
        <v>903</v>
      </c>
      <c r="C473" s="3" t="s">
        <v>904</v>
      </c>
      <c r="D473">
        <v>174500</v>
      </c>
      <c r="E473">
        <v>197018</v>
      </c>
      <c r="F473" t="s">
        <v>20</v>
      </c>
      <c r="G473">
        <v>2526</v>
      </c>
      <c r="H473" t="s">
        <v>21</v>
      </c>
      <c r="I473" t="s">
        <v>22</v>
      </c>
      <c r="J473">
        <v>1410584400</v>
      </c>
      <c r="K473">
        <v>1413349200</v>
      </c>
      <c r="L473" t="b">
        <v>0</v>
      </c>
      <c r="M473" t="b">
        <v>1</v>
      </c>
      <c r="N473" t="s">
        <v>33</v>
      </c>
      <c r="O473" s="14">
        <f t="shared" si="28"/>
        <v>77.996041171813147</v>
      </c>
      <c r="P473" s="5">
        <f t="shared" si="29"/>
        <v>1.1290429799426933</v>
      </c>
      <c r="Q473" t="s">
        <v>2035</v>
      </c>
      <c r="R473" t="s">
        <v>2049</v>
      </c>
      <c r="S473" s="8">
        <f t="shared" si="30"/>
        <v>1005141.5</v>
      </c>
      <c r="T473" s="8">
        <f t="shared" si="31"/>
        <v>41927.208333333336</v>
      </c>
    </row>
    <row r="474" spans="1:20" ht="34" x14ac:dyDescent="0.2">
      <c r="A474">
        <v>95</v>
      </c>
      <c r="B474" t="s">
        <v>239</v>
      </c>
      <c r="C474" s="3" t="s">
        <v>240</v>
      </c>
      <c r="D474">
        <v>900</v>
      </c>
      <c r="E474">
        <v>1017</v>
      </c>
      <c r="F474" t="s">
        <v>20</v>
      </c>
      <c r="G474">
        <v>27</v>
      </c>
      <c r="H474" t="s">
        <v>21</v>
      </c>
      <c r="I474" t="s">
        <v>22</v>
      </c>
      <c r="J474">
        <v>1571029200</v>
      </c>
      <c r="K474">
        <v>1571634000</v>
      </c>
      <c r="L474" t="b">
        <v>0</v>
      </c>
      <c r="M474" t="b">
        <v>0</v>
      </c>
      <c r="N474" t="s">
        <v>42</v>
      </c>
      <c r="O474" s="14">
        <f t="shared" si="28"/>
        <v>37.666666666666664</v>
      </c>
      <c r="P474" s="5">
        <f t="shared" si="29"/>
        <v>1.1299999999999999</v>
      </c>
      <c r="Q474" t="s">
        <v>2033</v>
      </c>
      <c r="R474" t="s">
        <v>2034</v>
      </c>
      <c r="S474" s="8">
        <f t="shared" si="30"/>
        <v>1116561.5</v>
      </c>
      <c r="T474" s="8">
        <f t="shared" si="31"/>
        <v>43759.208333333328</v>
      </c>
    </row>
    <row r="475" spans="1:20" ht="17" x14ac:dyDescent="0.2">
      <c r="A475">
        <v>991</v>
      </c>
      <c r="B475" t="s">
        <v>1080</v>
      </c>
      <c r="C475" s="3" t="s">
        <v>2010</v>
      </c>
      <c r="D475">
        <v>9800</v>
      </c>
      <c r="E475">
        <v>11091</v>
      </c>
      <c r="F475" t="s">
        <v>20</v>
      </c>
      <c r="G475">
        <v>241</v>
      </c>
      <c r="H475" t="s">
        <v>21</v>
      </c>
      <c r="I475" t="s">
        <v>22</v>
      </c>
      <c r="J475">
        <v>1411621200</v>
      </c>
      <c r="K475">
        <v>1411966800</v>
      </c>
      <c r="L475" t="b">
        <v>0</v>
      </c>
      <c r="M475" t="b">
        <v>1</v>
      </c>
      <c r="N475" t="s">
        <v>23</v>
      </c>
      <c r="O475" s="14">
        <f t="shared" si="28"/>
        <v>46.020746887966808</v>
      </c>
      <c r="P475" s="5">
        <f t="shared" si="29"/>
        <v>1.131734693877551</v>
      </c>
      <c r="Q475" t="s">
        <v>2037</v>
      </c>
      <c r="R475" t="s">
        <v>2051</v>
      </c>
      <c r="S475" s="8">
        <f t="shared" si="30"/>
        <v>1005861.5</v>
      </c>
      <c r="T475" s="8">
        <f t="shared" si="31"/>
        <v>41911.208333333336</v>
      </c>
    </row>
    <row r="476" spans="1:20" ht="17" x14ac:dyDescent="0.2">
      <c r="A476">
        <v>763</v>
      </c>
      <c r="B476" t="s">
        <v>1561</v>
      </c>
      <c r="C476" s="3" t="s">
        <v>1562</v>
      </c>
      <c r="D476">
        <v>5600</v>
      </c>
      <c r="E476">
        <v>6338</v>
      </c>
      <c r="F476" t="s">
        <v>20</v>
      </c>
      <c r="G476">
        <v>235</v>
      </c>
      <c r="H476" t="s">
        <v>21</v>
      </c>
      <c r="I476" t="s">
        <v>22</v>
      </c>
      <c r="J476">
        <v>1336453200</v>
      </c>
      <c r="K476">
        <v>1339477200</v>
      </c>
      <c r="L476" t="b">
        <v>0</v>
      </c>
      <c r="M476" t="b">
        <v>1</v>
      </c>
      <c r="N476" t="s">
        <v>33</v>
      </c>
      <c r="O476" s="14">
        <f t="shared" si="28"/>
        <v>26.970212765957445</v>
      </c>
      <c r="P476" s="5">
        <f t="shared" si="29"/>
        <v>1.1317857142857144</v>
      </c>
      <c r="Q476" t="s">
        <v>2039</v>
      </c>
      <c r="R476" t="s">
        <v>2040</v>
      </c>
      <c r="S476" s="8">
        <f t="shared" si="30"/>
        <v>953661.5</v>
      </c>
      <c r="T476" s="8">
        <f t="shared" si="31"/>
        <v>41072.208333333336</v>
      </c>
    </row>
    <row r="477" spans="1:20" ht="17" x14ac:dyDescent="0.2">
      <c r="A477">
        <v>772</v>
      </c>
      <c r="B477" t="s">
        <v>1579</v>
      </c>
      <c r="C477" s="3" t="s">
        <v>1580</v>
      </c>
      <c r="D477">
        <v>149600</v>
      </c>
      <c r="E477">
        <v>169586</v>
      </c>
      <c r="F477" t="s">
        <v>20</v>
      </c>
      <c r="G477">
        <v>5139</v>
      </c>
      <c r="H477" t="s">
        <v>21</v>
      </c>
      <c r="I477" t="s">
        <v>22</v>
      </c>
      <c r="J477">
        <v>1549692000</v>
      </c>
      <c r="K477">
        <v>1550037600</v>
      </c>
      <c r="L477" t="b">
        <v>0</v>
      </c>
      <c r="M477" t="b">
        <v>0</v>
      </c>
      <c r="N477" t="s">
        <v>60</v>
      </c>
      <c r="O477" s="14">
        <f t="shared" si="28"/>
        <v>32.999805409612762</v>
      </c>
      <c r="P477" s="5">
        <f t="shared" si="29"/>
        <v>1.1335962566844919</v>
      </c>
      <c r="Q477" t="s">
        <v>2033</v>
      </c>
      <c r="R477" t="s">
        <v>2034</v>
      </c>
      <c r="S477" s="8">
        <f t="shared" si="30"/>
        <v>1101744</v>
      </c>
      <c r="T477" s="8">
        <f t="shared" si="31"/>
        <v>43509.25</v>
      </c>
    </row>
    <row r="478" spans="1:20" ht="34" x14ac:dyDescent="0.2">
      <c r="A478">
        <v>854</v>
      </c>
      <c r="B478" t="s">
        <v>1741</v>
      </c>
      <c r="C478" s="3" t="s">
        <v>1742</v>
      </c>
      <c r="D478">
        <v>171000</v>
      </c>
      <c r="E478">
        <v>194309</v>
      </c>
      <c r="F478" t="s">
        <v>20</v>
      </c>
      <c r="G478">
        <v>2662</v>
      </c>
      <c r="H478" t="s">
        <v>15</v>
      </c>
      <c r="I478" t="s">
        <v>16</v>
      </c>
      <c r="J478">
        <v>1574056800</v>
      </c>
      <c r="K478">
        <v>1576389600</v>
      </c>
      <c r="L478" t="b">
        <v>0</v>
      </c>
      <c r="M478" t="b">
        <v>0</v>
      </c>
      <c r="N478" t="s">
        <v>119</v>
      </c>
      <c r="O478" s="14">
        <f t="shared" si="28"/>
        <v>72.993613824192337</v>
      </c>
      <c r="P478" s="5">
        <f t="shared" si="29"/>
        <v>1.1363099415204678</v>
      </c>
      <c r="Q478" t="s">
        <v>2039</v>
      </c>
      <c r="R478" t="s">
        <v>2048</v>
      </c>
      <c r="S478" s="8">
        <f t="shared" si="30"/>
        <v>1118664</v>
      </c>
      <c r="T478" s="8">
        <f t="shared" si="31"/>
        <v>43814.25</v>
      </c>
    </row>
    <row r="479" spans="1:20" ht="34" x14ac:dyDescent="0.2">
      <c r="A479">
        <v>475</v>
      </c>
      <c r="B479" t="s">
        <v>997</v>
      </c>
      <c r="C479" s="3" t="s">
        <v>998</v>
      </c>
      <c r="D479">
        <v>7400</v>
      </c>
      <c r="E479">
        <v>8432</v>
      </c>
      <c r="F479" t="s">
        <v>20</v>
      </c>
      <c r="G479">
        <v>211</v>
      </c>
      <c r="H479" t="s">
        <v>21</v>
      </c>
      <c r="I479" t="s">
        <v>22</v>
      </c>
      <c r="J479">
        <v>1372136400</v>
      </c>
      <c r="K479">
        <v>1372482000</v>
      </c>
      <c r="L479" t="b">
        <v>0</v>
      </c>
      <c r="M479" t="b">
        <v>1</v>
      </c>
      <c r="N479" t="s">
        <v>206</v>
      </c>
      <c r="O479" s="14">
        <f t="shared" si="28"/>
        <v>39.962085308056871</v>
      </c>
      <c r="P479" s="5">
        <f t="shared" si="29"/>
        <v>1.1394594594594594</v>
      </c>
      <c r="Q479" t="s">
        <v>2044</v>
      </c>
      <c r="R479" t="s">
        <v>2054</v>
      </c>
      <c r="S479" s="8">
        <f t="shared" si="30"/>
        <v>978441.5</v>
      </c>
      <c r="T479" s="8">
        <f t="shared" si="31"/>
        <v>41454.208333333336</v>
      </c>
    </row>
    <row r="480" spans="1:20" ht="17" x14ac:dyDescent="0.2">
      <c r="A480">
        <v>635</v>
      </c>
      <c r="B480" t="s">
        <v>1312</v>
      </c>
      <c r="C480" s="3" t="s">
        <v>1313</v>
      </c>
      <c r="D480">
        <v>139000</v>
      </c>
      <c r="E480">
        <v>158590</v>
      </c>
      <c r="F480" t="s">
        <v>20</v>
      </c>
      <c r="G480">
        <v>2266</v>
      </c>
      <c r="H480" t="s">
        <v>21</v>
      </c>
      <c r="I480" t="s">
        <v>22</v>
      </c>
      <c r="J480">
        <v>1360389600</v>
      </c>
      <c r="K480">
        <v>1363150800</v>
      </c>
      <c r="L480" t="b">
        <v>0</v>
      </c>
      <c r="M480" t="b">
        <v>0</v>
      </c>
      <c r="N480" t="s">
        <v>269</v>
      </c>
      <c r="O480" s="14">
        <f t="shared" si="28"/>
        <v>69.986760812003524</v>
      </c>
      <c r="P480" s="5">
        <f t="shared" si="29"/>
        <v>1.1409352517985611</v>
      </c>
      <c r="Q480" t="s">
        <v>2044</v>
      </c>
      <c r="R480" t="s">
        <v>2052</v>
      </c>
      <c r="S480" s="8">
        <f t="shared" si="30"/>
        <v>970284</v>
      </c>
      <c r="T480" s="8">
        <f t="shared" si="31"/>
        <v>41346.208333333336</v>
      </c>
    </row>
    <row r="481" spans="1:20" ht="17" x14ac:dyDescent="0.2">
      <c r="A481">
        <v>335</v>
      </c>
      <c r="B481" t="s">
        <v>722</v>
      </c>
      <c r="C481" s="3" t="s">
        <v>723</v>
      </c>
      <c r="D481">
        <v>173800</v>
      </c>
      <c r="E481">
        <v>198628</v>
      </c>
      <c r="F481" t="s">
        <v>20</v>
      </c>
      <c r="G481">
        <v>2283</v>
      </c>
      <c r="H481" t="s">
        <v>21</v>
      </c>
      <c r="I481" t="s">
        <v>22</v>
      </c>
      <c r="J481">
        <v>1573797600</v>
      </c>
      <c r="K481">
        <v>1574920800</v>
      </c>
      <c r="L481" t="b">
        <v>0</v>
      </c>
      <c r="M481" t="b">
        <v>0</v>
      </c>
      <c r="N481" t="s">
        <v>23</v>
      </c>
      <c r="O481" s="14">
        <f t="shared" si="28"/>
        <v>87.003066141042481</v>
      </c>
      <c r="P481" s="5">
        <f t="shared" si="29"/>
        <v>1.1428538550057536</v>
      </c>
      <c r="Q481" t="s">
        <v>2037</v>
      </c>
      <c r="R481" t="s">
        <v>2060</v>
      </c>
      <c r="S481" s="8">
        <f t="shared" si="30"/>
        <v>1118484</v>
      </c>
      <c r="T481" s="8">
        <f t="shared" si="31"/>
        <v>43797.25</v>
      </c>
    </row>
    <row r="482" spans="1:20" ht="17" x14ac:dyDescent="0.2">
      <c r="A482">
        <v>46</v>
      </c>
      <c r="B482" t="s">
        <v>138</v>
      </c>
      <c r="C482" s="3" t="s">
        <v>139</v>
      </c>
      <c r="D482">
        <v>3700</v>
      </c>
      <c r="E482">
        <v>4247</v>
      </c>
      <c r="F482" t="s">
        <v>20</v>
      </c>
      <c r="G482">
        <v>92</v>
      </c>
      <c r="H482" t="s">
        <v>21</v>
      </c>
      <c r="I482" t="s">
        <v>22</v>
      </c>
      <c r="J482">
        <v>1278565200</v>
      </c>
      <c r="K482">
        <v>1280552400</v>
      </c>
      <c r="L482" t="b">
        <v>0</v>
      </c>
      <c r="M482" t="b">
        <v>0</v>
      </c>
      <c r="N482" t="s">
        <v>23</v>
      </c>
      <c r="O482" s="14">
        <f t="shared" si="28"/>
        <v>46.163043478260867</v>
      </c>
      <c r="P482" s="5">
        <f t="shared" si="29"/>
        <v>1.1478378378378378</v>
      </c>
      <c r="Q482" t="s">
        <v>2039</v>
      </c>
      <c r="R482" t="s">
        <v>2040</v>
      </c>
      <c r="S482" s="8">
        <f t="shared" si="30"/>
        <v>913461.5</v>
      </c>
      <c r="T482" s="8">
        <f t="shared" si="31"/>
        <v>40390.208333333336</v>
      </c>
    </row>
    <row r="483" spans="1:20" ht="17" x14ac:dyDescent="0.2">
      <c r="A483">
        <v>784</v>
      </c>
      <c r="B483" t="s">
        <v>1603</v>
      </c>
      <c r="C483" s="3" t="s">
        <v>1604</v>
      </c>
      <c r="D483">
        <v>88900</v>
      </c>
      <c r="E483">
        <v>102535</v>
      </c>
      <c r="F483" t="s">
        <v>20</v>
      </c>
      <c r="G483">
        <v>3308</v>
      </c>
      <c r="H483" t="s">
        <v>21</v>
      </c>
      <c r="I483" t="s">
        <v>22</v>
      </c>
      <c r="J483">
        <v>1457244000</v>
      </c>
      <c r="K483">
        <v>1458190800</v>
      </c>
      <c r="L483" t="b">
        <v>0</v>
      </c>
      <c r="M483" t="b">
        <v>0</v>
      </c>
      <c r="N483" t="s">
        <v>28</v>
      </c>
      <c r="O483" s="14">
        <f t="shared" si="28"/>
        <v>30.996070133010882</v>
      </c>
      <c r="P483" s="5">
        <f t="shared" si="29"/>
        <v>1.1533745781777278</v>
      </c>
      <c r="Q483" t="s">
        <v>2039</v>
      </c>
      <c r="R483" t="s">
        <v>2040</v>
      </c>
      <c r="S483" s="8">
        <f t="shared" si="30"/>
        <v>1037544</v>
      </c>
      <c r="T483" s="8">
        <f t="shared" si="31"/>
        <v>42446.208333333328</v>
      </c>
    </row>
    <row r="484" spans="1:20" ht="17" x14ac:dyDescent="0.2">
      <c r="A484">
        <v>890</v>
      </c>
      <c r="B484" t="s">
        <v>1812</v>
      </c>
      <c r="C484" s="3" t="s">
        <v>1813</v>
      </c>
      <c r="D484">
        <v>134400</v>
      </c>
      <c r="E484">
        <v>155849</v>
      </c>
      <c r="F484" t="s">
        <v>20</v>
      </c>
      <c r="G484">
        <v>1470</v>
      </c>
      <c r="H484" t="s">
        <v>21</v>
      </c>
      <c r="I484" t="s">
        <v>22</v>
      </c>
      <c r="J484">
        <v>1561352400</v>
      </c>
      <c r="K484">
        <v>1561438800</v>
      </c>
      <c r="L484" t="b">
        <v>0</v>
      </c>
      <c r="M484" t="b">
        <v>0</v>
      </c>
      <c r="N484" t="s">
        <v>60</v>
      </c>
      <c r="O484" s="14">
        <f t="shared" si="28"/>
        <v>106.01972789115646</v>
      </c>
      <c r="P484" s="5">
        <f t="shared" si="29"/>
        <v>1.1595907738095239</v>
      </c>
      <c r="Q484" t="s">
        <v>2035</v>
      </c>
      <c r="R484" t="s">
        <v>2036</v>
      </c>
      <c r="S484" s="8">
        <f t="shared" si="30"/>
        <v>1109841.5</v>
      </c>
      <c r="T484" s="8">
        <f t="shared" si="31"/>
        <v>43641.208333333328</v>
      </c>
    </row>
    <row r="485" spans="1:20" ht="17" x14ac:dyDescent="0.2">
      <c r="A485">
        <v>132</v>
      </c>
      <c r="B485" t="s">
        <v>315</v>
      </c>
      <c r="C485" s="3" t="s">
        <v>316</v>
      </c>
      <c r="D485">
        <v>3300</v>
      </c>
      <c r="E485">
        <v>3834</v>
      </c>
      <c r="F485" t="s">
        <v>20</v>
      </c>
      <c r="G485">
        <v>89</v>
      </c>
      <c r="H485" t="s">
        <v>21</v>
      </c>
      <c r="I485" t="s">
        <v>22</v>
      </c>
      <c r="J485">
        <v>1515736800</v>
      </c>
      <c r="K485">
        <v>1517119200</v>
      </c>
      <c r="L485" t="b">
        <v>0</v>
      </c>
      <c r="M485" t="b">
        <v>1</v>
      </c>
      <c r="N485" t="s">
        <v>33</v>
      </c>
      <c r="O485" s="14">
        <f t="shared" si="28"/>
        <v>43.078651685393261</v>
      </c>
      <c r="P485" s="5">
        <f t="shared" si="29"/>
        <v>1.1618181818181819</v>
      </c>
      <c r="Q485" t="s">
        <v>2039</v>
      </c>
      <c r="R485" t="s">
        <v>2048</v>
      </c>
      <c r="S485" s="8">
        <f t="shared" si="30"/>
        <v>1078164</v>
      </c>
      <c r="T485" s="8">
        <f t="shared" si="31"/>
        <v>43128.25</v>
      </c>
    </row>
    <row r="486" spans="1:20" ht="17" x14ac:dyDescent="0.2">
      <c r="A486">
        <v>435</v>
      </c>
      <c r="B486" t="s">
        <v>919</v>
      </c>
      <c r="C486" s="3" t="s">
        <v>920</v>
      </c>
      <c r="D486">
        <v>152400</v>
      </c>
      <c r="E486">
        <v>178120</v>
      </c>
      <c r="F486" t="s">
        <v>20</v>
      </c>
      <c r="G486">
        <v>1713</v>
      </c>
      <c r="H486" t="s">
        <v>107</v>
      </c>
      <c r="I486" t="s">
        <v>108</v>
      </c>
      <c r="J486">
        <v>1418623200</v>
      </c>
      <c r="K486">
        <v>1419660000</v>
      </c>
      <c r="L486" t="b">
        <v>0</v>
      </c>
      <c r="M486" t="b">
        <v>1</v>
      </c>
      <c r="N486" t="s">
        <v>33</v>
      </c>
      <c r="O486" s="14">
        <f t="shared" si="28"/>
        <v>103.98131932282546</v>
      </c>
      <c r="P486" s="5">
        <f t="shared" si="29"/>
        <v>1.168766404199475</v>
      </c>
      <c r="Q486" t="s">
        <v>2033</v>
      </c>
      <c r="R486" t="s">
        <v>2034</v>
      </c>
      <c r="S486" s="8">
        <f t="shared" si="30"/>
        <v>1010724</v>
      </c>
      <c r="T486" s="8">
        <f t="shared" si="31"/>
        <v>42000.25</v>
      </c>
    </row>
    <row r="487" spans="1:20" ht="17" x14ac:dyDescent="0.2">
      <c r="A487">
        <v>537</v>
      </c>
      <c r="B487" t="s">
        <v>1119</v>
      </c>
      <c r="C487" s="3" t="s">
        <v>1120</v>
      </c>
      <c r="D487">
        <v>84400</v>
      </c>
      <c r="E487">
        <v>98935</v>
      </c>
      <c r="F487" t="s">
        <v>20</v>
      </c>
      <c r="G487">
        <v>1052</v>
      </c>
      <c r="H487" t="s">
        <v>36</v>
      </c>
      <c r="I487" t="s">
        <v>37</v>
      </c>
      <c r="J487">
        <v>1535605200</v>
      </c>
      <c r="K487">
        <v>1537592400</v>
      </c>
      <c r="L487" t="b">
        <v>1</v>
      </c>
      <c r="M487" t="b">
        <v>1</v>
      </c>
      <c r="N487" t="s">
        <v>42</v>
      </c>
      <c r="O487" s="14">
        <f t="shared" si="28"/>
        <v>94.044676806083643</v>
      </c>
      <c r="P487" s="5">
        <f t="shared" si="29"/>
        <v>1.1722156398104266</v>
      </c>
      <c r="Q487" t="s">
        <v>2033</v>
      </c>
      <c r="R487" t="s">
        <v>2034</v>
      </c>
      <c r="S487" s="8">
        <f t="shared" si="30"/>
        <v>1091961.5</v>
      </c>
      <c r="T487" s="8">
        <f t="shared" si="31"/>
        <v>43365.208333333328</v>
      </c>
    </row>
    <row r="488" spans="1:20" ht="17" x14ac:dyDescent="0.2">
      <c r="A488">
        <v>928</v>
      </c>
      <c r="B488" t="s">
        <v>1888</v>
      </c>
      <c r="C488" s="3" t="s">
        <v>1889</v>
      </c>
      <c r="D488">
        <v>167400</v>
      </c>
      <c r="E488">
        <v>196386</v>
      </c>
      <c r="F488" t="s">
        <v>20</v>
      </c>
      <c r="G488">
        <v>3777</v>
      </c>
      <c r="H488" t="s">
        <v>107</v>
      </c>
      <c r="I488" t="s">
        <v>108</v>
      </c>
      <c r="J488">
        <v>1388296800</v>
      </c>
      <c r="K488">
        <v>1389074400</v>
      </c>
      <c r="L488" t="b">
        <v>0</v>
      </c>
      <c r="M488" t="b">
        <v>0</v>
      </c>
      <c r="N488" t="s">
        <v>28</v>
      </c>
      <c r="O488" s="14">
        <f t="shared" si="28"/>
        <v>51.995234312946785</v>
      </c>
      <c r="P488" s="5">
        <f t="shared" si="29"/>
        <v>1.1731541218637993</v>
      </c>
      <c r="Q488" t="s">
        <v>2037</v>
      </c>
      <c r="R488" t="s">
        <v>2051</v>
      </c>
      <c r="S488" s="8">
        <f t="shared" si="30"/>
        <v>989664</v>
      </c>
      <c r="T488" s="8">
        <f t="shared" si="31"/>
        <v>41646.25</v>
      </c>
    </row>
    <row r="489" spans="1:20" ht="17" x14ac:dyDescent="0.2">
      <c r="A489">
        <v>118</v>
      </c>
      <c r="B489" t="s">
        <v>286</v>
      </c>
      <c r="C489" s="3" t="s">
        <v>287</v>
      </c>
      <c r="D489">
        <v>5400</v>
      </c>
      <c r="E489">
        <v>6351</v>
      </c>
      <c r="F489" t="s">
        <v>20</v>
      </c>
      <c r="G489">
        <v>67</v>
      </c>
      <c r="H489" t="s">
        <v>21</v>
      </c>
      <c r="I489" t="s">
        <v>22</v>
      </c>
      <c r="J489">
        <v>1390716000</v>
      </c>
      <c r="K489">
        <v>1391234400</v>
      </c>
      <c r="L489" t="b">
        <v>0</v>
      </c>
      <c r="M489" t="b">
        <v>0</v>
      </c>
      <c r="N489" t="s">
        <v>122</v>
      </c>
      <c r="O489" s="14">
        <f t="shared" si="28"/>
        <v>94.791044776119406</v>
      </c>
      <c r="P489" s="5">
        <f t="shared" si="29"/>
        <v>1.1761111111111111</v>
      </c>
      <c r="Q489" t="s">
        <v>2035</v>
      </c>
      <c r="R489" t="s">
        <v>2036</v>
      </c>
      <c r="S489" s="8">
        <f t="shared" si="30"/>
        <v>991344</v>
      </c>
      <c r="T489" s="8">
        <f t="shared" si="31"/>
        <v>41671.25</v>
      </c>
    </row>
    <row r="490" spans="1:20" ht="17" x14ac:dyDescent="0.2">
      <c r="A490">
        <v>885</v>
      </c>
      <c r="B490" t="s">
        <v>1802</v>
      </c>
      <c r="C490" s="3" t="s">
        <v>1803</v>
      </c>
      <c r="D490">
        <v>1800</v>
      </c>
      <c r="E490">
        <v>2129</v>
      </c>
      <c r="F490" t="s">
        <v>20</v>
      </c>
      <c r="G490">
        <v>52</v>
      </c>
      <c r="H490" t="s">
        <v>21</v>
      </c>
      <c r="I490" t="s">
        <v>22</v>
      </c>
      <c r="J490">
        <v>1275800400</v>
      </c>
      <c r="K490">
        <v>1279083600</v>
      </c>
      <c r="L490" t="b">
        <v>0</v>
      </c>
      <c r="M490" t="b">
        <v>0</v>
      </c>
      <c r="N490" t="s">
        <v>33</v>
      </c>
      <c r="O490" s="14">
        <f t="shared" si="28"/>
        <v>40.942307692307693</v>
      </c>
      <c r="P490" s="5">
        <f t="shared" si="29"/>
        <v>1.1827777777777777</v>
      </c>
      <c r="Q490" t="s">
        <v>2042</v>
      </c>
      <c r="R490" t="s">
        <v>2043</v>
      </c>
      <c r="S490" s="8">
        <f t="shared" si="30"/>
        <v>911541.5</v>
      </c>
      <c r="T490" s="8">
        <f t="shared" si="31"/>
        <v>40373.208333333336</v>
      </c>
    </row>
    <row r="491" spans="1:20" ht="17" x14ac:dyDescent="0.2">
      <c r="A491">
        <v>455</v>
      </c>
      <c r="B491" t="s">
        <v>958</v>
      </c>
      <c r="C491" s="3" t="s">
        <v>959</v>
      </c>
      <c r="D491">
        <v>116500</v>
      </c>
      <c r="E491">
        <v>137904</v>
      </c>
      <c r="F491" t="s">
        <v>20</v>
      </c>
      <c r="G491">
        <v>3727</v>
      </c>
      <c r="H491" t="s">
        <v>21</v>
      </c>
      <c r="I491" t="s">
        <v>22</v>
      </c>
      <c r="J491">
        <v>1316754000</v>
      </c>
      <c r="K491">
        <v>1318741200</v>
      </c>
      <c r="L491" t="b">
        <v>0</v>
      </c>
      <c r="M491" t="b">
        <v>0</v>
      </c>
      <c r="N491" t="s">
        <v>33</v>
      </c>
      <c r="O491" s="14">
        <f t="shared" si="28"/>
        <v>37.001341561577675</v>
      </c>
      <c r="P491" s="5">
        <f t="shared" si="29"/>
        <v>1.1837253218884121</v>
      </c>
      <c r="Q491" t="s">
        <v>2033</v>
      </c>
      <c r="R491" t="s">
        <v>2034</v>
      </c>
      <c r="S491" s="8">
        <f t="shared" si="30"/>
        <v>939981.5</v>
      </c>
      <c r="T491" s="8">
        <f t="shared" si="31"/>
        <v>40832.208333333336</v>
      </c>
    </row>
    <row r="492" spans="1:20" ht="17" x14ac:dyDescent="0.2">
      <c r="A492">
        <v>510</v>
      </c>
      <c r="B492" t="s">
        <v>1066</v>
      </c>
      <c r="C492" s="3" t="s">
        <v>1067</v>
      </c>
      <c r="D492">
        <v>7800</v>
      </c>
      <c r="E492">
        <v>9289</v>
      </c>
      <c r="F492" t="s">
        <v>20</v>
      </c>
      <c r="G492">
        <v>131</v>
      </c>
      <c r="H492" t="s">
        <v>26</v>
      </c>
      <c r="I492" t="s">
        <v>27</v>
      </c>
      <c r="J492">
        <v>1527742800</v>
      </c>
      <c r="K492">
        <v>1529816400</v>
      </c>
      <c r="L492" t="b">
        <v>0</v>
      </c>
      <c r="M492" t="b">
        <v>0</v>
      </c>
      <c r="N492" t="s">
        <v>53</v>
      </c>
      <c r="O492" s="14">
        <f t="shared" si="28"/>
        <v>70.908396946564892</v>
      </c>
      <c r="P492" s="5">
        <f t="shared" si="29"/>
        <v>1.1908974358974358</v>
      </c>
      <c r="Q492" t="s">
        <v>2033</v>
      </c>
      <c r="R492" t="s">
        <v>2034</v>
      </c>
      <c r="S492" s="8">
        <f t="shared" si="30"/>
        <v>1086501.5</v>
      </c>
      <c r="T492" s="8">
        <f t="shared" si="31"/>
        <v>43275.208333333328</v>
      </c>
    </row>
    <row r="493" spans="1:20" ht="34" x14ac:dyDescent="0.2">
      <c r="A493">
        <v>961</v>
      </c>
      <c r="B493" t="s">
        <v>1952</v>
      </c>
      <c r="C493" s="3" t="s">
        <v>1953</v>
      </c>
      <c r="D493">
        <v>5700</v>
      </c>
      <c r="E493">
        <v>6800</v>
      </c>
      <c r="F493" t="s">
        <v>20</v>
      </c>
      <c r="G493">
        <v>155</v>
      </c>
      <c r="H493" t="s">
        <v>21</v>
      </c>
      <c r="I493" t="s">
        <v>22</v>
      </c>
      <c r="J493">
        <v>1297922400</v>
      </c>
      <c r="K493">
        <v>1298268000</v>
      </c>
      <c r="L493" t="b">
        <v>0</v>
      </c>
      <c r="M493" t="b">
        <v>0</v>
      </c>
      <c r="N493" t="s">
        <v>206</v>
      </c>
      <c r="O493" s="14">
        <f t="shared" si="28"/>
        <v>43.87096774193548</v>
      </c>
      <c r="P493" s="5">
        <f t="shared" si="29"/>
        <v>1.1929824561403508</v>
      </c>
      <c r="Q493" t="s">
        <v>2037</v>
      </c>
      <c r="R493" t="s">
        <v>2050</v>
      </c>
      <c r="S493" s="8">
        <f t="shared" si="30"/>
        <v>926904</v>
      </c>
      <c r="T493" s="8">
        <f t="shared" si="31"/>
        <v>40595.25</v>
      </c>
    </row>
    <row r="494" spans="1:20" ht="34" x14ac:dyDescent="0.2">
      <c r="A494">
        <v>584</v>
      </c>
      <c r="B494" t="s">
        <v>45</v>
      </c>
      <c r="C494" s="3" t="s">
        <v>1211</v>
      </c>
      <c r="D494">
        <v>86400</v>
      </c>
      <c r="E494">
        <v>103255</v>
      </c>
      <c r="F494" t="s">
        <v>20</v>
      </c>
      <c r="G494">
        <v>1613</v>
      </c>
      <c r="H494" t="s">
        <v>21</v>
      </c>
      <c r="I494" t="s">
        <v>22</v>
      </c>
      <c r="J494">
        <v>1335330000</v>
      </c>
      <c r="K494">
        <v>1336539600</v>
      </c>
      <c r="L494" t="b">
        <v>0</v>
      </c>
      <c r="M494" t="b">
        <v>0</v>
      </c>
      <c r="N494" t="s">
        <v>28</v>
      </c>
      <c r="O494" s="14">
        <f t="shared" si="28"/>
        <v>64.01425914445133</v>
      </c>
      <c r="P494" s="5">
        <f t="shared" si="29"/>
        <v>1.1950810185185186</v>
      </c>
      <c r="Q494" t="s">
        <v>2044</v>
      </c>
      <c r="R494" t="s">
        <v>2052</v>
      </c>
      <c r="S494" s="8">
        <f t="shared" si="30"/>
        <v>952881.5</v>
      </c>
      <c r="T494" s="8">
        <f t="shared" si="31"/>
        <v>41038.208333333336</v>
      </c>
    </row>
    <row r="495" spans="1:20" ht="17" x14ac:dyDescent="0.2">
      <c r="A495">
        <v>603</v>
      </c>
      <c r="B495" t="s">
        <v>1248</v>
      </c>
      <c r="C495" s="3" t="s">
        <v>1249</v>
      </c>
      <c r="D495">
        <v>5300</v>
      </c>
      <c r="E495">
        <v>6342</v>
      </c>
      <c r="F495" t="s">
        <v>20</v>
      </c>
      <c r="G495">
        <v>102</v>
      </c>
      <c r="H495" t="s">
        <v>21</v>
      </c>
      <c r="I495" t="s">
        <v>22</v>
      </c>
      <c r="J495">
        <v>1555563600</v>
      </c>
      <c r="K495">
        <v>1557896400</v>
      </c>
      <c r="L495" t="b">
        <v>0</v>
      </c>
      <c r="M495" t="b">
        <v>0</v>
      </c>
      <c r="N495" t="s">
        <v>33</v>
      </c>
      <c r="O495" s="14">
        <f t="shared" si="28"/>
        <v>62.176470588235297</v>
      </c>
      <c r="P495" s="5">
        <f t="shared" si="29"/>
        <v>1.1966037735849056</v>
      </c>
      <c r="Q495" t="s">
        <v>2035</v>
      </c>
      <c r="R495" t="s">
        <v>2036</v>
      </c>
      <c r="S495" s="8">
        <f t="shared" si="30"/>
        <v>1105821.5</v>
      </c>
      <c r="T495" s="8">
        <f t="shared" si="31"/>
        <v>43600.208333333328</v>
      </c>
    </row>
    <row r="496" spans="1:20" ht="17" x14ac:dyDescent="0.2">
      <c r="A496">
        <v>228</v>
      </c>
      <c r="B496" t="s">
        <v>508</v>
      </c>
      <c r="C496" s="3" t="s">
        <v>509</v>
      </c>
      <c r="D496">
        <v>137900</v>
      </c>
      <c r="E496">
        <v>165352</v>
      </c>
      <c r="F496" t="s">
        <v>20</v>
      </c>
      <c r="G496">
        <v>2468</v>
      </c>
      <c r="H496" t="s">
        <v>21</v>
      </c>
      <c r="I496" t="s">
        <v>22</v>
      </c>
      <c r="J496">
        <v>1472619600</v>
      </c>
      <c r="K496">
        <v>1474779600</v>
      </c>
      <c r="L496" t="b">
        <v>0</v>
      </c>
      <c r="M496" t="b">
        <v>0</v>
      </c>
      <c r="N496" t="s">
        <v>71</v>
      </c>
      <c r="O496" s="14">
        <f t="shared" si="28"/>
        <v>66.998379254457049</v>
      </c>
      <c r="P496" s="5">
        <f t="shared" si="29"/>
        <v>1.1990717911530093</v>
      </c>
      <c r="Q496" t="s">
        <v>2033</v>
      </c>
      <c r="R496" t="s">
        <v>2034</v>
      </c>
      <c r="S496" s="8">
        <f t="shared" si="30"/>
        <v>1048221.5</v>
      </c>
      <c r="T496" s="8">
        <f t="shared" si="31"/>
        <v>42638.208333333328</v>
      </c>
    </row>
    <row r="497" spans="1:20" ht="17" x14ac:dyDescent="0.2">
      <c r="A497">
        <v>111</v>
      </c>
      <c r="B497" t="s">
        <v>272</v>
      </c>
      <c r="C497" s="3" t="s">
        <v>273</v>
      </c>
      <c r="D497">
        <v>61400</v>
      </c>
      <c r="E497">
        <v>73653</v>
      </c>
      <c r="F497" t="s">
        <v>20</v>
      </c>
      <c r="G497">
        <v>676</v>
      </c>
      <c r="H497" t="s">
        <v>21</v>
      </c>
      <c r="I497" t="s">
        <v>22</v>
      </c>
      <c r="J497">
        <v>1348290000</v>
      </c>
      <c r="K497">
        <v>1348808400</v>
      </c>
      <c r="L497" t="b">
        <v>0</v>
      </c>
      <c r="M497" t="b">
        <v>0</v>
      </c>
      <c r="N497" t="s">
        <v>133</v>
      </c>
      <c r="O497" s="14">
        <f t="shared" si="28"/>
        <v>108.95414201183432</v>
      </c>
      <c r="P497" s="5">
        <f t="shared" si="29"/>
        <v>1.1995602605863191</v>
      </c>
      <c r="Q497" t="s">
        <v>2037</v>
      </c>
      <c r="R497" t="s">
        <v>2038</v>
      </c>
      <c r="S497" s="8">
        <f t="shared" si="30"/>
        <v>961881.5</v>
      </c>
      <c r="T497" s="8">
        <f t="shared" si="31"/>
        <v>41180.208333333336</v>
      </c>
    </row>
    <row r="498" spans="1:20" ht="34" x14ac:dyDescent="0.2">
      <c r="A498">
        <v>641</v>
      </c>
      <c r="B498" t="s">
        <v>1324</v>
      </c>
      <c r="C498" s="3" t="s">
        <v>1325</v>
      </c>
      <c r="D498">
        <v>9400</v>
      </c>
      <c r="E498">
        <v>11277</v>
      </c>
      <c r="F498" t="s">
        <v>20</v>
      </c>
      <c r="G498">
        <v>194</v>
      </c>
      <c r="H498" t="s">
        <v>98</v>
      </c>
      <c r="I498" t="s">
        <v>99</v>
      </c>
      <c r="J498">
        <v>1487570400</v>
      </c>
      <c r="K498">
        <v>1489986000</v>
      </c>
      <c r="L498" t="b">
        <v>0</v>
      </c>
      <c r="M498" t="b">
        <v>0</v>
      </c>
      <c r="N498" t="s">
        <v>33</v>
      </c>
      <c r="O498" s="14">
        <f t="shared" si="28"/>
        <v>58.128865979381445</v>
      </c>
      <c r="P498" s="5">
        <f t="shared" si="29"/>
        <v>1.1996808510638297</v>
      </c>
      <c r="Q498" t="s">
        <v>2044</v>
      </c>
      <c r="R498" t="s">
        <v>2057</v>
      </c>
      <c r="S498" s="8">
        <f t="shared" si="30"/>
        <v>1058604</v>
      </c>
      <c r="T498" s="8">
        <f t="shared" si="31"/>
        <v>42814.208333333328</v>
      </c>
    </row>
    <row r="499" spans="1:20" ht="34" x14ac:dyDescent="0.2">
      <c r="A499">
        <v>255</v>
      </c>
      <c r="B499" t="s">
        <v>562</v>
      </c>
      <c r="C499" s="3" t="s">
        <v>563</v>
      </c>
      <c r="D499">
        <v>80500</v>
      </c>
      <c r="E499">
        <v>96735</v>
      </c>
      <c r="F499" t="s">
        <v>20</v>
      </c>
      <c r="G499">
        <v>1697</v>
      </c>
      <c r="H499" t="s">
        <v>21</v>
      </c>
      <c r="I499" t="s">
        <v>22</v>
      </c>
      <c r="J499">
        <v>1297836000</v>
      </c>
      <c r="K499">
        <v>1298268000</v>
      </c>
      <c r="L499" t="b">
        <v>0</v>
      </c>
      <c r="M499" t="b">
        <v>1</v>
      </c>
      <c r="N499" t="s">
        <v>23</v>
      </c>
      <c r="O499" s="14">
        <f t="shared" si="28"/>
        <v>57.003535651149086</v>
      </c>
      <c r="P499" s="5">
        <f t="shared" si="29"/>
        <v>1.2016770186335404</v>
      </c>
      <c r="Q499" t="s">
        <v>2033</v>
      </c>
      <c r="R499" t="s">
        <v>2034</v>
      </c>
      <c r="S499" s="8">
        <f t="shared" si="30"/>
        <v>926844</v>
      </c>
      <c r="T499" s="8">
        <f t="shared" si="31"/>
        <v>40595.25</v>
      </c>
    </row>
    <row r="500" spans="1:20" ht="17" x14ac:dyDescent="0.2">
      <c r="A500">
        <v>609</v>
      </c>
      <c r="B500" t="s">
        <v>1260</v>
      </c>
      <c r="C500" s="3" t="s">
        <v>1261</v>
      </c>
      <c r="D500">
        <v>10000</v>
      </c>
      <c r="E500">
        <v>12042</v>
      </c>
      <c r="F500" t="s">
        <v>20</v>
      </c>
      <c r="G500">
        <v>117</v>
      </c>
      <c r="H500" t="s">
        <v>21</v>
      </c>
      <c r="I500" t="s">
        <v>22</v>
      </c>
      <c r="J500">
        <v>1547618400</v>
      </c>
      <c r="K500">
        <v>1549087200</v>
      </c>
      <c r="L500" t="b">
        <v>0</v>
      </c>
      <c r="M500" t="b">
        <v>0</v>
      </c>
      <c r="N500" t="s">
        <v>474</v>
      </c>
      <c r="O500" s="14">
        <f t="shared" si="28"/>
        <v>102.92307692307692</v>
      </c>
      <c r="P500" s="5">
        <f t="shared" si="29"/>
        <v>1.2041999999999999</v>
      </c>
      <c r="Q500" t="s">
        <v>2039</v>
      </c>
      <c r="R500" t="s">
        <v>2040</v>
      </c>
      <c r="S500" s="8">
        <f t="shared" si="30"/>
        <v>1100304</v>
      </c>
      <c r="T500" s="8">
        <f t="shared" si="31"/>
        <v>43498.25</v>
      </c>
    </row>
    <row r="501" spans="1:20" ht="17" x14ac:dyDescent="0.2">
      <c r="A501">
        <v>148</v>
      </c>
      <c r="B501" t="s">
        <v>348</v>
      </c>
      <c r="C501" s="3" t="s">
        <v>349</v>
      </c>
      <c r="D501">
        <v>9300</v>
      </c>
      <c r="E501">
        <v>11255</v>
      </c>
      <c r="F501" t="s">
        <v>20</v>
      </c>
      <c r="G501">
        <v>107</v>
      </c>
      <c r="H501" t="s">
        <v>21</v>
      </c>
      <c r="I501" t="s">
        <v>22</v>
      </c>
      <c r="J501">
        <v>1500958800</v>
      </c>
      <c r="K501">
        <v>1501736400</v>
      </c>
      <c r="L501" t="b">
        <v>0</v>
      </c>
      <c r="M501" t="b">
        <v>0</v>
      </c>
      <c r="N501" t="s">
        <v>65</v>
      </c>
      <c r="O501" s="14">
        <f t="shared" si="28"/>
        <v>105.18691588785046</v>
      </c>
      <c r="P501" s="5">
        <f t="shared" si="29"/>
        <v>1.2102150537634409</v>
      </c>
      <c r="Q501" t="s">
        <v>2037</v>
      </c>
      <c r="R501" t="s">
        <v>2053</v>
      </c>
      <c r="S501" s="8">
        <f t="shared" si="30"/>
        <v>1067901.5</v>
      </c>
      <c r="T501" s="8">
        <f t="shared" si="31"/>
        <v>42950.208333333328</v>
      </c>
    </row>
    <row r="502" spans="1:20" ht="17" x14ac:dyDescent="0.2">
      <c r="A502">
        <v>165</v>
      </c>
      <c r="B502" t="s">
        <v>382</v>
      </c>
      <c r="C502" s="3" t="s">
        <v>383</v>
      </c>
      <c r="D502">
        <v>90400</v>
      </c>
      <c r="E502">
        <v>110279</v>
      </c>
      <c r="F502" t="s">
        <v>20</v>
      </c>
      <c r="G502">
        <v>2506</v>
      </c>
      <c r="H502" t="s">
        <v>21</v>
      </c>
      <c r="I502" t="s">
        <v>22</v>
      </c>
      <c r="J502">
        <v>1501563600</v>
      </c>
      <c r="K502">
        <v>1504328400</v>
      </c>
      <c r="L502" t="b">
        <v>0</v>
      </c>
      <c r="M502" t="b">
        <v>0</v>
      </c>
      <c r="N502" t="s">
        <v>28</v>
      </c>
      <c r="O502" s="14">
        <f t="shared" si="28"/>
        <v>44.005985634477256</v>
      </c>
      <c r="P502" s="5">
        <f t="shared" si="29"/>
        <v>1.2199004424778761</v>
      </c>
      <c r="Q502" t="s">
        <v>2035</v>
      </c>
      <c r="R502" t="s">
        <v>2049</v>
      </c>
      <c r="S502" s="8">
        <f t="shared" si="30"/>
        <v>1068321.5</v>
      </c>
      <c r="T502" s="8">
        <f t="shared" si="31"/>
        <v>42980.208333333328</v>
      </c>
    </row>
    <row r="503" spans="1:20" ht="34" x14ac:dyDescent="0.2">
      <c r="A503">
        <v>671</v>
      </c>
      <c r="B503" t="s">
        <v>1382</v>
      </c>
      <c r="C503" s="3" t="s">
        <v>1383</v>
      </c>
      <c r="D503">
        <v>97600</v>
      </c>
      <c r="E503">
        <v>119127</v>
      </c>
      <c r="F503" t="s">
        <v>20</v>
      </c>
      <c r="G503">
        <v>1073</v>
      </c>
      <c r="H503" t="s">
        <v>21</v>
      </c>
      <c r="I503" t="s">
        <v>22</v>
      </c>
      <c r="J503">
        <v>1280552400</v>
      </c>
      <c r="K503">
        <v>1280898000</v>
      </c>
      <c r="L503" t="b">
        <v>0</v>
      </c>
      <c r="M503" t="b">
        <v>1</v>
      </c>
      <c r="N503" t="s">
        <v>33</v>
      </c>
      <c r="O503" s="14">
        <f t="shared" si="28"/>
        <v>111.02236719478098</v>
      </c>
      <c r="P503" s="5">
        <f t="shared" si="29"/>
        <v>1.220563524590164</v>
      </c>
      <c r="Q503" t="s">
        <v>2035</v>
      </c>
      <c r="R503" t="s">
        <v>2036</v>
      </c>
      <c r="S503" s="8">
        <f t="shared" si="30"/>
        <v>914841.5</v>
      </c>
      <c r="T503" s="8">
        <f t="shared" si="31"/>
        <v>40394.208333333336</v>
      </c>
    </row>
    <row r="504" spans="1:20" ht="17" x14ac:dyDescent="0.2">
      <c r="A504">
        <v>389</v>
      </c>
      <c r="B504" t="s">
        <v>830</v>
      </c>
      <c r="C504" s="3" t="s">
        <v>831</v>
      </c>
      <c r="D504">
        <v>83000</v>
      </c>
      <c r="E504">
        <v>101352</v>
      </c>
      <c r="F504" t="s">
        <v>20</v>
      </c>
      <c r="G504">
        <v>1152</v>
      </c>
      <c r="H504" t="s">
        <v>21</v>
      </c>
      <c r="I504" t="s">
        <v>22</v>
      </c>
      <c r="J504">
        <v>1288242000</v>
      </c>
      <c r="K504">
        <v>1290578400</v>
      </c>
      <c r="L504" t="b">
        <v>0</v>
      </c>
      <c r="M504" t="b">
        <v>0</v>
      </c>
      <c r="N504" t="s">
        <v>33</v>
      </c>
      <c r="O504" s="14">
        <f t="shared" si="28"/>
        <v>87.979166666666671</v>
      </c>
      <c r="P504" s="5">
        <f t="shared" si="29"/>
        <v>1.2211084337349398</v>
      </c>
      <c r="Q504" t="s">
        <v>2033</v>
      </c>
      <c r="R504" t="s">
        <v>2034</v>
      </c>
      <c r="S504" s="8">
        <f t="shared" si="30"/>
        <v>920181.5</v>
      </c>
      <c r="T504" s="8">
        <f t="shared" si="31"/>
        <v>40506.25</v>
      </c>
    </row>
    <row r="505" spans="1:20" ht="17" x14ac:dyDescent="0.2">
      <c r="A505">
        <v>74</v>
      </c>
      <c r="B505" t="s">
        <v>196</v>
      </c>
      <c r="C505" s="3" t="s">
        <v>197</v>
      </c>
      <c r="D505">
        <v>3900</v>
      </c>
      <c r="E505">
        <v>4776</v>
      </c>
      <c r="F505" t="s">
        <v>20</v>
      </c>
      <c r="G505">
        <v>85</v>
      </c>
      <c r="H505" t="s">
        <v>40</v>
      </c>
      <c r="I505" t="s">
        <v>41</v>
      </c>
      <c r="J505">
        <v>1459054800</v>
      </c>
      <c r="K505">
        <v>1459141200</v>
      </c>
      <c r="L505" t="b">
        <v>0</v>
      </c>
      <c r="M505" t="b">
        <v>0</v>
      </c>
      <c r="N505" t="s">
        <v>148</v>
      </c>
      <c r="O505" s="14">
        <f t="shared" si="28"/>
        <v>56.188235294117646</v>
      </c>
      <c r="P505" s="5">
        <f t="shared" si="29"/>
        <v>1.2246153846153847</v>
      </c>
      <c r="Q505" t="s">
        <v>2033</v>
      </c>
      <c r="R505" t="s">
        <v>2034</v>
      </c>
      <c r="S505" s="8">
        <f t="shared" si="30"/>
        <v>1038801.5</v>
      </c>
      <c r="T505" s="8">
        <f t="shared" si="31"/>
        <v>42457.208333333328</v>
      </c>
    </row>
    <row r="506" spans="1:20" ht="17" x14ac:dyDescent="0.2">
      <c r="A506">
        <v>194</v>
      </c>
      <c r="B506" t="s">
        <v>440</v>
      </c>
      <c r="C506" s="3" t="s">
        <v>441</v>
      </c>
      <c r="D506">
        <v>7100</v>
      </c>
      <c r="E506">
        <v>8716</v>
      </c>
      <c r="F506" t="s">
        <v>20</v>
      </c>
      <c r="G506">
        <v>126</v>
      </c>
      <c r="H506" t="s">
        <v>21</v>
      </c>
      <c r="I506" t="s">
        <v>22</v>
      </c>
      <c r="J506">
        <v>1442206800</v>
      </c>
      <c r="K506">
        <v>1443589200</v>
      </c>
      <c r="L506" t="b">
        <v>0</v>
      </c>
      <c r="M506" t="b">
        <v>0</v>
      </c>
      <c r="N506" t="s">
        <v>148</v>
      </c>
      <c r="O506" s="14">
        <f t="shared" si="28"/>
        <v>69.174603174603178</v>
      </c>
      <c r="P506" s="5">
        <f t="shared" si="29"/>
        <v>1.227605633802817</v>
      </c>
      <c r="Q506" t="s">
        <v>2039</v>
      </c>
      <c r="R506" t="s">
        <v>2046</v>
      </c>
      <c r="S506" s="8">
        <f t="shared" si="30"/>
        <v>1027101.5</v>
      </c>
      <c r="T506" s="8">
        <f t="shared" si="31"/>
        <v>42277.208333333328</v>
      </c>
    </row>
    <row r="507" spans="1:20" ht="34" x14ac:dyDescent="0.2">
      <c r="A507">
        <v>704</v>
      </c>
      <c r="B507" t="s">
        <v>1446</v>
      </c>
      <c r="C507" s="3" t="s">
        <v>1447</v>
      </c>
      <c r="D507">
        <v>8700</v>
      </c>
      <c r="E507">
        <v>10682</v>
      </c>
      <c r="F507" t="s">
        <v>20</v>
      </c>
      <c r="G507">
        <v>116</v>
      </c>
      <c r="H507" t="s">
        <v>21</v>
      </c>
      <c r="I507" t="s">
        <v>22</v>
      </c>
      <c r="J507">
        <v>1467608400</v>
      </c>
      <c r="K507">
        <v>1468904400</v>
      </c>
      <c r="L507" t="b">
        <v>0</v>
      </c>
      <c r="M507" t="b">
        <v>0</v>
      </c>
      <c r="N507" t="s">
        <v>71</v>
      </c>
      <c r="O507" s="14">
        <f t="shared" si="28"/>
        <v>92.08620689655173</v>
      </c>
      <c r="P507" s="5">
        <f t="shared" si="29"/>
        <v>1.2278160919540231</v>
      </c>
      <c r="Q507" t="s">
        <v>2039</v>
      </c>
      <c r="R507" t="s">
        <v>2046</v>
      </c>
      <c r="S507" s="8">
        <f t="shared" si="30"/>
        <v>1044741.5</v>
      </c>
      <c r="T507" s="8">
        <f t="shared" si="31"/>
        <v>42570.208333333328</v>
      </c>
    </row>
    <row r="508" spans="1:20" ht="17" x14ac:dyDescent="0.2">
      <c r="A508">
        <v>337</v>
      </c>
      <c r="B508" t="s">
        <v>726</v>
      </c>
      <c r="C508" s="3" t="s">
        <v>727</v>
      </c>
      <c r="D508">
        <v>94500</v>
      </c>
      <c r="E508">
        <v>116064</v>
      </c>
      <c r="F508" t="s">
        <v>20</v>
      </c>
      <c r="G508">
        <v>1095</v>
      </c>
      <c r="H508" t="s">
        <v>21</v>
      </c>
      <c r="I508" t="s">
        <v>22</v>
      </c>
      <c r="J508">
        <v>1573452000</v>
      </c>
      <c r="K508">
        <v>1573538400</v>
      </c>
      <c r="L508" t="b">
        <v>0</v>
      </c>
      <c r="M508" t="b">
        <v>0</v>
      </c>
      <c r="N508" t="s">
        <v>33</v>
      </c>
      <c r="O508" s="14">
        <f t="shared" si="28"/>
        <v>105.9945205479452</v>
      </c>
      <c r="P508" s="5">
        <f t="shared" si="29"/>
        <v>1.2281904761904763</v>
      </c>
      <c r="Q508" t="s">
        <v>2037</v>
      </c>
      <c r="R508" t="s">
        <v>2038</v>
      </c>
      <c r="S508" s="8">
        <f t="shared" si="30"/>
        <v>1118244</v>
      </c>
      <c r="T508" s="8">
        <f t="shared" si="31"/>
        <v>43781.25</v>
      </c>
    </row>
    <row r="509" spans="1:20" ht="17" x14ac:dyDescent="0.2">
      <c r="A509">
        <v>451</v>
      </c>
      <c r="B509" t="s">
        <v>950</v>
      </c>
      <c r="C509" s="3" t="s">
        <v>951</v>
      </c>
      <c r="D509">
        <v>148400</v>
      </c>
      <c r="E509">
        <v>182302</v>
      </c>
      <c r="F509" t="s">
        <v>20</v>
      </c>
      <c r="G509">
        <v>6286</v>
      </c>
      <c r="H509" t="s">
        <v>21</v>
      </c>
      <c r="I509" t="s">
        <v>22</v>
      </c>
      <c r="J509">
        <v>1500440400</v>
      </c>
      <c r="K509">
        <v>1503118800</v>
      </c>
      <c r="L509" t="b">
        <v>0</v>
      </c>
      <c r="M509" t="b">
        <v>0</v>
      </c>
      <c r="N509" t="s">
        <v>23</v>
      </c>
      <c r="O509" s="14">
        <f t="shared" si="28"/>
        <v>29.001272669424118</v>
      </c>
      <c r="P509" s="5">
        <f t="shared" si="29"/>
        <v>1.2284501347708894</v>
      </c>
      <c r="Q509" t="s">
        <v>2033</v>
      </c>
      <c r="R509" t="s">
        <v>2034</v>
      </c>
      <c r="S509" s="8">
        <f t="shared" si="30"/>
        <v>1067541.5</v>
      </c>
      <c r="T509" s="8">
        <f t="shared" si="31"/>
        <v>42966.208333333328</v>
      </c>
    </row>
    <row r="510" spans="1:20" ht="17" x14ac:dyDescent="0.2">
      <c r="A510">
        <v>675</v>
      </c>
      <c r="B510" t="s">
        <v>1390</v>
      </c>
      <c r="C510" s="3" t="s">
        <v>1391</v>
      </c>
      <c r="D510">
        <v>9700</v>
      </c>
      <c r="E510">
        <v>11929</v>
      </c>
      <c r="F510" t="s">
        <v>20</v>
      </c>
      <c r="G510">
        <v>331</v>
      </c>
      <c r="H510" t="s">
        <v>21</v>
      </c>
      <c r="I510" t="s">
        <v>22</v>
      </c>
      <c r="J510">
        <v>1568178000</v>
      </c>
      <c r="K510">
        <v>1568782800</v>
      </c>
      <c r="L510" t="b">
        <v>0</v>
      </c>
      <c r="M510" t="b">
        <v>0</v>
      </c>
      <c r="N510" t="s">
        <v>1029</v>
      </c>
      <c r="O510" s="14">
        <f t="shared" si="28"/>
        <v>36.0392749244713</v>
      </c>
      <c r="P510" s="5">
        <f t="shared" si="29"/>
        <v>1.2297938144329896</v>
      </c>
      <c r="Q510" t="s">
        <v>2039</v>
      </c>
      <c r="R510" t="s">
        <v>2040</v>
      </c>
      <c r="S510" s="8">
        <f t="shared" si="30"/>
        <v>1114581.5</v>
      </c>
      <c r="T510" s="8">
        <f t="shared" si="31"/>
        <v>43726.208333333328</v>
      </c>
    </row>
    <row r="511" spans="1:20" ht="17" x14ac:dyDescent="0.2">
      <c r="A511">
        <v>437</v>
      </c>
      <c r="B511" t="s">
        <v>923</v>
      </c>
      <c r="C511" s="3" t="s">
        <v>924</v>
      </c>
      <c r="D511">
        <v>8100</v>
      </c>
      <c r="E511">
        <v>9969</v>
      </c>
      <c r="F511" t="s">
        <v>20</v>
      </c>
      <c r="G511">
        <v>192</v>
      </c>
      <c r="H511" t="s">
        <v>21</v>
      </c>
      <c r="I511" t="s">
        <v>22</v>
      </c>
      <c r="J511">
        <v>1442120400</v>
      </c>
      <c r="K511">
        <v>1442379600</v>
      </c>
      <c r="L511" t="b">
        <v>0</v>
      </c>
      <c r="M511" t="b">
        <v>1</v>
      </c>
      <c r="N511" t="s">
        <v>71</v>
      </c>
      <c r="O511" s="14">
        <f t="shared" si="28"/>
        <v>51.921875</v>
      </c>
      <c r="P511" s="5">
        <f t="shared" si="29"/>
        <v>1.2307407407407407</v>
      </c>
      <c r="Q511" t="s">
        <v>2061</v>
      </c>
      <c r="R511" t="s">
        <v>2062</v>
      </c>
      <c r="S511" s="8">
        <f t="shared" si="30"/>
        <v>1027041.5</v>
      </c>
      <c r="T511" s="8">
        <f t="shared" si="31"/>
        <v>42263.208333333328</v>
      </c>
    </row>
    <row r="512" spans="1:20" ht="17" x14ac:dyDescent="0.2">
      <c r="A512">
        <v>265</v>
      </c>
      <c r="B512" t="s">
        <v>582</v>
      </c>
      <c r="C512" s="3" t="s">
        <v>583</v>
      </c>
      <c r="D512">
        <v>4900</v>
      </c>
      <c r="E512">
        <v>6031</v>
      </c>
      <c r="F512" t="s">
        <v>20</v>
      </c>
      <c r="G512">
        <v>86</v>
      </c>
      <c r="H512" t="s">
        <v>21</v>
      </c>
      <c r="I512" t="s">
        <v>22</v>
      </c>
      <c r="J512">
        <v>1451800800</v>
      </c>
      <c r="K512">
        <v>1455602400</v>
      </c>
      <c r="L512" t="b">
        <v>0</v>
      </c>
      <c r="M512" t="b">
        <v>0</v>
      </c>
      <c r="N512" t="s">
        <v>33</v>
      </c>
      <c r="O512" s="14">
        <f t="shared" si="28"/>
        <v>70.127906976744185</v>
      </c>
      <c r="P512" s="5">
        <f t="shared" si="29"/>
        <v>1.2308163265306122</v>
      </c>
      <c r="Q512" t="s">
        <v>2037</v>
      </c>
      <c r="R512" t="s">
        <v>2038</v>
      </c>
      <c r="S512" s="8">
        <f t="shared" si="30"/>
        <v>1033764</v>
      </c>
      <c r="T512" s="8">
        <f t="shared" si="31"/>
        <v>42416.25</v>
      </c>
    </row>
    <row r="513" spans="1:20" ht="17" x14ac:dyDescent="0.2">
      <c r="A513">
        <v>419</v>
      </c>
      <c r="B513" t="s">
        <v>887</v>
      </c>
      <c r="C513" s="3" t="s">
        <v>888</v>
      </c>
      <c r="D513">
        <v>113800</v>
      </c>
      <c r="E513">
        <v>140469</v>
      </c>
      <c r="F513" t="s">
        <v>20</v>
      </c>
      <c r="G513">
        <v>5203</v>
      </c>
      <c r="H513" t="s">
        <v>21</v>
      </c>
      <c r="I513" t="s">
        <v>22</v>
      </c>
      <c r="J513">
        <v>1324533600</v>
      </c>
      <c r="K513">
        <v>1325052000</v>
      </c>
      <c r="L513" t="b">
        <v>0</v>
      </c>
      <c r="M513" t="b">
        <v>0</v>
      </c>
      <c r="N513" t="s">
        <v>28</v>
      </c>
      <c r="O513" s="14">
        <f t="shared" si="28"/>
        <v>26.997693638285604</v>
      </c>
      <c r="P513" s="5">
        <f t="shared" si="29"/>
        <v>1.2343497363796134</v>
      </c>
      <c r="Q513" t="s">
        <v>2033</v>
      </c>
      <c r="R513" t="s">
        <v>2034</v>
      </c>
      <c r="S513" s="8">
        <f t="shared" si="30"/>
        <v>945384</v>
      </c>
      <c r="T513" s="8">
        <f t="shared" si="31"/>
        <v>40905.25</v>
      </c>
    </row>
    <row r="514" spans="1:20" ht="17" x14ac:dyDescent="0.2">
      <c r="A514">
        <v>354</v>
      </c>
      <c r="B514" t="s">
        <v>760</v>
      </c>
      <c r="C514" s="3" t="s">
        <v>761</v>
      </c>
      <c r="D514">
        <v>6100</v>
      </c>
      <c r="E514">
        <v>7548</v>
      </c>
      <c r="F514" t="s">
        <v>20</v>
      </c>
      <c r="G514">
        <v>80</v>
      </c>
      <c r="H514" t="s">
        <v>36</v>
      </c>
      <c r="I514" t="s">
        <v>37</v>
      </c>
      <c r="J514">
        <v>1378184400</v>
      </c>
      <c r="K514">
        <v>1378789200</v>
      </c>
      <c r="L514" t="b">
        <v>0</v>
      </c>
      <c r="M514" t="b">
        <v>0</v>
      </c>
      <c r="N514" t="s">
        <v>42</v>
      </c>
      <c r="O514" s="14">
        <f t="shared" si="28"/>
        <v>94.35</v>
      </c>
      <c r="P514" s="5">
        <f t="shared" si="29"/>
        <v>1.2373770491803278</v>
      </c>
      <c r="Q514" t="s">
        <v>2035</v>
      </c>
      <c r="R514" t="s">
        <v>2036</v>
      </c>
      <c r="S514" s="8">
        <f t="shared" si="30"/>
        <v>982641.5</v>
      </c>
      <c r="T514" s="8">
        <f t="shared" si="31"/>
        <v>41527.208333333336</v>
      </c>
    </row>
    <row r="515" spans="1:20" ht="17" x14ac:dyDescent="0.2">
      <c r="A515">
        <v>70</v>
      </c>
      <c r="B515" t="s">
        <v>188</v>
      </c>
      <c r="C515" s="3" t="s">
        <v>189</v>
      </c>
      <c r="D515">
        <v>128000</v>
      </c>
      <c r="E515">
        <v>158389</v>
      </c>
      <c r="F515" t="s">
        <v>20</v>
      </c>
      <c r="G515">
        <v>2475</v>
      </c>
      <c r="H515" t="s">
        <v>107</v>
      </c>
      <c r="I515" t="s">
        <v>108</v>
      </c>
      <c r="J515">
        <v>1288674000</v>
      </c>
      <c r="K515">
        <v>1292911200</v>
      </c>
      <c r="L515" t="b">
        <v>0</v>
      </c>
      <c r="M515" t="b">
        <v>1</v>
      </c>
      <c r="N515" t="s">
        <v>33</v>
      </c>
      <c r="O515" s="14">
        <f t="shared" ref="O515:O578" si="32">$E515/$G515</f>
        <v>63.995555555555555</v>
      </c>
      <c r="P515" s="5">
        <f t="shared" ref="P515:P578" si="33">E515/D515</f>
        <v>1.2374140625000001</v>
      </c>
      <c r="Q515" t="s">
        <v>2037</v>
      </c>
      <c r="R515" t="s">
        <v>2051</v>
      </c>
      <c r="S515" s="8">
        <f t="shared" ref="S515:S578" si="34">(((J515/60)/24)+DATE(1970,1,1))</f>
        <v>920481.5</v>
      </c>
      <c r="T515" s="8">
        <f t="shared" ref="T515:T578" si="35">(((K515/60)/60)/24)+DATE(1970,1,1)</f>
        <v>40533.25</v>
      </c>
    </row>
    <row r="516" spans="1:20" ht="17" x14ac:dyDescent="0.2">
      <c r="A516">
        <v>333</v>
      </c>
      <c r="B516" t="s">
        <v>718</v>
      </c>
      <c r="C516" s="3" t="s">
        <v>719</v>
      </c>
      <c r="D516">
        <v>9600</v>
      </c>
      <c r="E516">
        <v>11900</v>
      </c>
      <c r="F516" t="s">
        <v>20</v>
      </c>
      <c r="G516">
        <v>253</v>
      </c>
      <c r="H516" t="s">
        <v>21</v>
      </c>
      <c r="I516" t="s">
        <v>22</v>
      </c>
      <c r="J516">
        <v>1542693600</v>
      </c>
      <c r="K516">
        <v>1545112800</v>
      </c>
      <c r="L516" t="b">
        <v>0</v>
      </c>
      <c r="M516" t="b">
        <v>0</v>
      </c>
      <c r="N516" t="s">
        <v>33</v>
      </c>
      <c r="O516" s="14">
        <f t="shared" si="32"/>
        <v>47.035573122529641</v>
      </c>
      <c r="P516" s="5">
        <f t="shared" si="33"/>
        <v>1.2395833333333333</v>
      </c>
      <c r="Q516" t="s">
        <v>2033</v>
      </c>
      <c r="R516" t="s">
        <v>2034</v>
      </c>
      <c r="S516" s="8">
        <f t="shared" si="34"/>
        <v>1096884</v>
      </c>
      <c r="T516" s="8">
        <f t="shared" si="35"/>
        <v>43452.25</v>
      </c>
    </row>
    <row r="517" spans="1:20" ht="17" x14ac:dyDescent="0.2">
      <c r="A517">
        <v>794</v>
      </c>
      <c r="B517" t="s">
        <v>1623</v>
      </c>
      <c r="C517" s="3" t="s">
        <v>1624</v>
      </c>
      <c r="D517">
        <v>6600</v>
      </c>
      <c r="E517">
        <v>8276</v>
      </c>
      <c r="F517" t="s">
        <v>20</v>
      </c>
      <c r="G517">
        <v>110</v>
      </c>
      <c r="H517" t="s">
        <v>21</v>
      </c>
      <c r="I517" t="s">
        <v>22</v>
      </c>
      <c r="J517">
        <v>1513922400</v>
      </c>
      <c r="K517">
        <v>1514959200</v>
      </c>
      <c r="L517" t="b">
        <v>0</v>
      </c>
      <c r="M517" t="b">
        <v>0</v>
      </c>
      <c r="N517" t="s">
        <v>23</v>
      </c>
      <c r="O517" s="14">
        <f t="shared" si="32"/>
        <v>75.236363636363635</v>
      </c>
      <c r="P517" s="5">
        <f t="shared" si="33"/>
        <v>1.2539393939393939</v>
      </c>
      <c r="Q517" t="s">
        <v>2033</v>
      </c>
      <c r="R517" t="s">
        <v>2034</v>
      </c>
      <c r="S517" s="8">
        <f t="shared" si="34"/>
        <v>1076904</v>
      </c>
      <c r="T517" s="8">
        <f t="shared" si="35"/>
        <v>43103.25</v>
      </c>
    </row>
    <row r="518" spans="1:20" ht="17" x14ac:dyDescent="0.2">
      <c r="A518">
        <v>824</v>
      </c>
      <c r="B518" t="s">
        <v>1681</v>
      </c>
      <c r="C518" s="3" t="s">
        <v>1682</v>
      </c>
      <c r="D518">
        <v>85000</v>
      </c>
      <c r="E518">
        <v>107516</v>
      </c>
      <c r="F518" t="s">
        <v>20</v>
      </c>
      <c r="G518">
        <v>1280</v>
      </c>
      <c r="H518" t="s">
        <v>21</v>
      </c>
      <c r="I518" t="s">
        <v>22</v>
      </c>
      <c r="J518">
        <v>1276923600</v>
      </c>
      <c r="K518">
        <v>1279688400</v>
      </c>
      <c r="L518" t="b">
        <v>0</v>
      </c>
      <c r="M518" t="b">
        <v>1</v>
      </c>
      <c r="N518" t="s">
        <v>68</v>
      </c>
      <c r="O518" s="14">
        <f t="shared" si="32"/>
        <v>83.996875000000003</v>
      </c>
      <c r="P518" s="5">
        <f t="shared" si="33"/>
        <v>1.2648941176470587</v>
      </c>
      <c r="Q518" t="s">
        <v>2039</v>
      </c>
      <c r="R518" t="s">
        <v>2040</v>
      </c>
      <c r="S518" s="8">
        <f t="shared" si="34"/>
        <v>912321.5</v>
      </c>
      <c r="T518" s="8">
        <f t="shared" si="35"/>
        <v>40380.208333333336</v>
      </c>
    </row>
    <row r="519" spans="1:20" ht="17" x14ac:dyDescent="0.2">
      <c r="A519">
        <v>652</v>
      </c>
      <c r="B519" t="s">
        <v>1346</v>
      </c>
      <c r="C519" s="3" t="s">
        <v>1347</v>
      </c>
      <c r="D519">
        <v>10000</v>
      </c>
      <c r="E519">
        <v>12684</v>
      </c>
      <c r="F519" t="s">
        <v>20</v>
      </c>
      <c r="G519">
        <v>409</v>
      </c>
      <c r="H519" t="s">
        <v>21</v>
      </c>
      <c r="I519" t="s">
        <v>22</v>
      </c>
      <c r="J519">
        <v>1470373200</v>
      </c>
      <c r="K519">
        <v>1474088400</v>
      </c>
      <c r="L519" t="b">
        <v>0</v>
      </c>
      <c r="M519" t="b">
        <v>0</v>
      </c>
      <c r="N519" t="s">
        <v>28</v>
      </c>
      <c r="O519" s="14">
        <f t="shared" si="32"/>
        <v>31.012224938875306</v>
      </c>
      <c r="P519" s="5">
        <f t="shared" si="33"/>
        <v>1.2684</v>
      </c>
      <c r="Q519" t="s">
        <v>2044</v>
      </c>
      <c r="R519" t="s">
        <v>2045</v>
      </c>
      <c r="S519" s="8">
        <f t="shared" si="34"/>
        <v>1046661.5</v>
      </c>
      <c r="T519" s="8">
        <f t="shared" si="35"/>
        <v>42630.208333333328</v>
      </c>
    </row>
    <row r="520" spans="1:20" ht="17" x14ac:dyDescent="0.2">
      <c r="A520">
        <v>957</v>
      </c>
      <c r="B520" t="s">
        <v>1944</v>
      </c>
      <c r="C520" s="3" t="s">
        <v>1945</v>
      </c>
      <c r="D520">
        <v>9800</v>
      </c>
      <c r="E520">
        <v>12434</v>
      </c>
      <c r="F520" t="s">
        <v>20</v>
      </c>
      <c r="G520">
        <v>131</v>
      </c>
      <c r="H520" t="s">
        <v>21</v>
      </c>
      <c r="I520" t="s">
        <v>22</v>
      </c>
      <c r="J520">
        <v>1329372000</v>
      </c>
      <c r="K520">
        <v>1329631200</v>
      </c>
      <c r="L520" t="b">
        <v>0</v>
      </c>
      <c r="M520" t="b">
        <v>0</v>
      </c>
      <c r="N520" t="s">
        <v>33</v>
      </c>
      <c r="O520" s="14">
        <f t="shared" si="32"/>
        <v>94.916030534351151</v>
      </c>
      <c r="P520" s="5">
        <f t="shared" si="33"/>
        <v>1.2687755102040816</v>
      </c>
      <c r="Q520" t="s">
        <v>2035</v>
      </c>
      <c r="R520" t="s">
        <v>2036</v>
      </c>
      <c r="S520" s="8">
        <f t="shared" si="34"/>
        <v>948744</v>
      </c>
      <c r="T520" s="8">
        <f t="shared" si="35"/>
        <v>40958.25</v>
      </c>
    </row>
    <row r="521" spans="1:20" ht="34" x14ac:dyDescent="0.2">
      <c r="A521">
        <v>422</v>
      </c>
      <c r="B521" t="s">
        <v>893</v>
      </c>
      <c r="C521" s="3" t="s">
        <v>894</v>
      </c>
      <c r="D521">
        <v>8700</v>
      </c>
      <c r="E521">
        <v>11075</v>
      </c>
      <c r="F521" t="s">
        <v>20</v>
      </c>
      <c r="G521">
        <v>205</v>
      </c>
      <c r="H521" t="s">
        <v>21</v>
      </c>
      <c r="I521" t="s">
        <v>22</v>
      </c>
      <c r="J521">
        <v>1271480400</v>
      </c>
      <c r="K521">
        <v>1273208400</v>
      </c>
      <c r="L521" t="b">
        <v>0</v>
      </c>
      <c r="M521" t="b">
        <v>1</v>
      </c>
      <c r="N521" t="s">
        <v>33</v>
      </c>
      <c r="O521" s="14">
        <f t="shared" si="32"/>
        <v>54.024390243902438</v>
      </c>
      <c r="P521" s="5">
        <f t="shared" si="33"/>
        <v>1.2729885057471264</v>
      </c>
      <c r="Q521" t="s">
        <v>2033</v>
      </c>
      <c r="R521" t="s">
        <v>2034</v>
      </c>
      <c r="S521" s="8">
        <f t="shared" si="34"/>
        <v>908541.5</v>
      </c>
      <c r="T521" s="8">
        <f t="shared" si="35"/>
        <v>40305.208333333336</v>
      </c>
    </row>
    <row r="522" spans="1:20" ht="17" x14ac:dyDescent="0.2">
      <c r="A522">
        <v>351</v>
      </c>
      <c r="B522" t="s">
        <v>754</v>
      </c>
      <c r="C522" s="3" t="s">
        <v>755</v>
      </c>
      <c r="D522">
        <v>74100</v>
      </c>
      <c r="E522">
        <v>94631</v>
      </c>
      <c r="F522" t="s">
        <v>20</v>
      </c>
      <c r="G522">
        <v>2013</v>
      </c>
      <c r="H522" t="s">
        <v>21</v>
      </c>
      <c r="I522" t="s">
        <v>22</v>
      </c>
      <c r="J522">
        <v>1440392400</v>
      </c>
      <c r="K522">
        <v>1441602000</v>
      </c>
      <c r="L522" t="b">
        <v>0</v>
      </c>
      <c r="M522" t="b">
        <v>0</v>
      </c>
      <c r="N522" t="s">
        <v>23</v>
      </c>
      <c r="O522" s="14">
        <f t="shared" si="32"/>
        <v>47.009935419771487</v>
      </c>
      <c r="P522" s="5">
        <f t="shared" si="33"/>
        <v>1.2770715249662619</v>
      </c>
      <c r="Q522" t="s">
        <v>2033</v>
      </c>
      <c r="R522" t="s">
        <v>2034</v>
      </c>
      <c r="S522" s="8">
        <f t="shared" si="34"/>
        <v>1025841.5</v>
      </c>
      <c r="T522" s="8">
        <f t="shared" si="35"/>
        <v>42254.208333333328</v>
      </c>
    </row>
    <row r="523" spans="1:20" ht="17" x14ac:dyDescent="0.2">
      <c r="A523">
        <v>242</v>
      </c>
      <c r="B523" t="s">
        <v>536</v>
      </c>
      <c r="C523" s="3" t="s">
        <v>537</v>
      </c>
      <c r="D523">
        <v>8400</v>
      </c>
      <c r="E523">
        <v>10729</v>
      </c>
      <c r="F523" t="s">
        <v>20</v>
      </c>
      <c r="G523">
        <v>250</v>
      </c>
      <c r="H523" t="s">
        <v>21</v>
      </c>
      <c r="I523" t="s">
        <v>22</v>
      </c>
      <c r="J523">
        <v>1494392400</v>
      </c>
      <c r="K523">
        <v>1495256400</v>
      </c>
      <c r="L523" t="b">
        <v>0</v>
      </c>
      <c r="M523" t="b">
        <v>1</v>
      </c>
      <c r="N523" t="s">
        <v>23</v>
      </c>
      <c r="O523" s="14">
        <f t="shared" si="32"/>
        <v>42.915999999999997</v>
      </c>
      <c r="P523" s="5">
        <f t="shared" si="33"/>
        <v>1.2772619047619047</v>
      </c>
      <c r="Q523" t="s">
        <v>2039</v>
      </c>
      <c r="R523" t="s">
        <v>2040</v>
      </c>
      <c r="S523" s="8">
        <f t="shared" si="34"/>
        <v>1063341.5</v>
      </c>
      <c r="T523" s="8">
        <f t="shared" si="35"/>
        <v>42875.208333333328</v>
      </c>
    </row>
    <row r="524" spans="1:20" ht="34" x14ac:dyDescent="0.2">
      <c r="A524">
        <v>706</v>
      </c>
      <c r="B524" t="s">
        <v>1450</v>
      </c>
      <c r="C524" s="3" t="s">
        <v>1451</v>
      </c>
      <c r="D524">
        <v>108400</v>
      </c>
      <c r="E524">
        <v>138586</v>
      </c>
      <c r="F524" t="s">
        <v>20</v>
      </c>
      <c r="G524">
        <v>1345</v>
      </c>
      <c r="H524" t="s">
        <v>26</v>
      </c>
      <c r="I524" t="s">
        <v>27</v>
      </c>
      <c r="J524">
        <v>1546754400</v>
      </c>
      <c r="K524">
        <v>1547445600</v>
      </c>
      <c r="L524" t="b">
        <v>0</v>
      </c>
      <c r="M524" t="b">
        <v>1</v>
      </c>
      <c r="N524" t="s">
        <v>28</v>
      </c>
      <c r="O524" s="14">
        <f t="shared" si="32"/>
        <v>103.03791821561339</v>
      </c>
      <c r="P524" s="5">
        <f t="shared" si="33"/>
        <v>1.278468634686347</v>
      </c>
      <c r="Q524" t="s">
        <v>2039</v>
      </c>
      <c r="R524" t="s">
        <v>2040</v>
      </c>
      <c r="S524" s="8">
        <f t="shared" si="34"/>
        <v>1099704</v>
      </c>
      <c r="T524" s="8">
        <f t="shared" si="35"/>
        <v>43479.25</v>
      </c>
    </row>
    <row r="525" spans="1:20" ht="17" x14ac:dyDescent="0.2">
      <c r="A525">
        <v>22</v>
      </c>
      <c r="B525" t="s">
        <v>81</v>
      </c>
      <c r="C525" s="3" t="s">
        <v>82</v>
      </c>
      <c r="D525">
        <v>59100</v>
      </c>
      <c r="E525">
        <v>75690</v>
      </c>
      <c r="F525" t="s">
        <v>20</v>
      </c>
      <c r="G525">
        <v>890</v>
      </c>
      <c r="H525" t="s">
        <v>21</v>
      </c>
      <c r="I525" t="s">
        <v>22</v>
      </c>
      <c r="J525">
        <v>1522731600</v>
      </c>
      <c r="K525">
        <v>1524027600</v>
      </c>
      <c r="L525" t="b">
        <v>0</v>
      </c>
      <c r="M525" t="b">
        <v>0</v>
      </c>
      <c r="N525" t="s">
        <v>33</v>
      </c>
      <c r="O525" s="14">
        <f t="shared" si="32"/>
        <v>85.044943820224717</v>
      </c>
      <c r="P525" s="5">
        <f t="shared" si="33"/>
        <v>1.2807106598984772</v>
      </c>
      <c r="Q525" t="s">
        <v>2035</v>
      </c>
      <c r="R525" t="s">
        <v>2036</v>
      </c>
      <c r="S525" s="8">
        <f t="shared" si="34"/>
        <v>1083021.5</v>
      </c>
      <c r="T525" s="8">
        <f t="shared" si="35"/>
        <v>43208.208333333328</v>
      </c>
    </row>
    <row r="526" spans="1:20" ht="17" x14ac:dyDescent="0.2">
      <c r="A526">
        <v>893</v>
      </c>
      <c r="B526" t="s">
        <v>1818</v>
      </c>
      <c r="C526" s="3" t="s">
        <v>1819</v>
      </c>
      <c r="D526">
        <v>8400</v>
      </c>
      <c r="E526">
        <v>10770</v>
      </c>
      <c r="F526" t="s">
        <v>20</v>
      </c>
      <c r="G526">
        <v>199</v>
      </c>
      <c r="H526" t="s">
        <v>107</v>
      </c>
      <c r="I526" t="s">
        <v>108</v>
      </c>
      <c r="J526">
        <v>1434344400</v>
      </c>
      <c r="K526">
        <v>1434690000</v>
      </c>
      <c r="L526" t="b">
        <v>0</v>
      </c>
      <c r="M526" t="b">
        <v>1</v>
      </c>
      <c r="N526" t="s">
        <v>42</v>
      </c>
      <c r="O526" s="14">
        <f t="shared" si="32"/>
        <v>54.120603015075375</v>
      </c>
      <c r="P526" s="5">
        <f t="shared" si="33"/>
        <v>1.2821428571428573</v>
      </c>
      <c r="Q526" t="s">
        <v>2033</v>
      </c>
      <c r="R526" t="s">
        <v>2034</v>
      </c>
      <c r="S526" s="8">
        <f t="shared" si="34"/>
        <v>1021641.5</v>
      </c>
      <c r="T526" s="8">
        <f t="shared" si="35"/>
        <v>42174.208333333328</v>
      </c>
    </row>
    <row r="527" spans="1:20" ht="34" x14ac:dyDescent="0.2">
      <c r="A527">
        <v>602</v>
      </c>
      <c r="B527" t="s">
        <v>1246</v>
      </c>
      <c r="C527" s="3" t="s">
        <v>1247</v>
      </c>
      <c r="D527">
        <v>71100</v>
      </c>
      <c r="E527">
        <v>91176</v>
      </c>
      <c r="F527" t="s">
        <v>20</v>
      </c>
      <c r="G527">
        <v>1140</v>
      </c>
      <c r="H527" t="s">
        <v>21</v>
      </c>
      <c r="I527" t="s">
        <v>22</v>
      </c>
      <c r="J527">
        <v>1433480400</v>
      </c>
      <c r="K527">
        <v>1434430800</v>
      </c>
      <c r="L527" t="b">
        <v>0</v>
      </c>
      <c r="M527" t="b">
        <v>0</v>
      </c>
      <c r="N527" t="s">
        <v>33</v>
      </c>
      <c r="O527" s="14">
        <f t="shared" si="32"/>
        <v>79.978947368421046</v>
      </c>
      <c r="P527" s="5">
        <f t="shared" si="33"/>
        <v>1.2823628691983122</v>
      </c>
      <c r="Q527" t="s">
        <v>2037</v>
      </c>
      <c r="R527" t="s">
        <v>2051</v>
      </c>
      <c r="S527" s="8">
        <f t="shared" si="34"/>
        <v>1021041.5</v>
      </c>
      <c r="T527" s="8">
        <f t="shared" si="35"/>
        <v>42171.208333333328</v>
      </c>
    </row>
    <row r="528" spans="1:20" ht="17" x14ac:dyDescent="0.2">
      <c r="A528">
        <v>420</v>
      </c>
      <c r="B528" t="s">
        <v>889</v>
      </c>
      <c r="C528" s="3" t="s">
        <v>890</v>
      </c>
      <c r="D528">
        <v>5000</v>
      </c>
      <c r="E528">
        <v>6423</v>
      </c>
      <c r="F528" t="s">
        <v>20</v>
      </c>
      <c r="G528">
        <v>94</v>
      </c>
      <c r="H528" t="s">
        <v>21</v>
      </c>
      <c r="I528" t="s">
        <v>22</v>
      </c>
      <c r="J528">
        <v>1498366800</v>
      </c>
      <c r="K528">
        <v>1499576400</v>
      </c>
      <c r="L528" t="b">
        <v>0</v>
      </c>
      <c r="M528" t="b">
        <v>0</v>
      </c>
      <c r="N528" t="s">
        <v>33</v>
      </c>
      <c r="O528" s="14">
        <f t="shared" si="32"/>
        <v>68.329787234042556</v>
      </c>
      <c r="P528" s="5">
        <f t="shared" si="33"/>
        <v>1.2846</v>
      </c>
      <c r="Q528" t="s">
        <v>2033</v>
      </c>
      <c r="R528" t="s">
        <v>2034</v>
      </c>
      <c r="S528" s="8">
        <f t="shared" si="34"/>
        <v>1066101.5</v>
      </c>
      <c r="T528" s="8">
        <f t="shared" si="35"/>
        <v>42925.208333333328</v>
      </c>
    </row>
    <row r="529" spans="1:20" ht="17" x14ac:dyDescent="0.2">
      <c r="A529">
        <v>144</v>
      </c>
      <c r="B529" t="s">
        <v>340</v>
      </c>
      <c r="C529" s="3" t="s">
        <v>341</v>
      </c>
      <c r="D529">
        <v>9000</v>
      </c>
      <c r="E529">
        <v>11619</v>
      </c>
      <c r="F529" t="s">
        <v>20</v>
      </c>
      <c r="G529">
        <v>135</v>
      </c>
      <c r="H529" t="s">
        <v>21</v>
      </c>
      <c r="I529" t="s">
        <v>22</v>
      </c>
      <c r="J529">
        <v>1560747600</v>
      </c>
      <c r="K529">
        <v>1561438800</v>
      </c>
      <c r="L529" t="b">
        <v>0</v>
      </c>
      <c r="M529" t="b">
        <v>0</v>
      </c>
      <c r="N529" t="s">
        <v>33</v>
      </c>
      <c r="O529" s="14">
        <f t="shared" si="32"/>
        <v>86.066666666666663</v>
      </c>
      <c r="P529" s="5">
        <f t="shared" si="33"/>
        <v>1.2909999999999999</v>
      </c>
      <c r="Q529" t="s">
        <v>2033</v>
      </c>
      <c r="R529" t="s">
        <v>2034</v>
      </c>
      <c r="S529" s="8">
        <f t="shared" si="34"/>
        <v>1109421.5</v>
      </c>
      <c r="T529" s="8">
        <f t="shared" si="35"/>
        <v>43641.208333333328</v>
      </c>
    </row>
    <row r="530" spans="1:20" ht="34" x14ac:dyDescent="0.2">
      <c r="A530">
        <v>395</v>
      </c>
      <c r="B530" t="s">
        <v>295</v>
      </c>
      <c r="C530" s="3" t="s">
        <v>842</v>
      </c>
      <c r="D530">
        <v>7100</v>
      </c>
      <c r="E530">
        <v>9238</v>
      </c>
      <c r="F530" t="s">
        <v>20</v>
      </c>
      <c r="G530">
        <v>220</v>
      </c>
      <c r="H530" t="s">
        <v>21</v>
      </c>
      <c r="I530" t="s">
        <v>22</v>
      </c>
      <c r="J530">
        <v>1323324000</v>
      </c>
      <c r="K530">
        <v>1323410400</v>
      </c>
      <c r="L530" t="b">
        <v>1</v>
      </c>
      <c r="M530" t="b">
        <v>0</v>
      </c>
      <c r="N530" t="s">
        <v>33</v>
      </c>
      <c r="O530" s="14">
        <f t="shared" si="32"/>
        <v>41.990909090909092</v>
      </c>
      <c r="P530" s="5">
        <f t="shared" si="33"/>
        <v>1.3011267605633803</v>
      </c>
      <c r="Q530" t="s">
        <v>2033</v>
      </c>
      <c r="R530" t="s">
        <v>2034</v>
      </c>
      <c r="S530" s="8">
        <f t="shared" si="34"/>
        <v>944544</v>
      </c>
      <c r="T530" s="8">
        <f t="shared" si="35"/>
        <v>40886.25</v>
      </c>
    </row>
    <row r="531" spans="1:20" ht="34" x14ac:dyDescent="0.2">
      <c r="A531">
        <v>815</v>
      </c>
      <c r="B531" t="s">
        <v>1664</v>
      </c>
      <c r="C531" s="3" t="s">
        <v>1665</v>
      </c>
      <c r="D531">
        <v>9000</v>
      </c>
      <c r="E531">
        <v>11721</v>
      </c>
      <c r="F531" t="s">
        <v>20</v>
      </c>
      <c r="G531">
        <v>183</v>
      </c>
      <c r="H531" t="s">
        <v>15</v>
      </c>
      <c r="I531" t="s">
        <v>16</v>
      </c>
      <c r="J531">
        <v>1511935200</v>
      </c>
      <c r="K531">
        <v>1514181600</v>
      </c>
      <c r="L531" t="b">
        <v>0</v>
      </c>
      <c r="M531" t="b">
        <v>0</v>
      </c>
      <c r="N531" t="s">
        <v>23</v>
      </c>
      <c r="O531" s="14">
        <f t="shared" si="32"/>
        <v>64.049180327868854</v>
      </c>
      <c r="P531" s="5">
        <f t="shared" si="33"/>
        <v>1.3023333333333333</v>
      </c>
      <c r="Q531" t="s">
        <v>2033</v>
      </c>
      <c r="R531" t="s">
        <v>2034</v>
      </c>
      <c r="S531" s="8">
        <f t="shared" si="34"/>
        <v>1075524</v>
      </c>
      <c r="T531" s="8">
        <f t="shared" si="35"/>
        <v>43094.25</v>
      </c>
    </row>
    <row r="532" spans="1:20" ht="17" x14ac:dyDescent="0.2">
      <c r="A532">
        <v>85</v>
      </c>
      <c r="B532" t="s">
        <v>219</v>
      </c>
      <c r="C532" s="3" t="s">
        <v>220</v>
      </c>
      <c r="D532">
        <v>4900</v>
      </c>
      <c r="E532">
        <v>6430</v>
      </c>
      <c r="F532" t="s">
        <v>20</v>
      </c>
      <c r="G532">
        <v>71</v>
      </c>
      <c r="H532" t="s">
        <v>26</v>
      </c>
      <c r="I532" t="s">
        <v>27</v>
      </c>
      <c r="J532">
        <v>1315717200</v>
      </c>
      <c r="K532">
        <v>1316408400</v>
      </c>
      <c r="L532" t="b">
        <v>0</v>
      </c>
      <c r="M532" t="b">
        <v>0</v>
      </c>
      <c r="N532" t="s">
        <v>60</v>
      </c>
      <c r="O532" s="14">
        <f t="shared" si="32"/>
        <v>90.563380281690144</v>
      </c>
      <c r="P532" s="5">
        <f t="shared" si="33"/>
        <v>1.3122448979591836</v>
      </c>
      <c r="Q532" t="s">
        <v>2039</v>
      </c>
      <c r="R532" t="s">
        <v>2040</v>
      </c>
      <c r="S532" s="8">
        <f t="shared" si="34"/>
        <v>939261.5</v>
      </c>
      <c r="T532" s="8">
        <f t="shared" si="35"/>
        <v>40805.208333333336</v>
      </c>
    </row>
    <row r="533" spans="1:20" ht="17" x14ac:dyDescent="0.2">
      <c r="A533">
        <v>607</v>
      </c>
      <c r="B533" t="s">
        <v>1256</v>
      </c>
      <c r="C533" s="3" t="s">
        <v>1257</v>
      </c>
      <c r="D533">
        <v>137600</v>
      </c>
      <c r="E533">
        <v>180667</v>
      </c>
      <c r="F533" t="s">
        <v>20</v>
      </c>
      <c r="G533">
        <v>2230</v>
      </c>
      <c r="H533" t="s">
        <v>21</v>
      </c>
      <c r="I533" t="s">
        <v>22</v>
      </c>
      <c r="J533">
        <v>1395550800</v>
      </c>
      <c r="K533">
        <v>1395723600</v>
      </c>
      <c r="L533" t="b">
        <v>0</v>
      </c>
      <c r="M533" t="b">
        <v>0</v>
      </c>
      <c r="N533" t="s">
        <v>17</v>
      </c>
      <c r="O533" s="14">
        <f t="shared" si="32"/>
        <v>81.016591928251117</v>
      </c>
      <c r="P533" s="5">
        <f t="shared" si="33"/>
        <v>1.3129869186046512</v>
      </c>
      <c r="Q533" t="s">
        <v>2039</v>
      </c>
      <c r="R533" t="s">
        <v>2048</v>
      </c>
      <c r="S533" s="8">
        <f t="shared" si="34"/>
        <v>994701.5</v>
      </c>
      <c r="T533" s="8">
        <f t="shared" si="35"/>
        <v>41723.208333333336</v>
      </c>
    </row>
    <row r="534" spans="1:20" ht="34" x14ac:dyDescent="0.2">
      <c r="A534">
        <v>2</v>
      </c>
      <c r="B534" t="s">
        <v>24</v>
      </c>
      <c r="C534" s="3" t="s">
        <v>25</v>
      </c>
      <c r="D534">
        <v>108400</v>
      </c>
      <c r="E534">
        <v>142523</v>
      </c>
      <c r="F534" t="s">
        <v>20</v>
      </c>
      <c r="G534">
        <v>1425</v>
      </c>
      <c r="H534" t="s">
        <v>26</v>
      </c>
      <c r="I534" t="s">
        <v>27</v>
      </c>
      <c r="J534">
        <v>1384668000</v>
      </c>
      <c r="K534">
        <v>1384840800</v>
      </c>
      <c r="L534" t="b">
        <v>0</v>
      </c>
      <c r="M534" t="b">
        <v>0</v>
      </c>
      <c r="N534" t="s">
        <v>28</v>
      </c>
      <c r="O534" s="14">
        <f t="shared" si="32"/>
        <v>100.01614035087719</v>
      </c>
      <c r="P534" s="5">
        <f t="shared" si="33"/>
        <v>1.3147878228782288</v>
      </c>
      <c r="Q534" t="s">
        <v>2031</v>
      </c>
      <c r="R534" t="s">
        <v>2032</v>
      </c>
      <c r="S534" s="8">
        <f t="shared" si="34"/>
        <v>987144</v>
      </c>
      <c r="T534" s="8">
        <f t="shared" si="35"/>
        <v>41597.25</v>
      </c>
    </row>
    <row r="535" spans="1:20" ht="17" x14ac:dyDescent="0.2">
      <c r="A535">
        <v>408</v>
      </c>
      <c r="B535" t="s">
        <v>867</v>
      </c>
      <c r="C535" s="3" t="s">
        <v>868</v>
      </c>
      <c r="D535">
        <v>9200</v>
      </c>
      <c r="E535">
        <v>12129</v>
      </c>
      <c r="F535" t="s">
        <v>20</v>
      </c>
      <c r="G535">
        <v>154</v>
      </c>
      <c r="H535" t="s">
        <v>15</v>
      </c>
      <c r="I535" t="s">
        <v>16</v>
      </c>
      <c r="J535">
        <v>1466398800</v>
      </c>
      <c r="K535">
        <v>1468126800</v>
      </c>
      <c r="L535" t="b">
        <v>0</v>
      </c>
      <c r="M535" t="b">
        <v>0</v>
      </c>
      <c r="N535" t="s">
        <v>42</v>
      </c>
      <c r="O535" s="14">
        <f t="shared" si="32"/>
        <v>78.759740259740255</v>
      </c>
      <c r="P535" s="5">
        <f t="shared" si="33"/>
        <v>1.3183695652173912</v>
      </c>
      <c r="Q535" t="s">
        <v>2035</v>
      </c>
      <c r="R535" t="s">
        <v>2036</v>
      </c>
      <c r="S535" s="8">
        <f t="shared" si="34"/>
        <v>1043901.5</v>
      </c>
      <c r="T535" s="8">
        <f t="shared" si="35"/>
        <v>42561.208333333328</v>
      </c>
    </row>
    <row r="536" spans="1:20" ht="17" x14ac:dyDescent="0.2">
      <c r="A536">
        <v>307</v>
      </c>
      <c r="B536" t="s">
        <v>666</v>
      </c>
      <c r="C536" s="3" t="s">
        <v>667</v>
      </c>
      <c r="D536">
        <v>32900</v>
      </c>
      <c r="E536">
        <v>43473</v>
      </c>
      <c r="F536" t="s">
        <v>20</v>
      </c>
      <c r="G536">
        <v>659</v>
      </c>
      <c r="H536" t="s">
        <v>36</v>
      </c>
      <c r="I536" t="s">
        <v>37</v>
      </c>
      <c r="J536">
        <v>1338958800</v>
      </c>
      <c r="K536">
        <v>1340686800</v>
      </c>
      <c r="L536" t="b">
        <v>0</v>
      </c>
      <c r="M536" t="b">
        <v>1</v>
      </c>
      <c r="N536" t="s">
        <v>119</v>
      </c>
      <c r="O536" s="14">
        <f t="shared" si="32"/>
        <v>65.968133535660087</v>
      </c>
      <c r="P536" s="5">
        <f t="shared" si="33"/>
        <v>1.3213677811550153</v>
      </c>
      <c r="Q536" t="s">
        <v>2037</v>
      </c>
      <c r="R536" t="s">
        <v>2051</v>
      </c>
      <c r="S536" s="8">
        <f t="shared" si="34"/>
        <v>955401.5</v>
      </c>
      <c r="T536" s="8">
        <f t="shared" si="35"/>
        <v>41086.208333333336</v>
      </c>
    </row>
    <row r="537" spans="1:20" ht="17" x14ac:dyDescent="0.2">
      <c r="A537">
        <v>84</v>
      </c>
      <c r="B537" t="s">
        <v>217</v>
      </c>
      <c r="C537" s="3" t="s">
        <v>218</v>
      </c>
      <c r="D537">
        <v>31400</v>
      </c>
      <c r="E537">
        <v>41564</v>
      </c>
      <c r="F537" t="s">
        <v>20</v>
      </c>
      <c r="G537">
        <v>374</v>
      </c>
      <c r="H537" t="s">
        <v>21</v>
      </c>
      <c r="I537" t="s">
        <v>22</v>
      </c>
      <c r="J537">
        <v>1343451600</v>
      </c>
      <c r="K537">
        <v>1344315600</v>
      </c>
      <c r="L537" t="b">
        <v>0</v>
      </c>
      <c r="M537" t="b">
        <v>0</v>
      </c>
      <c r="N537" t="s">
        <v>65</v>
      </c>
      <c r="O537" s="14">
        <f t="shared" si="32"/>
        <v>111.1336898395722</v>
      </c>
      <c r="P537" s="5">
        <f t="shared" si="33"/>
        <v>1.3236942675159236</v>
      </c>
      <c r="Q537" t="s">
        <v>2044</v>
      </c>
      <c r="R537" t="s">
        <v>2054</v>
      </c>
      <c r="S537" s="8">
        <f t="shared" si="34"/>
        <v>958521.5</v>
      </c>
      <c r="T537" s="8">
        <f t="shared" si="35"/>
        <v>41128.208333333336</v>
      </c>
    </row>
    <row r="538" spans="1:20" ht="17" x14ac:dyDescent="0.2">
      <c r="A538">
        <v>849</v>
      </c>
      <c r="B538" t="s">
        <v>1731</v>
      </c>
      <c r="C538" s="3" t="s">
        <v>1732</v>
      </c>
      <c r="D538">
        <v>6700</v>
      </c>
      <c r="E538">
        <v>8917</v>
      </c>
      <c r="F538" t="s">
        <v>20</v>
      </c>
      <c r="G538">
        <v>307</v>
      </c>
      <c r="H538" t="s">
        <v>21</v>
      </c>
      <c r="I538" t="s">
        <v>22</v>
      </c>
      <c r="J538">
        <v>1328767200</v>
      </c>
      <c r="K538">
        <v>1329026400</v>
      </c>
      <c r="L538" t="b">
        <v>0</v>
      </c>
      <c r="M538" t="b">
        <v>1</v>
      </c>
      <c r="N538" t="s">
        <v>60</v>
      </c>
      <c r="O538" s="14">
        <f t="shared" si="32"/>
        <v>29.045602605863191</v>
      </c>
      <c r="P538" s="5">
        <f t="shared" si="33"/>
        <v>1.3308955223880596</v>
      </c>
      <c r="Q538" t="s">
        <v>2035</v>
      </c>
      <c r="R538" t="s">
        <v>2049</v>
      </c>
      <c r="S538" s="8">
        <f t="shared" si="34"/>
        <v>948324</v>
      </c>
      <c r="T538" s="8">
        <f t="shared" si="35"/>
        <v>40951.25</v>
      </c>
    </row>
    <row r="539" spans="1:20" ht="17" x14ac:dyDescent="0.2">
      <c r="A539">
        <v>464</v>
      </c>
      <c r="B539" t="s">
        <v>976</v>
      </c>
      <c r="C539" s="3" t="s">
        <v>977</v>
      </c>
      <c r="D539">
        <v>71200</v>
      </c>
      <c r="E539">
        <v>95020</v>
      </c>
      <c r="F539" t="s">
        <v>20</v>
      </c>
      <c r="G539">
        <v>2436</v>
      </c>
      <c r="H539" t="s">
        <v>21</v>
      </c>
      <c r="I539" t="s">
        <v>22</v>
      </c>
      <c r="J539">
        <v>1518328800</v>
      </c>
      <c r="K539">
        <v>1519538400</v>
      </c>
      <c r="L539" t="b">
        <v>0</v>
      </c>
      <c r="M539" t="b">
        <v>0</v>
      </c>
      <c r="N539" t="s">
        <v>33</v>
      </c>
      <c r="O539" s="14">
        <f t="shared" si="32"/>
        <v>39.006568144499177</v>
      </c>
      <c r="P539" s="5">
        <f t="shared" si="33"/>
        <v>1.3345505617977529</v>
      </c>
      <c r="Q539" t="s">
        <v>2039</v>
      </c>
      <c r="R539" t="s">
        <v>2048</v>
      </c>
      <c r="S539" s="8">
        <f t="shared" si="34"/>
        <v>1079964</v>
      </c>
      <c r="T539" s="8">
        <f t="shared" si="35"/>
        <v>43156.25</v>
      </c>
    </row>
    <row r="540" spans="1:20" ht="34" x14ac:dyDescent="0.2">
      <c r="A540">
        <v>328</v>
      </c>
      <c r="B540" t="s">
        <v>708</v>
      </c>
      <c r="C540" s="3" t="s">
        <v>709</v>
      </c>
      <c r="D540">
        <v>98700</v>
      </c>
      <c r="E540">
        <v>131826</v>
      </c>
      <c r="F540" t="s">
        <v>20</v>
      </c>
      <c r="G540">
        <v>2441</v>
      </c>
      <c r="H540" t="s">
        <v>21</v>
      </c>
      <c r="I540" t="s">
        <v>22</v>
      </c>
      <c r="J540">
        <v>1543557600</v>
      </c>
      <c r="K540">
        <v>1544508000</v>
      </c>
      <c r="L540" t="b">
        <v>0</v>
      </c>
      <c r="M540" t="b">
        <v>0</v>
      </c>
      <c r="N540" t="s">
        <v>23</v>
      </c>
      <c r="O540" s="14">
        <f t="shared" si="32"/>
        <v>54.004916018025398</v>
      </c>
      <c r="P540" s="5">
        <f t="shared" si="33"/>
        <v>1.3356231003039514</v>
      </c>
      <c r="Q540" t="s">
        <v>2033</v>
      </c>
      <c r="R540" t="s">
        <v>2034</v>
      </c>
      <c r="S540" s="8">
        <f t="shared" si="34"/>
        <v>1097484</v>
      </c>
      <c r="T540" s="8">
        <f t="shared" si="35"/>
        <v>43445.25</v>
      </c>
    </row>
    <row r="541" spans="1:20" ht="17" x14ac:dyDescent="0.2">
      <c r="A541">
        <v>695</v>
      </c>
      <c r="B541" t="s">
        <v>1429</v>
      </c>
      <c r="C541" s="3" t="s">
        <v>1430</v>
      </c>
      <c r="D541">
        <v>9200</v>
      </c>
      <c r="E541">
        <v>12322</v>
      </c>
      <c r="F541" t="s">
        <v>20</v>
      </c>
      <c r="G541">
        <v>196</v>
      </c>
      <c r="H541" t="s">
        <v>107</v>
      </c>
      <c r="I541" t="s">
        <v>108</v>
      </c>
      <c r="J541">
        <v>1447480800</v>
      </c>
      <c r="K541">
        <v>1448863200</v>
      </c>
      <c r="L541" t="b">
        <v>1</v>
      </c>
      <c r="M541" t="b">
        <v>0</v>
      </c>
      <c r="N541" t="s">
        <v>23</v>
      </c>
      <c r="O541" s="14">
        <f t="shared" si="32"/>
        <v>62.867346938775512</v>
      </c>
      <c r="P541" s="5">
        <f t="shared" si="33"/>
        <v>1.3393478260869565</v>
      </c>
      <c r="Q541" t="s">
        <v>2039</v>
      </c>
      <c r="R541" t="s">
        <v>2040</v>
      </c>
      <c r="S541" s="8">
        <f t="shared" si="34"/>
        <v>1030764</v>
      </c>
      <c r="T541" s="8">
        <f t="shared" si="35"/>
        <v>42338.25</v>
      </c>
    </row>
    <row r="542" spans="1:20" ht="34" x14ac:dyDescent="0.2">
      <c r="A542">
        <v>724</v>
      </c>
      <c r="B542" t="s">
        <v>1486</v>
      </c>
      <c r="C542" s="3" t="s">
        <v>1487</v>
      </c>
      <c r="D542">
        <v>8400</v>
      </c>
      <c r="E542">
        <v>11261</v>
      </c>
      <c r="F542" t="s">
        <v>20</v>
      </c>
      <c r="G542">
        <v>121</v>
      </c>
      <c r="H542" t="s">
        <v>40</v>
      </c>
      <c r="I542" t="s">
        <v>41</v>
      </c>
      <c r="J542">
        <v>1413954000</v>
      </c>
      <c r="K542">
        <v>1414126800</v>
      </c>
      <c r="L542" t="b">
        <v>0</v>
      </c>
      <c r="M542" t="b">
        <v>1</v>
      </c>
      <c r="N542" t="s">
        <v>33</v>
      </c>
      <c r="O542" s="14">
        <f t="shared" si="32"/>
        <v>93.066115702479337</v>
      </c>
      <c r="P542" s="5">
        <f t="shared" si="33"/>
        <v>1.3405952380952382</v>
      </c>
      <c r="Q542" t="s">
        <v>2039</v>
      </c>
      <c r="R542" t="s">
        <v>2040</v>
      </c>
      <c r="S542" s="8">
        <f t="shared" si="34"/>
        <v>1007481.5</v>
      </c>
      <c r="T542" s="8">
        <f t="shared" si="35"/>
        <v>41936.208333333336</v>
      </c>
    </row>
    <row r="543" spans="1:20" ht="34" x14ac:dyDescent="0.2">
      <c r="A543">
        <v>203</v>
      </c>
      <c r="B543" t="s">
        <v>458</v>
      </c>
      <c r="C543" s="3" t="s">
        <v>459</v>
      </c>
      <c r="D543">
        <v>143900</v>
      </c>
      <c r="E543">
        <v>193413</v>
      </c>
      <c r="F543" t="s">
        <v>20</v>
      </c>
      <c r="G543">
        <v>4498</v>
      </c>
      <c r="H543" t="s">
        <v>26</v>
      </c>
      <c r="I543" t="s">
        <v>27</v>
      </c>
      <c r="J543">
        <v>1484632800</v>
      </c>
      <c r="K543">
        <v>1484805600</v>
      </c>
      <c r="L543" t="b">
        <v>0</v>
      </c>
      <c r="M543" t="b">
        <v>0</v>
      </c>
      <c r="N543" t="s">
        <v>33</v>
      </c>
      <c r="O543" s="14">
        <f t="shared" si="32"/>
        <v>42.999777678968428</v>
      </c>
      <c r="P543" s="5">
        <f t="shared" si="33"/>
        <v>1.3440792216817234</v>
      </c>
      <c r="Q543" t="s">
        <v>2033</v>
      </c>
      <c r="R543" t="s">
        <v>2034</v>
      </c>
      <c r="S543" s="8">
        <f t="shared" si="34"/>
        <v>1056564</v>
      </c>
      <c r="T543" s="8">
        <f t="shared" si="35"/>
        <v>42754.25</v>
      </c>
    </row>
    <row r="544" spans="1:20" ht="17" x14ac:dyDescent="0.2">
      <c r="A544">
        <v>774</v>
      </c>
      <c r="B544" t="s">
        <v>1583</v>
      </c>
      <c r="C544" s="3" t="s">
        <v>1584</v>
      </c>
      <c r="D544">
        <v>5000</v>
      </c>
      <c r="E544">
        <v>6775</v>
      </c>
      <c r="F544" t="s">
        <v>20</v>
      </c>
      <c r="G544">
        <v>78</v>
      </c>
      <c r="H544" t="s">
        <v>107</v>
      </c>
      <c r="I544" t="s">
        <v>108</v>
      </c>
      <c r="J544">
        <v>1463979600</v>
      </c>
      <c r="K544">
        <v>1467522000</v>
      </c>
      <c r="L544" t="b">
        <v>0</v>
      </c>
      <c r="M544" t="b">
        <v>0</v>
      </c>
      <c r="N544" t="s">
        <v>28</v>
      </c>
      <c r="O544" s="14">
        <f t="shared" si="32"/>
        <v>86.858974358974365</v>
      </c>
      <c r="P544" s="5">
        <f t="shared" si="33"/>
        <v>1.355</v>
      </c>
      <c r="Q544" t="s">
        <v>2033</v>
      </c>
      <c r="R544" t="s">
        <v>2034</v>
      </c>
      <c r="S544" s="8">
        <f t="shared" si="34"/>
        <v>1042221.5</v>
      </c>
      <c r="T544" s="8">
        <f t="shared" si="35"/>
        <v>42554.208333333328</v>
      </c>
    </row>
    <row r="545" spans="1:20" ht="17" x14ac:dyDescent="0.2">
      <c r="A545">
        <v>143</v>
      </c>
      <c r="B545" t="s">
        <v>338</v>
      </c>
      <c r="C545" s="3" t="s">
        <v>339</v>
      </c>
      <c r="D545">
        <v>5400</v>
      </c>
      <c r="E545">
        <v>7322</v>
      </c>
      <c r="F545" t="s">
        <v>20</v>
      </c>
      <c r="G545">
        <v>70</v>
      </c>
      <c r="H545" t="s">
        <v>21</v>
      </c>
      <c r="I545" t="s">
        <v>22</v>
      </c>
      <c r="J545">
        <v>1277701200</v>
      </c>
      <c r="K545">
        <v>1279429200</v>
      </c>
      <c r="L545" t="b">
        <v>0</v>
      </c>
      <c r="M545" t="b">
        <v>0</v>
      </c>
      <c r="N545" t="s">
        <v>60</v>
      </c>
      <c r="O545" s="14">
        <f t="shared" si="32"/>
        <v>104.6</v>
      </c>
      <c r="P545" s="5">
        <f t="shared" si="33"/>
        <v>1.355925925925926</v>
      </c>
      <c r="Q545" t="s">
        <v>2035</v>
      </c>
      <c r="R545" t="s">
        <v>2036</v>
      </c>
      <c r="S545" s="8">
        <f t="shared" si="34"/>
        <v>912861.5</v>
      </c>
      <c r="T545" s="8">
        <f t="shared" si="35"/>
        <v>40377.208333333336</v>
      </c>
    </row>
    <row r="546" spans="1:20" ht="34" x14ac:dyDescent="0.2">
      <c r="A546">
        <v>737</v>
      </c>
      <c r="B546" t="s">
        <v>1512</v>
      </c>
      <c r="C546" s="3" t="s">
        <v>1513</v>
      </c>
      <c r="D546">
        <v>3700</v>
      </c>
      <c r="E546">
        <v>5028</v>
      </c>
      <c r="F546" t="s">
        <v>20</v>
      </c>
      <c r="G546">
        <v>180</v>
      </c>
      <c r="H546" t="s">
        <v>21</v>
      </c>
      <c r="I546" t="s">
        <v>22</v>
      </c>
      <c r="J546">
        <v>1478844000</v>
      </c>
      <c r="K546">
        <v>1479880800</v>
      </c>
      <c r="L546" t="b">
        <v>0</v>
      </c>
      <c r="M546" t="b">
        <v>0</v>
      </c>
      <c r="N546" t="s">
        <v>60</v>
      </c>
      <c r="O546" s="14">
        <f t="shared" si="32"/>
        <v>27.933333333333334</v>
      </c>
      <c r="P546" s="5">
        <f t="shared" si="33"/>
        <v>1.358918918918919</v>
      </c>
      <c r="Q546" t="s">
        <v>2039</v>
      </c>
      <c r="R546" t="s">
        <v>2048</v>
      </c>
      <c r="S546" s="8">
        <f t="shared" si="34"/>
        <v>1052544</v>
      </c>
      <c r="T546" s="8">
        <f t="shared" si="35"/>
        <v>42697.25</v>
      </c>
    </row>
    <row r="547" spans="1:20" ht="17" x14ac:dyDescent="0.2">
      <c r="A547">
        <v>967</v>
      </c>
      <c r="B547" t="s">
        <v>1963</v>
      </c>
      <c r="C547" s="3" t="s">
        <v>1964</v>
      </c>
      <c r="D547">
        <v>88400</v>
      </c>
      <c r="E547">
        <v>121138</v>
      </c>
      <c r="F547" t="s">
        <v>20</v>
      </c>
      <c r="G547">
        <v>1573</v>
      </c>
      <c r="H547" t="s">
        <v>21</v>
      </c>
      <c r="I547" t="s">
        <v>22</v>
      </c>
      <c r="J547">
        <v>1333688400</v>
      </c>
      <c r="K547">
        <v>1336885200</v>
      </c>
      <c r="L547" t="b">
        <v>0</v>
      </c>
      <c r="M547" t="b">
        <v>0</v>
      </c>
      <c r="N547" t="s">
        <v>319</v>
      </c>
      <c r="O547" s="14">
        <f t="shared" si="32"/>
        <v>77.010807374443743</v>
      </c>
      <c r="P547" s="5">
        <f t="shared" si="33"/>
        <v>1.3703393665158372</v>
      </c>
      <c r="Q547" t="s">
        <v>2039</v>
      </c>
      <c r="R547" t="s">
        <v>2048</v>
      </c>
      <c r="S547" s="8">
        <f t="shared" si="34"/>
        <v>951741.5</v>
      </c>
      <c r="T547" s="8">
        <f t="shared" si="35"/>
        <v>41042.208333333336</v>
      </c>
    </row>
    <row r="548" spans="1:20" ht="17" x14ac:dyDescent="0.2">
      <c r="A548">
        <v>166</v>
      </c>
      <c r="B548" t="s">
        <v>384</v>
      </c>
      <c r="C548" s="3" t="s">
        <v>385</v>
      </c>
      <c r="D548">
        <v>9800</v>
      </c>
      <c r="E548">
        <v>13439</v>
      </c>
      <c r="F548" t="s">
        <v>20</v>
      </c>
      <c r="G548">
        <v>244</v>
      </c>
      <c r="H548" t="s">
        <v>21</v>
      </c>
      <c r="I548" t="s">
        <v>22</v>
      </c>
      <c r="J548">
        <v>1292997600</v>
      </c>
      <c r="K548">
        <v>1293343200</v>
      </c>
      <c r="L548" t="b">
        <v>0</v>
      </c>
      <c r="M548" t="b">
        <v>0</v>
      </c>
      <c r="N548" t="s">
        <v>122</v>
      </c>
      <c r="O548" s="14">
        <f t="shared" si="32"/>
        <v>55.077868852459019</v>
      </c>
      <c r="P548" s="5">
        <f t="shared" si="33"/>
        <v>1.3713265306122449</v>
      </c>
      <c r="Q548" t="s">
        <v>2039</v>
      </c>
      <c r="R548" t="s">
        <v>2063</v>
      </c>
      <c r="S548" s="8">
        <f t="shared" si="34"/>
        <v>923484</v>
      </c>
      <c r="T548" s="8">
        <f t="shared" si="35"/>
        <v>40538.25</v>
      </c>
    </row>
    <row r="549" spans="1:20" ht="17" x14ac:dyDescent="0.2">
      <c r="A549">
        <v>273</v>
      </c>
      <c r="B549" t="s">
        <v>598</v>
      </c>
      <c r="C549" s="3" t="s">
        <v>599</v>
      </c>
      <c r="D549">
        <v>7800</v>
      </c>
      <c r="E549">
        <v>10704</v>
      </c>
      <c r="F549" t="s">
        <v>20</v>
      </c>
      <c r="G549">
        <v>282</v>
      </c>
      <c r="H549" t="s">
        <v>15</v>
      </c>
      <c r="I549" t="s">
        <v>16</v>
      </c>
      <c r="J549">
        <v>1505624400</v>
      </c>
      <c r="K549">
        <v>1505883600</v>
      </c>
      <c r="L549" t="b">
        <v>0</v>
      </c>
      <c r="M549" t="b">
        <v>0</v>
      </c>
      <c r="N549" t="s">
        <v>33</v>
      </c>
      <c r="O549" s="14">
        <f t="shared" si="32"/>
        <v>37.957446808510639</v>
      </c>
      <c r="P549" s="5">
        <f t="shared" si="33"/>
        <v>1.3723076923076922</v>
      </c>
      <c r="Q549" t="s">
        <v>2042</v>
      </c>
      <c r="R549" t="s">
        <v>2043</v>
      </c>
      <c r="S549" s="8">
        <f t="shared" si="34"/>
        <v>1071141.5</v>
      </c>
      <c r="T549" s="8">
        <f t="shared" si="35"/>
        <v>42998.208333333328</v>
      </c>
    </row>
    <row r="550" spans="1:20" ht="17" x14ac:dyDescent="0.2">
      <c r="A550">
        <v>558</v>
      </c>
      <c r="B550" t="s">
        <v>1160</v>
      </c>
      <c r="C550" s="3" t="s">
        <v>1161</v>
      </c>
      <c r="D550">
        <v>5800</v>
      </c>
      <c r="E550">
        <v>7966</v>
      </c>
      <c r="F550" t="s">
        <v>20</v>
      </c>
      <c r="G550">
        <v>126</v>
      </c>
      <c r="H550" t="s">
        <v>21</v>
      </c>
      <c r="I550" t="s">
        <v>22</v>
      </c>
      <c r="J550">
        <v>1456293600</v>
      </c>
      <c r="K550">
        <v>1460005200</v>
      </c>
      <c r="L550" t="b">
        <v>0</v>
      </c>
      <c r="M550" t="b">
        <v>0</v>
      </c>
      <c r="N550" t="s">
        <v>33</v>
      </c>
      <c r="O550" s="14">
        <f t="shared" si="32"/>
        <v>63.222222222222221</v>
      </c>
      <c r="P550" s="5">
        <f t="shared" si="33"/>
        <v>1.373448275862069</v>
      </c>
      <c r="Q550" t="s">
        <v>2033</v>
      </c>
      <c r="R550" t="s">
        <v>2034</v>
      </c>
      <c r="S550" s="8">
        <f t="shared" si="34"/>
        <v>1036884</v>
      </c>
      <c r="T550" s="8">
        <f t="shared" si="35"/>
        <v>42467.208333333328</v>
      </c>
    </row>
    <row r="551" spans="1:20" ht="17" x14ac:dyDescent="0.2">
      <c r="A551">
        <v>222</v>
      </c>
      <c r="B551" t="s">
        <v>497</v>
      </c>
      <c r="C551" s="3" t="s">
        <v>498</v>
      </c>
      <c r="D551">
        <v>4800</v>
      </c>
      <c r="E551">
        <v>6623</v>
      </c>
      <c r="F551" t="s">
        <v>20</v>
      </c>
      <c r="G551">
        <v>138</v>
      </c>
      <c r="H551" t="s">
        <v>21</v>
      </c>
      <c r="I551" t="s">
        <v>22</v>
      </c>
      <c r="J551">
        <v>1412226000</v>
      </c>
      <c r="K551">
        <v>1412312400</v>
      </c>
      <c r="L551" t="b">
        <v>0</v>
      </c>
      <c r="M551" t="b">
        <v>0</v>
      </c>
      <c r="N551" t="s">
        <v>122</v>
      </c>
      <c r="O551" s="14">
        <f t="shared" si="32"/>
        <v>47.992753623188406</v>
      </c>
      <c r="P551" s="5">
        <f t="shared" si="33"/>
        <v>1.3797916666666667</v>
      </c>
      <c r="Q551" t="s">
        <v>2033</v>
      </c>
      <c r="R551" t="s">
        <v>2034</v>
      </c>
      <c r="S551" s="8">
        <f t="shared" si="34"/>
        <v>1006281.5</v>
      </c>
      <c r="T551" s="8">
        <f t="shared" si="35"/>
        <v>41915.208333333336</v>
      </c>
    </row>
    <row r="552" spans="1:20" ht="17" x14ac:dyDescent="0.2">
      <c r="A552">
        <v>563</v>
      </c>
      <c r="B552" t="s">
        <v>1170</v>
      </c>
      <c r="C552" s="3" t="s">
        <v>1171</v>
      </c>
      <c r="D552">
        <v>3700</v>
      </c>
      <c r="E552">
        <v>5107</v>
      </c>
      <c r="F552" t="s">
        <v>20</v>
      </c>
      <c r="G552">
        <v>85</v>
      </c>
      <c r="H552" t="s">
        <v>26</v>
      </c>
      <c r="I552" t="s">
        <v>27</v>
      </c>
      <c r="J552">
        <v>1542088800</v>
      </c>
      <c r="K552">
        <v>1543816800</v>
      </c>
      <c r="L552" t="b">
        <v>0</v>
      </c>
      <c r="M552" t="b">
        <v>0</v>
      </c>
      <c r="N552" t="s">
        <v>42</v>
      </c>
      <c r="O552" s="14">
        <f t="shared" si="32"/>
        <v>60.082352941176474</v>
      </c>
      <c r="P552" s="5">
        <f t="shared" si="33"/>
        <v>1.3802702702702703</v>
      </c>
      <c r="Q552" t="s">
        <v>2042</v>
      </c>
      <c r="R552" t="s">
        <v>2043</v>
      </c>
      <c r="S552" s="8">
        <f t="shared" si="34"/>
        <v>1096464</v>
      </c>
      <c r="T552" s="8">
        <f t="shared" si="35"/>
        <v>43437.25</v>
      </c>
    </row>
    <row r="553" spans="1:20" ht="17" x14ac:dyDescent="0.2">
      <c r="A553">
        <v>838</v>
      </c>
      <c r="B553" t="s">
        <v>1709</v>
      </c>
      <c r="C553" s="3" t="s">
        <v>1710</v>
      </c>
      <c r="D553">
        <v>6400</v>
      </c>
      <c r="E553">
        <v>8890</v>
      </c>
      <c r="F553" t="s">
        <v>20</v>
      </c>
      <c r="G553">
        <v>261</v>
      </c>
      <c r="H553" t="s">
        <v>21</v>
      </c>
      <c r="I553" t="s">
        <v>22</v>
      </c>
      <c r="J553">
        <v>1538024400</v>
      </c>
      <c r="K553">
        <v>1538802000</v>
      </c>
      <c r="L553" t="b">
        <v>0</v>
      </c>
      <c r="M553" t="b">
        <v>0</v>
      </c>
      <c r="N553" t="s">
        <v>33</v>
      </c>
      <c r="O553" s="14">
        <f t="shared" si="32"/>
        <v>34.061302681992338</v>
      </c>
      <c r="P553" s="5">
        <f t="shared" si="33"/>
        <v>1.3890625000000001</v>
      </c>
      <c r="Q553" t="s">
        <v>2037</v>
      </c>
      <c r="R553" t="s">
        <v>2051</v>
      </c>
      <c r="S553" s="8">
        <f t="shared" si="34"/>
        <v>1093641.5</v>
      </c>
      <c r="T553" s="8">
        <f t="shared" si="35"/>
        <v>43379.208333333328</v>
      </c>
    </row>
    <row r="554" spans="1:20" ht="17" x14ac:dyDescent="0.2">
      <c r="A554">
        <v>512</v>
      </c>
      <c r="B554" t="s">
        <v>1070</v>
      </c>
      <c r="C554" s="3" t="s">
        <v>1071</v>
      </c>
      <c r="D554">
        <v>9100</v>
      </c>
      <c r="E554">
        <v>12678</v>
      </c>
      <c r="F554" t="s">
        <v>20</v>
      </c>
      <c r="G554">
        <v>239</v>
      </c>
      <c r="H554" t="s">
        <v>21</v>
      </c>
      <c r="I554" t="s">
        <v>22</v>
      </c>
      <c r="J554">
        <v>1404536400</v>
      </c>
      <c r="K554">
        <v>1404622800</v>
      </c>
      <c r="L554" t="b">
        <v>0</v>
      </c>
      <c r="M554" t="b">
        <v>1</v>
      </c>
      <c r="N554" t="s">
        <v>89</v>
      </c>
      <c r="O554" s="14">
        <f t="shared" si="32"/>
        <v>53.046025104602514</v>
      </c>
      <c r="P554" s="5">
        <f t="shared" si="33"/>
        <v>1.3931868131868133</v>
      </c>
      <c r="Q554" t="s">
        <v>2033</v>
      </c>
      <c r="R554" t="s">
        <v>2034</v>
      </c>
      <c r="S554" s="8">
        <f t="shared" si="34"/>
        <v>1000941.5</v>
      </c>
      <c r="T554" s="8">
        <f t="shared" si="35"/>
        <v>41826.208333333336</v>
      </c>
    </row>
    <row r="555" spans="1:20" ht="17" x14ac:dyDescent="0.2">
      <c r="A555">
        <v>612</v>
      </c>
      <c r="B555" t="s">
        <v>1266</v>
      </c>
      <c r="C555" s="3" t="s">
        <v>1267</v>
      </c>
      <c r="D555">
        <v>6200</v>
      </c>
      <c r="E555">
        <v>8645</v>
      </c>
      <c r="F555" t="s">
        <v>20</v>
      </c>
      <c r="G555">
        <v>192</v>
      </c>
      <c r="H555" t="s">
        <v>21</v>
      </c>
      <c r="I555" t="s">
        <v>22</v>
      </c>
      <c r="J555">
        <v>1287810000</v>
      </c>
      <c r="K555">
        <v>1289800800</v>
      </c>
      <c r="L555" t="b">
        <v>0</v>
      </c>
      <c r="M555" t="b">
        <v>0</v>
      </c>
      <c r="N555" t="s">
        <v>50</v>
      </c>
      <c r="O555" s="14">
        <f t="shared" si="32"/>
        <v>45.026041666666664</v>
      </c>
      <c r="P555" s="5">
        <f t="shared" si="33"/>
        <v>1.3943548387096774</v>
      </c>
      <c r="Q555" t="s">
        <v>2055</v>
      </c>
      <c r="R555" t="s">
        <v>2056</v>
      </c>
      <c r="S555" s="8">
        <f t="shared" si="34"/>
        <v>919881.5</v>
      </c>
      <c r="T555" s="8">
        <f t="shared" si="35"/>
        <v>40497.25</v>
      </c>
    </row>
    <row r="556" spans="1:20" ht="34" x14ac:dyDescent="0.2">
      <c r="A556">
        <v>857</v>
      </c>
      <c r="B556" t="s">
        <v>1746</v>
      </c>
      <c r="C556" s="3" t="s">
        <v>1747</v>
      </c>
      <c r="D556">
        <v>5300</v>
      </c>
      <c r="E556">
        <v>7413</v>
      </c>
      <c r="F556" t="s">
        <v>20</v>
      </c>
      <c r="G556">
        <v>225</v>
      </c>
      <c r="H556" t="s">
        <v>98</v>
      </c>
      <c r="I556" t="s">
        <v>99</v>
      </c>
      <c r="J556">
        <v>1328421600</v>
      </c>
      <c r="K556">
        <v>1330408800</v>
      </c>
      <c r="L556" t="b">
        <v>1</v>
      </c>
      <c r="M556" t="b">
        <v>0</v>
      </c>
      <c r="N556" t="s">
        <v>100</v>
      </c>
      <c r="O556" s="14">
        <f t="shared" si="32"/>
        <v>32.946666666666665</v>
      </c>
      <c r="P556" s="5">
        <f t="shared" si="33"/>
        <v>1.3986792452830188</v>
      </c>
      <c r="Q556" t="s">
        <v>2039</v>
      </c>
      <c r="R556" t="s">
        <v>2041</v>
      </c>
      <c r="S556" s="8">
        <f t="shared" si="34"/>
        <v>948084</v>
      </c>
      <c r="T556" s="8">
        <f t="shared" si="35"/>
        <v>40967.25</v>
      </c>
    </row>
    <row r="557" spans="1:20" ht="34" x14ac:dyDescent="0.2">
      <c r="A557">
        <v>37</v>
      </c>
      <c r="B557" t="s">
        <v>117</v>
      </c>
      <c r="C557" s="3" t="s">
        <v>118</v>
      </c>
      <c r="D557">
        <v>8100</v>
      </c>
      <c r="E557">
        <v>11339</v>
      </c>
      <c r="F557" t="s">
        <v>20</v>
      </c>
      <c r="G557">
        <v>107</v>
      </c>
      <c r="H557" t="s">
        <v>21</v>
      </c>
      <c r="I557" t="s">
        <v>22</v>
      </c>
      <c r="J557">
        <v>1570338000</v>
      </c>
      <c r="K557">
        <v>1573192800</v>
      </c>
      <c r="L557" t="b">
        <v>0</v>
      </c>
      <c r="M557" t="b">
        <v>1</v>
      </c>
      <c r="N557" t="s">
        <v>119</v>
      </c>
      <c r="O557" s="14">
        <f t="shared" si="32"/>
        <v>105.97196261682242</v>
      </c>
      <c r="P557" s="5">
        <f t="shared" si="33"/>
        <v>1.3998765432098765</v>
      </c>
      <c r="Q557" t="s">
        <v>2037</v>
      </c>
      <c r="R557" t="s">
        <v>2058</v>
      </c>
      <c r="S557" s="8">
        <f t="shared" si="34"/>
        <v>1116081.5</v>
      </c>
      <c r="T557" s="8">
        <f t="shared" si="35"/>
        <v>43777.25</v>
      </c>
    </row>
    <row r="558" spans="1:20" ht="17" x14ac:dyDescent="0.2">
      <c r="A558">
        <v>53</v>
      </c>
      <c r="B558" t="s">
        <v>153</v>
      </c>
      <c r="C558" s="3" t="s">
        <v>154</v>
      </c>
      <c r="D558">
        <v>8800</v>
      </c>
      <c r="E558">
        <v>12356</v>
      </c>
      <c r="F558" t="s">
        <v>20</v>
      </c>
      <c r="G558">
        <v>209</v>
      </c>
      <c r="H558" t="s">
        <v>21</v>
      </c>
      <c r="I558" t="s">
        <v>22</v>
      </c>
      <c r="J558">
        <v>1400562000</v>
      </c>
      <c r="K558">
        <v>1403931600</v>
      </c>
      <c r="L558" t="b">
        <v>0</v>
      </c>
      <c r="M558" t="b">
        <v>0</v>
      </c>
      <c r="N558" t="s">
        <v>53</v>
      </c>
      <c r="O558" s="14">
        <f t="shared" si="32"/>
        <v>59.119617224880386</v>
      </c>
      <c r="P558" s="5">
        <f t="shared" si="33"/>
        <v>1.4040909090909091</v>
      </c>
      <c r="Q558" t="s">
        <v>2044</v>
      </c>
      <c r="R558" t="s">
        <v>2054</v>
      </c>
      <c r="S558" s="8">
        <f t="shared" si="34"/>
        <v>998181.5</v>
      </c>
      <c r="T558" s="8">
        <f t="shared" si="35"/>
        <v>41818.208333333336</v>
      </c>
    </row>
    <row r="559" spans="1:20" ht="17" x14ac:dyDescent="0.2">
      <c r="A559">
        <v>461</v>
      </c>
      <c r="B559" t="s">
        <v>970</v>
      </c>
      <c r="C559" s="3" t="s">
        <v>971</v>
      </c>
      <c r="D559">
        <v>98800</v>
      </c>
      <c r="E559">
        <v>139354</v>
      </c>
      <c r="F559" t="s">
        <v>20</v>
      </c>
      <c r="G559">
        <v>2080</v>
      </c>
      <c r="H559" t="s">
        <v>21</v>
      </c>
      <c r="I559" t="s">
        <v>22</v>
      </c>
      <c r="J559">
        <v>1398661200</v>
      </c>
      <c r="K559">
        <v>1400389200</v>
      </c>
      <c r="L559" t="b">
        <v>0</v>
      </c>
      <c r="M559" t="b">
        <v>0</v>
      </c>
      <c r="N559" t="s">
        <v>53</v>
      </c>
      <c r="O559" s="14">
        <f t="shared" si="32"/>
        <v>66.997115384615384</v>
      </c>
      <c r="P559" s="5">
        <f t="shared" si="33"/>
        <v>1.4104655870445344</v>
      </c>
      <c r="Q559" t="s">
        <v>2037</v>
      </c>
      <c r="R559" t="s">
        <v>2050</v>
      </c>
      <c r="S559" s="8">
        <f t="shared" si="34"/>
        <v>996861.5</v>
      </c>
      <c r="T559" s="8">
        <f t="shared" si="35"/>
        <v>41777.208333333336</v>
      </c>
    </row>
    <row r="560" spans="1:20" ht="17" x14ac:dyDescent="0.2">
      <c r="A560">
        <v>783</v>
      </c>
      <c r="B560" t="s">
        <v>1601</v>
      </c>
      <c r="C560" s="3" t="s">
        <v>1602</v>
      </c>
      <c r="D560">
        <v>7400</v>
      </c>
      <c r="E560">
        <v>10451</v>
      </c>
      <c r="F560" t="s">
        <v>20</v>
      </c>
      <c r="G560">
        <v>138</v>
      </c>
      <c r="H560" t="s">
        <v>21</v>
      </c>
      <c r="I560" t="s">
        <v>22</v>
      </c>
      <c r="J560">
        <v>1387260000</v>
      </c>
      <c r="K560">
        <v>1387864800</v>
      </c>
      <c r="L560" t="b">
        <v>0</v>
      </c>
      <c r="M560" t="b">
        <v>0</v>
      </c>
      <c r="N560" t="s">
        <v>23</v>
      </c>
      <c r="O560" s="14">
        <f t="shared" si="32"/>
        <v>75.731884057971016</v>
      </c>
      <c r="P560" s="5">
        <f t="shared" si="33"/>
        <v>1.4122972972972974</v>
      </c>
      <c r="Q560" t="s">
        <v>2037</v>
      </c>
      <c r="R560" t="s">
        <v>2050</v>
      </c>
      <c r="S560" s="8">
        <f t="shared" si="34"/>
        <v>988944</v>
      </c>
      <c r="T560" s="8">
        <f t="shared" si="35"/>
        <v>41632.25</v>
      </c>
    </row>
    <row r="561" spans="1:20" ht="17" x14ac:dyDescent="0.2">
      <c r="A561">
        <v>691</v>
      </c>
      <c r="B561" t="s">
        <v>1421</v>
      </c>
      <c r="C561" s="3" t="s">
        <v>1422</v>
      </c>
      <c r="D561">
        <v>5000</v>
      </c>
      <c r="E561">
        <v>7119</v>
      </c>
      <c r="F561" t="s">
        <v>20</v>
      </c>
      <c r="G561">
        <v>237</v>
      </c>
      <c r="H561" t="s">
        <v>21</v>
      </c>
      <c r="I561" t="s">
        <v>22</v>
      </c>
      <c r="J561">
        <v>1349240400</v>
      </c>
      <c r="K561">
        <v>1350709200</v>
      </c>
      <c r="L561" t="b">
        <v>1</v>
      </c>
      <c r="M561" t="b">
        <v>1</v>
      </c>
      <c r="N561" t="s">
        <v>42</v>
      </c>
      <c r="O561" s="14">
        <f t="shared" si="32"/>
        <v>30.037974683544302</v>
      </c>
      <c r="P561" s="5">
        <f t="shared" si="33"/>
        <v>1.4238</v>
      </c>
      <c r="Q561" t="s">
        <v>2039</v>
      </c>
      <c r="R561" t="s">
        <v>2040</v>
      </c>
      <c r="S561" s="8">
        <f t="shared" si="34"/>
        <v>962541.5</v>
      </c>
      <c r="T561" s="8">
        <f t="shared" si="35"/>
        <v>41202.208333333336</v>
      </c>
    </row>
    <row r="562" spans="1:20" ht="17" x14ac:dyDescent="0.2">
      <c r="A562">
        <v>709</v>
      </c>
      <c r="B562" t="s">
        <v>1456</v>
      </c>
      <c r="C562" s="3" t="s">
        <v>1457</v>
      </c>
      <c r="D562">
        <v>9800</v>
      </c>
      <c r="E562">
        <v>13954</v>
      </c>
      <c r="F562" t="s">
        <v>20</v>
      </c>
      <c r="G562">
        <v>186</v>
      </c>
      <c r="H562" t="s">
        <v>107</v>
      </c>
      <c r="I562" t="s">
        <v>108</v>
      </c>
      <c r="J562">
        <v>1334811600</v>
      </c>
      <c r="K562">
        <v>1335416400</v>
      </c>
      <c r="L562" t="b">
        <v>0</v>
      </c>
      <c r="M562" t="b">
        <v>0</v>
      </c>
      <c r="N562" t="s">
        <v>33</v>
      </c>
      <c r="O562" s="14">
        <f t="shared" si="32"/>
        <v>75.021505376344081</v>
      </c>
      <c r="P562" s="5">
        <f t="shared" si="33"/>
        <v>1.4238775510204082</v>
      </c>
      <c r="Q562" t="s">
        <v>2037</v>
      </c>
      <c r="R562" t="s">
        <v>2051</v>
      </c>
      <c r="S562" s="8">
        <f t="shared" si="34"/>
        <v>952521.5</v>
      </c>
      <c r="T562" s="8">
        <f t="shared" si="35"/>
        <v>41025.208333333336</v>
      </c>
    </row>
    <row r="563" spans="1:20" ht="17" x14ac:dyDescent="0.2">
      <c r="A563">
        <v>841</v>
      </c>
      <c r="B563" t="s">
        <v>1715</v>
      </c>
      <c r="C563" s="3" t="s">
        <v>1716</v>
      </c>
      <c r="D563">
        <v>9100</v>
      </c>
      <c r="E563">
        <v>12991</v>
      </c>
      <c r="F563" t="s">
        <v>20</v>
      </c>
      <c r="G563">
        <v>155</v>
      </c>
      <c r="H563" t="s">
        <v>21</v>
      </c>
      <c r="I563" t="s">
        <v>22</v>
      </c>
      <c r="J563">
        <v>1455861600</v>
      </c>
      <c r="K563">
        <v>1457244000</v>
      </c>
      <c r="L563" t="b">
        <v>0</v>
      </c>
      <c r="M563" t="b">
        <v>0</v>
      </c>
      <c r="N563" t="s">
        <v>28</v>
      </c>
      <c r="O563" s="14">
        <f t="shared" si="32"/>
        <v>83.812903225806451</v>
      </c>
      <c r="P563" s="5">
        <f t="shared" si="33"/>
        <v>1.4275824175824177</v>
      </c>
      <c r="Q563" t="s">
        <v>2033</v>
      </c>
      <c r="R563" t="s">
        <v>2034</v>
      </c>
      <c r="S563" s="8">
        <f t="shared" si="34"/>
        <v>1036584</v>
      </c>
      <c r="T563" s="8">
        <f t="shared" si="35"/>
        <v>42435.25</v>
      </c>
    </row>
    <row r="564" spans="1:20" ht="17" x14ac:dyDescent="0.2">
      <c r="A564">
        <v>104</v>
      </c>
      <c r="B564" t="s">
        <v>257</v>
      </c>
      <c r="C564" s="3" t="s">
        <v>258</v>
      </c>
      <c r="D564">
        <v>119200</v>
      </c>
      <c r="E564">
        <v>170623</v>
      </c>
      <c r="F564" t="s">
        <v>20</v>
      </c>
      <c r="G564">
        <v>1917</v>
      </c>
      <c r="H564" t="s">
        <v>21</v>
      </c>
      <c r="I564" t="s">
        <v>22</v>
      </c>
      <c r="J564">
        <v>1495515600</v>
      </c>
      <c r="K564">
        <v>1495602000</v>
      </c>
      <c r="L564" t="b">
        <v>0</v>
      </c>
      <c r="M564" t="b">
        <v>0</v>
      </c>
      <c r="N564" t="s">
        <v>60</v>
      </c>
      <c r="O564" s="14">
        <f t="shared" si="32"/>
        <v>89.005216484089729</v>
      </c>
      <c r="P564" s="5">
        <f t="shared" si="33"/>
        <v>1.4314010067114094</v>
      </c>
      <c r="Q564" t="s">
        <v>2035</v>
      </c>
      <c r="R564" t="s">
        <v>2036</v>
      </c>
      <c r="S564" s="8">
        <f t="shared" si="34"/>
        <v>1064121.5</v>
      </c>
      <c r="T564" s="8">
        <f t="shared" si="35"/>
        <v>42879.208333333328</v>
      </c>
    </row>
    <row r="565" spans="1:20" ht="17" x14ac:dyDescent="0.2">
      <c r="A565">
        <v>979</v>
      </c>
      <c r="B565" t="s">
        <v>1986</v>
      </c>
      <c r="C565" s="3" t="s">
        <v>1987</v>
      </c>
      <c r="D565">
        <v>60200</v>
      </c>
      <c r="E565">
        <v>86244</v>
      </c>
      <c r="F565" t="s">
        <v>20</v>
      </c>
      <c r="G565">
        <v>1015</v>
      </c>
      <c r="H565" t="s">
        <v>40</v>
      </c>
      <c r="I565" t="s">
        <v>41</v>
      </c>
      <c r="J565">
        <v>1426395600</v>
      </c>
      <c r="K565">
        <v>1426914000</v>
      </c>
      <c r="L565" t="b">
        <v>0</v>
      </c>
      <c r="M565" t="b">
        <v>0</v>
      </c>
      <c r="N565" t="s">
        <v>33</v>
      </c>
      <c r="O565" s="14">
        <f t="shared" si="32"/>
        <v>84.969458128078813</v>
      </c>
      <c r="P565" s="5">
        <f t="shared" si="33"/>
        <v>1.432624584717608</v>
      </c>
      <c r="Q565" t="s">
        <v>2039</v>
      </c>
      <c r="R565" t="s">
        <v>2048</v>
      </c>
      <c r="S565" s="8">
        <f t="shared" si="34"/>
        <v>1016121.5</v>
      </c>
      <c r="T565" s="8">
        <f t="shared" si="35"/>
        <v>42084.208333333328</v>
      </c>
    </row>
    <row r="566" spans="1:20" ht="34" x14ac:dyDescent="0.2">
      <c r="A566">
        <v>56</v>
      </c>
      <c r="B566" t="s">
        <v>160</v>
      </c>
      <c r="C566" s="3" t="s">
        <v>161</v>
      </c>
      <c r="D566">
        <v>8000</v>
      </c>
      <c r="E566">
        <v>11493</v>
      </c>
      <c r="F566" t="s">
        <v>20</v>
      </c>
      <c r="G566">
        <v>164</v>
      </c>
      <c r="H566" t="s">
        <v>21</v>
      </c>
      <c r="I566" t="s">
        <v>22</v>
      </c>
      <c r="J566">
        <v>1420869600</v>
      </c>
      <c r="K566">
        <v>1421474400</v>
      </c>
      <c r="L566" t="b">
        <v>0</v>
      </c>
      <c r="M566" t="b">
        <v>0</v>
      </c>
      <c r="N566" t="s">
        <v>65</v>
      </c>
      <c r="O566" s="14">
        <f t="shared" si="32"/>
        <v>70.079268292682926</v>
      </c>
      <c r="P566" s="5">
        <f t="shared" si="33"/>
        <v>1.436625</v>
      </c>
      <c r="Q566" t="s">
        <v>2033</v>
      </c>
      <c r="R566" t="s">
        <v>2034</v>
      </c>
      <c r="S566" s="8">
        <f t="shared" si="34"/>
        <v>1012284</v>
      </c>
      <c r="T566" s="8">
        <f t="shared" si="35"/>
        <v>42021.25</v>
      </c>
    </row>
    <row r="567" spans="1:20" ht="17" x14ac:dyDescent="0.2">
      <c r="A567">
        <v>298</v>
      </c>
      <c r="B567" t="s">
        <v>648</v>
      </c>
      <c r="C567" s="3" t="s">
        <v>649</v>
      </c>
      <c r="D567">
        <v>3500</v>
      </c>
      <c r="E567">
        <v>5037</v>
      </c>
      <c r="F567" t="s">
        <v>20</v>
      </c>
      <c r="G567">
        <v>72</v>
      </c>
      <c r="H567" t="s">
        <v>21</v>
      </c>
      <c r="I567" t="s">
        <v>22</v>
      </c>
      <c r="J567">
        <v>1456466400</v>
      </c>
      <c r="K567">
        <v>1458018000</v>
      </c>
      <c r="L567" t="b">
        <v>0</v>
      </c>
      <c r="M567" t="b">
        <v>1</v>
      </c>
      <c r="N567" t="s">
        <v>23</v>
      </c>
      <c r="O567" s="14">
        <f t="shared" si="32"/>
        <v>69.958333333333329</v>
      </c>
      <c r="P567" s="5">
        <f t="shared" si="33"/>
        <v>1.4391428571428571</v>
      </c>
      <c r="Q567" t="s">
        <v>2035</v>
      </c>
      <c r="R567" t="s">
        <v>2049</v>
      </c>
      <c r="S567" s="8">
        <f t="shared" si="34"/>
        <v>1037004</v>
      </c>
      <c r="T567" s="8">
        <f t="shared" si="35"/>
        <v>42444.208333333328</v>
      </c>
    </row>
    <row r="568" spans="1:20" ht="17" x14ac:dyDescent="0.2">
      <c r="A568">
        <v>60</v>
      </c>
      <c r="B568" t="s">
        <v>168</v>
      </c>
      <c r="C568" s="3" t="s">
        <v>169</v>
      </c>
      <c r="D568">
        <v>94200</v>
      </c>
      <c r="E568">
        <v>135997</v>
      </c>
      <c r="F568" t="s">
        <v>20</v>
      </c>
      <c r="G568">
        <v>1600</v>
      </c>
      <c r="H568" t="s">
        <v>15</v>
      </c>
      <c r="I568" t="s">
        <v>16</v>
      </c>
      <c r="J568">
        <v>1342501200</v>
      </c>
      <c r="K568">
        <v>1342760400</v>
      </c>
      <c r="L568" t="b">
        <v>0</v>
      </c>
      <c r="M568" t="b">
        <v>0</v>
      </c>
      <c r="N568" t="s">
        <v>33</v>
      </c>
      <c r="O568" s="14">
        <f t="shared" si="32"/>
        <v>84.998125000000002</v>
      </c>
      <c r="P568" s="5">
        <f t="shared" si="33"/>
        <v>1.4437048832271762</v>
      </c>
      <c r="Q568" t="s">
        <v>2039</v>
      </c>
      <c r="R568" t="s">
        <v>2040</v>
      </c>
      <c r="S568" s="8">
        <f t="shared" si="34"/>
        <v>957861.5</v>
      </c>
      <c r="T568" s="8">
        <f t="shared" si="35"/>
        <v>41110.208333333336</v>
      </c>
    </row>
    <row r="569" spans="1:20" ht="17" x14ac:dyDescent="0.2">
      <c r="A569">
        <v>105</v>
      </c>
      <c r="B569" t="s">
        <v>259</v>
      </c>
      <c r="C569" s="3" t="s">
        <v>260</v>
      </c>
      <c r="D569">
        <v>6800</v>
      </c>
      <c r="E569">
        <v>9829</v>
      </c>
      <c r="F569" t="s">
        <v>20</v>
      </c>
      <c r="G569">
        <v>95</v>
      </c>
      <c r="H569" t="s">
        <v>21</v>
      </c>
      <c r="I569" t="s">
        <v>22</v>
      </c>
      <c r="J569">
        <v>1364878800</v>
      </c>
      <c r="K569">
        <v>1366434000</v>
      </c>
      <c r="L569" t="b">
        <v>0</v>
      </c>
      <c r="M569" t="b">
        <v>0</v>
      </c>
      <c r="N569" t="s">
        <v>28</v>
      </c>
      <c r="O569" s="14">
        <f t="shared" si="32"/>
        <v>103.46315789473684</v>
      </c>
      <c r="P569" s="5">
        <f t="shared" si="33"/>
        <v>1.4454411764705883</v>
      </c>
      <c r="Q569" t="s">
        <v>2033</v>
      </c>
      <c r="R569" t="s">
        <v>2034</v>
      </c>
      <c r="S569" s="8">
        <f t="shared" si="34"/>
        <v>973401.5</v>
      </c>
      <c r="T569" s="8">
        <f t="shared" si="35"/>
        <v>41384.208333333336</v>
      </c>
    </row>
    <row r="570" spans="1:20" ht="17" x14ac:dyDescent="0.2">
      <c r="A570">
        <v>642</v>
      </c>
      <c r="B570" t="s">
        <v>1326</v>
      </c>
      <c r="C570" s="3" t="s">
        <v>1327</v>
      </c>
      <c r="D570">
        <v>9200</v>
      </c>
      <c r="E570">
        <v>13382</v>
      </c>
      <c r="F570" t="s">
        <v>20</v>
      </c>
      <c r="G570">
        <v>129</v>
      </c>
      <c r="H570" t="s">
        <v>15</v>
      </c>
      <c r="I570" t="s">
        <v>16</v>
      </c>
      <c r="J570">
        <v>1545026400</v>
      </c>
      <c r="K570">
        <v>1545804000</v>
      </c>
      <c r="L570" t="b">
        <v>0</v>
      </c>
      <c r="M570" t="b">
        <v>0</v>
      </c>
      <c r="N570" t="s">
        <v>65</v>
      </c>
      <c r="O570" s="14">
        <f t="shared" si="32"/>
        <v>103.73643410852713</v>
      </c>
      <c r="P570" s="5">
        <f t="shared" si="33"/>
        <v>1.4545652173913044</v>
      </c>
      <c r="Q570" t="s">
        <v>2035</v>
      </c>
      <c r="R570" t="s">
        <v>2036</v>
      </c>
      <c r="S570" s="8">
        <f t="shared" si="34"/>
        <v>1098504</v>
      </c>
      <c r="T570" s="8">
        <f t="shared" si="35"/>
        <v>43460.25</v>
      </c>
    </row>
    <row r="571" spans="1:20" ht="17" x14ac:dyDescent="0.2">
      <c r="A571">
        <v>521</v>
      </c>
      <c r="B571" t="s">
        <v>1088</v>
      </c>
      <c r="C571" s="3" t="s">
        <v>141</v>
      </c>
      <c r="D571">
        <v>7600</v>
      </c>
      <c r="E571">
        <v>11061</v>
      </c>
      <c r="F571" t="s">
        <v>20</v>
      </c>
      <c r="G571">
        <v>369</v>
      </c>
      <c r="H571" t="s">
        <v>21</v>
      </c>
      <c r="I571" t="s">
        <v>22</v>
      </c>
      <c r="J571">
        <v>1471928400</v>
      </c>
      <c r="K571">
        <v>1472446800</v>
      </c>
      <c r="L571" t="b">
        <v>0</v>
      </c>
      <c r="M571" t="b">
        <v>1</v>
      </c>
      <c r="N571" t="s">
        <v>53</v>
      </c>
      <c r="O571" s="14">
        <f t="shared" si="32"/>
        <v>29.975609756097562</v>
      </c>
      <c r="P571" s="5">
        <f t="shared" si="33"/>
        <v>1.4553947368421052</v>
      </c>
      <c r="Q571" t="s">
        <v>2035</v>
      </c>
      <c r="R571" t="s">
        <v>2049</v>
      </c>
      <c r="S571" s="8">
        <f t="shared" si="34"/>
        <v>1047741.5</v>
      </c>
      <c r="T571" s="8">
        <f t="shared" si="35"/>
        <v>42611.208333333328</v>
      </c>
    </row>
    <row r="572" spans="1:20" ht="17" x14ac:dyDescent="0.2">
      <c r="A572">
        <v>983</v>
      </c>
      <c r="B572" t="s">
        <v>1994</v>
      </c>
      <c r="C572" s="3" t="s">
        <v>1995</v>
      </c>
      <c r="D572">
        <v>129100</v>
      </c>
      <c r="E572">
        <v>188404</v>
      </c>
      <c r="F572" t="s">
        <v>20</v>
      </c>
      <c r="G572">
        <v>2326</v>
      </c>
      <c r="H572" t="s">
        <v>21</v>
      </c>
      <c r="I572" t="s">
        <v>22</v>
      </c>
      <c r="J572">
        <v>1564894800</v>
      </c>
      <c r="K572">
        <v>1566190800</v>
      </c>
      <c r="L572" t="b">
        <v>0</v>
      </c>
      <c r="M572" t="b">
        <v>0</v>
      </c>
      <c r="N572" t="s">
        <v>42</v>
      </c>
      <c r="O572" s="14">
        <f t="shared" si="32"/>
        <v>80.999140154772135</v>
      </c>
      <c r="P572" s="5">
        <f t="shared" si="33"/>
        <v>1.4593648334624323</v>
      </c>
      <c r="Q572" t="s">
        <v>2037</v>
      </c>
      <c r="R572" t="s">
        <v>2050</v>
      </c>
      <c r="S572" s="8">
        <f t="shared" si="34"/>
        <v>1112301.5</v>
      </c>
      <c r="T572" s="8">
        <f t="shared" si="35"/>
        <v>43696.208333333328</v>
      </c>
    </row>
    <row r="573" spans="1:20" ht="17" x14ac:dyDescent="0.2">
      <c r="A573">
        <v>257</v>
      </c>
      <c r="B573" t="s">
        <v>566</v>
      </c>
      <c r="C573" s="3" t="s">
        <v>567</v>
      </c>
      <c r="D573">
        <v>5700</v>
      </c>
      <c r="E573">
        <v>8322</v>
      </c>
      <c r="F573" t="s">
        <v>20</v>
      </c>
      <c r="G573">
        <v>92</v>
      </c>
      <c r="H573" t="s">
        <v>21</v>
      </c>
      <c r="I573" t="s">
        <v>22</v>
      </c>
      <c r="J573">
        <v>1362463200</v>
      </c>
      <c r="K573">
        <v>1363669200</v>
      </c>
      <c r="L573" t="b">
        <v>0</v>
      </c>
      <c r="M573" t="b">
        <v>0</v>
      </c>
      <c r="N573" t="s">
        <v>33</v>
      </c>
      <c r="O573" s="14">
        <f t="shared" si="32"/>
        <v>90.456521739130437</v>
      </c>
      <c r="P573" s="5">
        <f t="shared" si="33"/>
        <v>1.46</v>
      </c>
      <c r="Q573" t="s">
        <v>2037</v>
      </c>
      <c r="R573" t="s">
        <v>2051</v>
      </c>
      <c r="S573" s="8">
        <f t="shared" si="34"/>
        <v>971724</v>
      </c>
      <c r="T573" s="8">
        <f t="shared" si="35"/>
        <v>41352.208333333336</v>
      </c>
    </row>
    <row r="574" spans="1:20" ht="34" x14ac:dyDescent="0.2">
      <c r="A574">
        <v>385</v>
      </c>
      <c r="B574" t="s">
        <v>822</v>
      </c>
      <c r="C574" s="3" t="s">
        <v>823</v>
      </c>
      <c r="D574">
        <v>38900</v>
      </c>
      <c r="E574">
        <v>56859</v>
      </c>
      <c r="F574" t="s">
        <v>20</v>
      </c>
      <c r="G574">
        <v>1137</v>
      </c>
      <c r="H574" t="s">
        <v>21</v>
      </c>
      <c r="I574" t="s">
        <v>22</v>
      </c>
      <c r="J574">
        <v>1553835600</v>
      </c>
      <c r="K574">
        <v>1556600400</v>
      </c>
      <c r="L574" t="b">
        <v>0</v>
      </c>
      <c r="M574" t="b">
        <v>0</v>
      </c>
      <c r="N574" t="s">
        <v>68</v>
      </c>
      <c r="O574" s="14">
        <f t="shared" si="32"/>
        <v>50.007915567282325</v>
      </c>
      <c r="P574" s="5">
        <f t="shared" si="33"/>
        <v>1.4616709511568124</v>
      </c>
      <c r="Q574" t="s">
        <v>2033</v>
      </c>
      <c r="R574" t="s">
        <v>2034</v>
      </c>
      <c r="S574" s="8">
        <f t="shared" si="34"/>
        <v>1104621.5</v>
      </c>
      <c r="T574" s="8">
        <f t="shared" si="35"/>
        <v>43585.208333333328</v>
      </c>
    </row>
    <row r="575" spans="1:20" ht="17" x14ac:dyDescent="0.2">
      <c r="A575">
        <v>585</v>
      </c>
      <c r="B575" t="s">
        <v>1212</v>
      </c>
      <c r="C575" s="3" t="s">
        <v>1213</v>
      </c>
      <c r="D575">
        <v>8900</v>
      </c>
      <c r="E575">
        <v>13065</v>
      </c>
      <c r="F575" t="s">
        <v>20</v>
      </c>
      <c r="G575">
        <v>136</v>
      </c>
      <c r="H575" t="s">
        <v>21</v>
      </c>
      <c r="I575" t="s">
        <v>22</v>
      </c>
      <c r="J575">
        <v>1268888400</v>
      </c>
      <c r="K575">
        <v>1269752400</v>
      </c>
      <c r="L575" t="b">
        <v>0</v>
      </c>
      <c r="M575" t="b">
        <v>0</v>
      </c>
      <c r="N575" t="s">
        <v>206</v>
      </c>
      <c r="O575" s="14">
        <f t="shared" si="32"/>
        <v>96.066176470588232</v>
      </c>
      <c r="P575" s="5">
        <f t="shared" si="33"/>
        <v>1.4679775280898877</v>
      </c>
      <c r="Q575" t="s">
        <v>2044</v>
      </c>
      <c r="R575" t="s">
        <v>2045</v>
      </c>
      <c r="S575" s="8">
        <f t="shared" si="34"/>
        <v>906741.5</v>
      </c>
      <c r="T575" s="8">
        <f t="shared" si="35"/>
        <v>40265.208333333336</v>
      </c>
    </row>
    <row r="576" spans="1:20" ht="34" x14ac:dyDescent="0.2">
      <c r="A576">
        <v>710</v>
      </c>
      <c r="B576" t="s">
        <v>1458</v>
      </c>
      <c r="C576" s="3" t="s">
        <v>1459</v>
      </c>
      <c r="D576">
        <v>4300</v>
      </c>
      <c r="E576">
        <v>6358</v>
      </c>
      <c r="F576" t="s">
        <v>20</v>
      </c>
      <c r="G576">
        <v>125</v>
      </c>
      <c r="H576" t="s">
        <v>21</v>
      </c>
      <c r="I576" t="s">
        <v>22</v>
      </c>
      <c r="J576">
        <v>1531544400</v>
      </c>
      <c r="K576">
        <v>1532149200</v>
      </c>
      <c r="L576" t="b">
        <v>0</v>
      </c>
      <c r="M576" t="b">
        <v>1</v>
      </c>
      <c r="N576" t="s">
        <v>33</v>
      </c>
      <c r="O576" s="14">
        <f t="shared" si="32"/>
        <v>50.863999999999997</v>
      </c>
      <c r="P576" s="5">
        <f t="shared" si="33"/>
        <v>1.4786046511627906</v>
      </c>
      <c r="Q576" t="s">
        <v>2044</v>
      </c>
      <c r="R576" t="s">
        <v>2052</v>
      </c>
      <c r="S576" s="8">
        <f t="shared" si="34"/>
        <v>1089141.5</v>
      </c>
      <c r="T576" s="8">
        <f t="shared" si="35"/>
        <v>43302.208333333328</v>
      </c>
    </row>
    <row r="577" spans="1:20" ht="17" x14ac:dyDescent="0.2">
      <c r="A577">
        <v>120</v>
      </c>
      <c r="B577" t="s">
        <v>290</v>
      </c>
      <c r="C577" s="3" t="s">
        <v>291</v>
      </c>
      <c r="D577">
        <v>75100</v>
      </c>
      <c r="E577">
        <v>112272</v>
      </c>
      <c r="F577" t="s">
        <v>20</v>
      </c>
      <c r="G577">
        <v>1782</v>
      </c>
      <c r="H577" t="s">
        <v>21</v>
      </c>
      <c r="I577" t="s">
        <v>22</v>
      </c>
      <c r="J577">
        <v>1429246800</v>
      </c>
      <c r="K577">
        <v>1429592400</v>
      </c>
      <c r="L577" t="b">
        <v>0</v>
      </c>
      <c r="M577" t="b">
        <v>1</v>
      </c>
      <c r="N577" t="s">
        <v>292</v>
      </c>
      <c r="O577" s="14">
        <f t="shared" si="32"/>
        <v>63.003367003367003</v>
      </c>
      <c r="P577" s="5">
        <f t="shared" si="33"/>
        <v>1.4949667110519307</v>
      </c>
      <c r="Q577" t="s">
        <v>2033</v>
      </c>
      <c r="R577" t="s">
        <v>2034</v>
      </c>
      <c r="S577" s="8">
        <f t="shared" si="34"/>
        <v>1018101.5</v>
      </c>
      <c r="T577" s="8">
        <f t="shared" si="35"/>
        <v>42115.208333333328</v>
      </c>
    </row>
    <row r="578" spans="1:20" ht="34" x14ac:dyDescent="0.2">
      <c r="A578">
        <v>162</v>
      </c>
      <c r="B578" t="s">
        <v>376</v>
      </c>
      <c r="C578" s="3" t="s">
        <v>377</v>
      </c>
      <c r="D578">
        <v>6100</v>
      </c>
      <c r="E578">
        <v>9134</v>
      </c>
      <c r="F578" t="s">
        <v>20</v>
      </c>
      <c r="G578">
        <v>157</v>
      </c>
      <c r="H578" t="s">
        <v>98</v>
      </c>
      <c r="I578" t="s">
        <v>99</v>
      </c>
      <c r="J578">
        <v>1544248800</v>
      </c>
      <c r="K578">
        <v>1546840800</v>
      </c>
      <c r="L578" t="b">
        <v>0</v>
      </c>
      <c r="M578" t="b">
        <v>0</v>
      </c>
      <c r="N578" t="s">
        <v>23</v>
      </c>
      <c r="O578" s="14">
        <f t="shared" si="32"/>
        <v>58.178343949044589</v>
      </c>
      <c r="P578" s="5">
        <f t="shared" si="33"/>
        <v>1.4973770491803278</v>
      </c>
      <c r="Q578" t="s">
        <v>2055</v>
      </c>
      <c r="R578" t="s">
        <v>2059</v>
      </c>
      <c r="S578" s="8">
        <f t="shared" si="34"/>
        <v>1097964</v>
      </c>
      <c r="T578" s="8">
        <f t="shared" si="35"/>
        <v>43472.25</v>
      </c>
    </row>
    <row r="579" spans="1:20" ht="17" x14ac:dyDescent="0.2">
      <c r="A579">
        <v>536</v>
      </c>
      <c r="B579" t="s">
        <v>1117</v>
      </c>
      <c r="C579" s="3" t="s">
        <v>1118</v>
      </c>
      <c r="D579">
        <v>9800</v>
      </c>
      <c r="E579">
        <v>14697</v>
      </c>
      <c r="F579" t="s">
        <v>20</v>
      </c>
      <c r="G579">
        <v>140</v>
      </c>
      <c r="H579" t="s">
        <v>107</v>
      </c>
      <c r="I579" t="s">
        <v>108</v>
      </c>
      <c r="J579">
        <v>1282626000</v>
      </c>
      <c r="K579">
        <v>1284872400</v>
      </c>
      <c r="L579" t="b">
        <v>0</v>
      </c>
      <c r="M579" t="b">
        <v>0</v>
      </c>
      <c r="N579" t="s">
        <v>119</v>
      </c>
      <c r="O579" s="14">
        <f t="shared" ref="O579:O642" si="36">$E579/$G579</f>
        <v>104.97857142857143</v>
      </c>
      <c r="P579" s="5">
        <f t="shared" ref="P579:P642" si="37">E579/D579</f>
        <v>1.4996938775510205</v>
      </c>
      <c r="Q579" t="s">
        <v>2039</v>
      </c>
      <c r="R579" t="s">
        <v>2040</v>
      </c>
      <c r="S579" s="8">
        <f t="shared" ref="S579:S642" si="38">(((J579/60)/24)+DATE(1970,1,1))</f>
        <v>916281.5</v>
      </c>
      <c r="T579" s="8">
        <f t="shared" ref="T579:T642" si="39">(((K579/60)/60)/24)+DATE(1970,1,1)</f>
        <v>40440.208333333336</v>
      </c>
    </row>
    <row r="580" spans="1:20" ht="17" x14ac:dyDescent="0.2">
      <c r="A580">
        <v>682</v>
      </c>
      <c r="B580" t="s">
        <v>1403</v>
      </c>
      <c r="C580" s="3" t="s">
        <v>1404</v>
      </c>
      <c r="D580">
        <v>5400</v>
      </c>
      <c r="E580">
        <v>8109</v>
      </c>
      <c r="F580" t="s">
        <v>20</v>
      </c>
      <c r="G580">
        <v>103</v>
      </c>
      <c r="H580" t="s">
        <v>21</v>
      </c>
      <c r="I580" t="s">
        <v>22</v>
      </c>
      <c r="J580">
        <v>1386741600</v>
      </c>
      <c r="K580">
        <v>1387519200</v>
      </c>
      <c r="L580" t="b">
        <v>0</v>
      </c>
      <c r="M580" t="b">
        <v>0</v>
      </c>
      <c r="N580" t="s">
        <v>33</v>
      </c>
      <c r="O580" s="14">
        <f t="shared" si="36"/>
        <v>78.728155339805824</v>
      </c>
      <c r="P580" s="5">
        <f t="shared" si="37"/>
        <v>1.5016666666666667</v>
      </c>
      <c r="Q580" t="s">
        <v>2044</v>
      </c>
      <c r="R580" t="s">
        <v>2054</v>
      </c>
      <c r="S580" s="8">
        <f t="shared" si="38"/>
        <v>988584</v>
      </c>
      <c r="T580" s="8">
        <f t="shared" si="39"/>
        <v>41628.25</v>
      </c>
    </row>
    <row r="581" spans="1:20" ht="17" x14ac:dyDescent="0.2">
      <c r="A581">
        <v>35</v>
      </c>
      <c r="B581" t="s">
        <v>113</v>
      </c>
      <c r="C581" s="3" t="s">
        <v>114</v>
      </c>
      <c r="D581">
        <v>125500</v>
      </c>
      <c r="E581">
        <v>188628</v>
      </c>
      <c r="F581" t="s">
        <v>20</v>
      </c>
      <c r="G581">
        <v>1965</v>
      </c>
      <c r="H581" t="s">
        <v>36</v>
      </c>
      <c r="I581" t="s">
        <v>37</v>
      </c>
      <c r="J581">
        <v>1547877600</v>
      </c>
      <c r="K581">
        <v>1551506400</v>
      </c>
      <c r="L581" t="b">
        <v>0</v>
      </c>
      <c r="M581" t="b">
        <v>1</v>
      </c>
      <c r="N581" t="s">
        <v>53</v>
      </c>
      <c r="O581" s="14">
        <f t="shared" si="36"/>
        <v>95.993893129770996</v>
      </c>
      <c r="P581" s="5">
        <f t="shared" si="37"/>
        <v>1.5030119521912351</v>
      </c>
      <c r="Q581" t="s">
        <v>2033</v>
      </c>
      <c r="R581" t="s">
        <v>2034</v>
      </c>
      <c r="S581" s="8">
        <f t="shared" si="38"/>
        <v>1100484</v>
      </c>
      <c r="T581" s="8">
        <f t="shared" si="39"/>
        <v>43526.25</v>
      </c>
    </row>
    <row r="582" spans="1:20" ht="17" x14ac:dyDescent="0.2">
      <c r="A582">
        <v>75</v>
      </c>
      <c r="B582" t="s">
        <v>198</v>
      </c>
      <c r="C582" s="3" t="s">
        <v>199</v>
      </c>
      <c r="D582">
        <v>9700</v>
      </c>
      <c r="E582">
        <v>14606</v>
      </c>
      <c r="F582" t="s">
        <v>20</v>
      </c>
      <c r="G582">
        <v>170</v>
      </c>
      <c r="H582" t="s">
        <v>21</v>
      </c>
      <c r="I582" t="s">
        <v>22</v>
      </c>
      <c r="J582">
        <v>1531630800</v>
      </c>
      <c r="K582">
        <v>1532322000</v>
      </c>
      <c r="L582" t="b">
        <v>0</v>
      </c>
      <c r="M582" t="b">
        <v>0</v>
      </c>
      <c r="N582" t="s">
        <v>122</v>
      </c>
      <c r="O582" s="14">
        <f t="shared" si="36"/>
        <v>85.917647058823533</v>
      </c>
      <c r="P582" s="5">
        <f t="shared" si="37"/>
        <v>1.5057731958762886</v>
      </c>
      <c r="Q582" t="s">
        <v>2037</v>
      </c>
      <c r="R582" t="s">
        <v>2050</v>
      </c>
      <c r="S582" s="8">
        <f t="shared" si="38"/>
        <v>1089201.5</v>
      </c>
      <c r="T582" s="8">
        <f t="shared" si="39"/>
        <v>43304.208333333328</v>
      </c>
    </row>
    <row r="583" spans="1:20" ht="34" x14ac:dyDescent="0.2">
      <c r="A583">
        <v>34</v>
      </c>
      <c r="B583" t="s">
        <v>111</v>
      </c>
      <c r="C583" s="3" t="s">
        <v>112</v>
      </c>
      <c r="D583">
        <v>9300</v>
      </c>
      <c r="E583">
        <v>14025</v>
      </c>
      <c r="F583" t="s">
        <v>20</v>
      </c>
      <c r="G583">
        <v>165</v>
      </c>
      <c r="H583" t="s">
        <v>21</v>
      </c>
      <c r="I583" t="s">
        <v>22</v>
      </c>
      <c r="J583">
        <v>1490245200</v>
      </c>
      <c r="K583">
        <v>1490677200</v>
      </c>
      <c r="L583" t="b">
        <v>0</v>
      </c>
      <c r="M583" t="b">
        <v>0</v>
      </c>
      <c r="N583" t="s">
        <v>42</v>
      </c>
      <c r="O583" s="14">
        <f t="shared" si="36"/>
        <v>85</v>
      </c>
      <c r="P583" s="5">
        <f t="shared" si="37"/>
        <v>1.5080645161290323</v>
      </c>
      <c r="Q583" t="s">
        <v>2042</v>
      </c>
      <c r="R583" t="s">
        <v>2043</v>
      </c>
      <c r="S583" s="8">
        <f t="shared" si="38"/>
        <v>1060461.5</v>
      </c>
      <c r="T583" s="8">
        <f t="shared" si="39"/>
        <v>42822.208333333328</v>
      </c>
    </row>
    <row r="584" spans="1:20" ht="34" x14ac:dyDescent="0.2">
      <c r="A584">
        <v>554</v>
      </c>
      <c r="B584" t="s">
        <v>1153</v>
      </c>
      <c r="C584" s="3" t="s">
        <v>1154</v>
      </c>
      <c r="D584">
        <v>9500</v>
      </c>
      <c r="E584">
        <v>14408</v>
      </c>
      <c r="F584" t="s">
        <v>20</v>
      </c>
      <c r="G584">
        <v>554</v>
      </c>
      <c r="H584" t="s">
        <v>15</v>
      </c>
      <c r="I584" t="s">
        <v>16</v>
      </c>
      <c r="J584">
        <v>1482127200</v>
      </c>
      <c r="K584">
        <v>1482645600</v>
      </c>
      <c r="L584" t="b">
        <v>0</v>
      </c>
      <c r="M584" t="b">
        <v>0</v>
      </c>
      <c r="N584" t="s">
        <v>60</v>
      </c>
      <c r="O584" s="14">
        <f t="shared" si="36"/>
        <v>26.007220216606498</v>
      </c>
      <c r="P584" s="5">
        <f t="shared" si="37"/>
        <v>1.5166315789473683</v>
      </c>
      <c r="Q584" t="s">
        <v>2037</v>
      </c>
      <c r="R584" t="s">
        <v>2051</v>
      </c>
      <c r="S584" s="8">
        <f t="shared" si="38"/>
        <v>1054824</v>
      </c>
      <c r="T584" s="8">
        <f t="shared" si="39"/>
        <v>42729.25</v>
      </c>
    </row>
    <row r="585" spans="1:20" ht="17" x14ac:dyDescent="0.2">
      <c r="A585">
        <v>628</v>
      </c>
      <c r="B585" t="s">
        <v>1298</v>
      </c>
      <c r="C585" s="3" t="s">
        <v>1299</v>
      </c>
      <c r="D585">
        <v>1900</v>
      </c>
      <c r="E585">
        <v>2884</v>
      </c>
      <c r="F585" t="s">
        <v>20</v>
      </c>
      <c r="G585">
        <v>96</v>
      </c>
      <c r="H585" t="s">
        <v>21</v>
      </c>
      <c r="I585" t="s">
        <v>22</v>
      </c>
      <c r="J585">
        <v>1286168400</v>
      </c>
      <c r="K585">
        <v>1286427600</v>
      </c>
      <c r="L585" t="b">
        <v>0</v>
      </c>
      <c r="M585" t="b">
        <v>0</v>
      </c>
      <c r="N585" t="s">
        <v>60</v>
      </c>
      <c r="O585" s="14">
        <f t="shared" si="36"/>
        <v>30.041666666666668</v>
      </c>
      <c r="P585" s="5">
        <f t="shared" si="37"/>
        <v>1.5178947368421052</v>
      </c>
      <c r="Q585" t="s">
        <v>2039</v>
      </c>
      <c r="R585" t="s">
        <v>2048</v>
      </c>
      <c r="S585" s="8">
        <f t="shared" si="38"/>
        <v>918741.5</v>
      </c>
      <c r="T585" s="8">
        <f t="shared" si="39"/>
        <v>40458.208333333336</v>
      </c>
    </row>
    <row r="586" spans="1:20" ht="34" x14ac:dyDescent="0.2">
      <c r="A586">
        <v>212</v>
      </c>
      <c r="B586" t="s">
        <v>477</v>
      </c>
      <c r="C586" s="3" t="s">
        <v>478</v>
      </c>
      <c r="D586">
        <v>8100</v>
      </c>
      <c r="E586">
        <v>12300</v>
      </c>
      <c r="F586" t="s">
        <v>20</v>
      </c>
      <c r="G586">
        <v>168</v>
      </c>
      <c r="H586" t="s">
        <v>21</v>
      </c>
      <c r="I586" t="s">
        <v>22</v>
      </c>
      <c r="J586">
        <v>1576389600</v>
      </c>
      <c r="K586">
        <v>1580364000</v>
      </c>
      <c r="L586" t="b">
        <v>0</v>
      </c>
      <c r="M586" t="b">
        <v>0</v>
      </c>
      <c r="N586" t="s">
        <v>33</v>
      </c>
      <c r="O586" s="14">
        <f t="shared" si="36"/>
        <v>73.214285714285708</v>
      </c>
      <c r="P586" s="5">
        <f t="shared" si="37"/>
        <v>1.5185185185185186</v>
      </c>
      <c r="Q586" t="s">
        <v>2039</v>
      </c>
      <c r="R586" t="s">
        <v>2048</v>
      </c>
      <c r="S586" s="8">
        <f t="shared" si="38"/>
        <v>1120284</v>
      </c>
      <c r="T586" s="8">
        <f t="shared" si="39"/>
        <v>43860.25</v>
      </c>
    </row>
    <row r="587" spans="1:20" ht="34" x14ac:dyDescent="0.2">
      <c r="A587">
        <v>984</v>
      </c>
      <c r="B587" t="s">
        <v>1996</v>
      </c>
      <c r="C587" s="3" t="s">
        <v>1997</v>
      </c>
      <c r="D587">
        <v>6500</v>
      </c>
      <c r="E587">
        <v>9910</v>
      </c>
      <c r="F587" t="s">
        <v>20</v>
      </c>
      <c r="G587">
        <v>381</v>
      </c>
      <c r="H587" t="s">
        <v>21</v>
      </c>
      <c r="I587" t="s">
        <v>22</v>
      </c>
      <c r="J587">
        <v>1567918800</v>
      </c>
      <c r="K587">
        <v>1570165200</v>
      </c>
      <c r="L587" t="b">
        <v>0</v>
      </c>
      <c r="M587" t="b">
        <v>0</v>
      </c>
      <c r="N587" t="s">
        <v>33</v>
      </c>
      <c r="O587" s="14">
        <f t="shared" si="36"/>
        <v>26.010498687664043</v>
      </c>
      <c r="P587" s="5">
        <f t="shared" si="37"/>
        <v>1.5246153846153847</v>
      </c>
      <c r="Q587" t="s">
        <v>2033</v>
      </c>
      <c r="R587" t="s">
        <v>2034</v>
      </c>
      <c r="S587" s="8">
        <f t="shared" si="38"/>
        <v>1114401.5</v>
      </c>
      <c r="T587" s="8">
        <f t="shared" si="39"/>
        <v>43742.208333333328</v>
      </c>
    </row>
    <row r="588" spans="1:20" ht="34" x14ac:dyDescent="0.2">
      <c r="A588">
        <v>697</v>
      </c>
      <c r="B588" t="s">
        <v>1433</v>
      </c>
      <c r="C588" s="3" t="s">
        <v>1434</v>
      </c>
      <c r="D588">
        <v>128900</v>
      </c>
      <c r="E588">
        <v>196960</v>
      </c>
      <c r="F588" t="s">
        <v>20</v>
      </c>
      <c r="G588">
        <v>7295</v>
      </c>
      <c r="H588" t="s">
        <v>21</v>
      </c>
      <c r="I588" t="s">
        <v>22</v>
      </c>
      <c r="J588">
        <v>1522472400</v>
      </c>
      <c r="K588">
        <v>1522645200</v>
      </c>
      <c r="L588" t="b">
        <v>0</v>
      </c>
      <c r="M588" t="b">
        <v>0</v>
      </c>
      <c r="N588" t="s">
        <v>50</v>
      </c>
      <c r="O588" s="14">
        <f t="shared" si="36"/>
        <v>26.999314599040439</v>
      </c>
      <c r="P588" s="5">
        <f t="shared" si="37"/>
        <v>1.5280062063615205</v>
      </c>
      <c r="Q588" t="s">
        <v>2033</v>
      </c>
      <c r="R588" t="s">
        <v>2034</v>
      </c>
      <c r="S588" s="8">
        <f t="shared" si="38"/>
        <v>1082841.5</v>
      </c>
      <c r="T588" s="8">
        <f t="shared" si="39"/>
        <v>43192.208333333328</v>
      </c>
    </row>
    <row r="589" spans="1:20" ht="17" x14ac:dyDescent="0.2">
      <c r="A589">
        <v>719</v>
      </c>
      <c r="B589" t="s">
        <v>1476</v>
      </c>
      <c r="C589" s="3" t="s">
        <v>1477</v>
      </c>
      <c r="D589">
        <v>6900</v>
      </c>
      <c r="E589">
        <v>10557</v>
      </c>
      <c r="F589" t="s">
        <v>20</v>
      </c>
      <c r="G589">
        <v>123</v>
      </c>
      <c r="H589" t="s">
        <v>21</v>
      </c>
      <c r="I589" t="s">
        <v>22</v>
      </c>
      <c r="J589">
        <v>1338267600</v>
      </c>
      <c r="K589">
        <v>1339218000</v>
      </c>
      <c r="L589" t="b">
        <v>0</v>
      </c>
      <c r="M589" t="b">
        <v>0</v>
      </c>
      <c r="N589" t="s">
        <v>119</v>
      </c>
      <c r="O589" s="14">
        <f t="shared" si="36"/>
        <v>85.829268292682926</v>
      </c>
      <c r="P589" s="5">
        <f t="shared" si="37"/>
        <v>1.53</v>
      </c>
      <c r="Q589" t="s">
        <v>2039</v>
      </c>
      <c r="R589" t="s">
        <v>2041</v>
      </c>
      <c r="S589" s="8">
        <f t="shared" si="38"/>
        <v>954921.5</v>
      </c>
      <c r="T589" s="8">
        <f t="shared" si="39"/>
        <v>41069.208333333336</v>
      </c>
    </row>
    <row r="590" spans="1:20" ht="17" x14ac:dyDescent="0.2">
      <c r="A590">
        <v>834</v>
      </c>
      <c r="B590" t="s">
        <v>1701</v>
      </c>
      <c r="C590" s="3" t="s">
        <v>1702</v>
      </c>
      <c r="D590">
        <v>7300</v>
      </c>
      <c r="E590">
        <v>11228</v>
      </c>
      <c r="F590" t="s">
        <v>20</v>
      </c>
      <c r="G590">
        <v>119</v>
      </c>
      <c r="H590" t="s">
        <v>21</v>
      </c>
      <c r="I590" t="s">
        <v>22</v>
      </c>
      <c r="J590">
        <v>1371963600</v>
      </c>
      <c r="K590">
        <v>1372482000</v>
      </c>
      <c r="L590" t="b">
        <v>0</v>
      </c>
      <c r="M590" t="b">
        <v>0</v>
      </c>
      <c r="N590" t="s">
        <v>33</v>
      </c>
      <c r="O590" s="14">
        <f t="shared" si="36"/>
        <v>94.352941176470594</v>
      </c>
      <c r="P590" s="5">
        <f t="shared" si="37"/>
        <v>1.5380821917808218</v>
      </c>
      <c r="Q590" t="s">
        <v>2044</v>
      </c>
      <c r="R590" t="s">
        <v>2054</v>
      </c>
      <c r="S590" s="8">
        <f t="shared" si="38"/>
        <v>978321.5</v>
      </c>
      <c r="T590" s="8">
        <f t="shared" si="39"/>
        <v>41454.208333333336</v>
      </c>
    </row>
    <row r="591" spans="1:20" ht="17" x14ac:dyDescent="0.2">
      <c r="A591">
        <v>593</v>
      </c>
      <c r="B591" t="s">
        <v>1228</v>
      </c>
      <c r="C591" s="3" t="s">
        <v>1229</v>
      </c>
      <c r="D591">
        <v>121600</v>
      </c>
      <c r="E591">
        <v>188288</v>
      </c>
      <c r="F591" t="s">
        <v>20</v>
      </c>
      <c r="G591">
        <v>4006</v>
      </c>
      <c r="H591" t="s">
        <v>21</v>
      </c>
      <c r="I591" t="s">
        <v>22</v>
      </c>
      <c r="J591">
        <v>1395810000</v>
      </c>
      <c r="K591">
        <v>1396933200</v>
      </c>
      <c r="L591" t="b">
        <v>0</v>
      </c>
      <c r="M591" t="b">
        <v>0</v>
      </c>
      <c r="N591" t="s">
        <v>71</v>
      </c>
      <c r="O591" s="14">
        <f t="shared" si="36"/>
        <v>47.001497753369947</v>
      </c>
      <c r="P591" s="5">
        <f t="shared" si="37"/>
        <v>1.5484210526315789</v>
      </c>
      <c r="Q591" t="s">
        <v>2033</v>
      </c>
      <c r="R591" t="s">
        <v>2034</v>
      </c>
      <c r="S591" s="8">
        <f t="shared" si="38"/>
        <v>994881.5</v>
      </c>
      <c r="T591" s="8">
        <f t="shared" si="39"/>
        <v>41737.208333333336</v>
      </c>
    </row>
    <row r="592" spans="1:20" ht="17" x14ac:dyDescent="0.2">
      <c r="A592">
        <v>975</v>
      </c>
      <c r="B592" t="s">
        <v>1979</v>
      </c>
      <c r="C592" s="3" t="s">
        <v>1980</v>
      </c>
      <c r="D592">
        <v>5400</v>
      </c>
      <c r="E592">
        <v>8366</v>
      </c>
      <c r="F592" t="s">
        <v>20</v>
      </c>
      <c r="G592">
        <v>135</v>
      </c>
      <c r="H592" t="s">
        <v>21</v>
      </c>
      <c r="I592" t="s">
        <v>22</v>
      </c>
      <c r="J592">
        <v>1448776800</v>
      </c>
      <c r="K592">
        <v>1452146400</v>
      </c>
      <c r="L592" t="b">
        <v>0</v>
      </c>
      <c r="M592" t="b">
        <v>1</v>
      </c>
      <c r="N592" t="s">
        <v>33</v>
      </c>
      <c r="O592" s="14">
        <f t="shared" si="36"/>
        <v>61.970370370370368</v>
      </c>
      <c r="P592" s="5">
        <f t="shared" si="37"/>
        <v>1.5492592592592593</v>
      </c>
      <c r="Q592" t="s">
        <v>2037</v>
      </c>
      <c r="R592" t="s">
        <v>2038</v>
      </c>
      <c r="S592" s="8">
        <f t="shared" si="38"/>
        <v>1031664</v>
      </c>
      <c r="T592" s="8">
        <f t="shared" si="39"/>
        <v>42376.25</v>
      </c>
    </row>
    <row r="593" spans="1:20" ht="17" x14ac:dyDescent="0.2">
      <c r="A593">
        <v>216</v>
      </c>
      <c r="B593" t="s">
        <v>485</v>
      </c>
      <c r="C593" s="3" t="s">
        <v>486</v>
      </c>
      <c r="D593">
        <v>121700</v>
      </c>
      <c r="E593">
        <v>188721</v>
      </c>
      <c r="F593" t="s">
        <v>20</v>
      </c>
      <c r="G593">
        <v>1815</v>
      </c>
      <c r="H593" t="s">
        <v>21</v>
      </c>
      <c r="I593" t="s">
        <v>22</v>
      </c>
      <c r="J593">
        <v>1321941600</v>
      </c>
      <c r="K593">
        <v>1322114400</v>
      </c>
      <c r="L593" t="b">
        <v>0</v>
      </c>
      <c r="M593" t="b">
        <v>0</v>
      </c>
      <c r="N593" t="s">
        <v>33</v>
      </c>
      <c r="O593" s="14">
        <f t="shared" si="36"/>
        <v>103.97851239669421</v>
      </c>
      <c r="P593" s="5">
        <f t="shared" si="37"/>
        <v>1.5507066557107643</v>
      </c>
      <c r="Q593" t="s">
        <v>2033</v>
      </c>
      <c r="R593" t="s">
        <v>2034</v>
      </c>
      <c r="S593" s="8">
        <f t="shared" si="38"/>
        <v>943584</v>
      </c>
      <c r="T593" s="8">
        <f t="shared" si="39"/>
        <v>40871.25</v>
      </c>
    </row>
    <row r="594" spans="1:20" ht="17" x14ac:dyDescent="0.2">
      <c r="A594">
        <v>130</v>
      </c>
      <c r="B594" t="s">
        <v>311</v>
      </c>
      <c r="C594" s="3" t="s">
        <v>312</v>
      </c>
      <c r="D594">
        <v>9600</v>
      </c>
      <c r="E594">
        <v>14925</v>
      </c>
      <c r="F594" t="s">
        <v>20</v>
      </c>
      <c r="G594">
        <v>533</v>
      </c>
      <c r="H594" t="s">
        <v>36</v>
      </c>
      <c r="I594" t="s">
        <v>37</v>
      </c>
      <c r="J594">
        <v>1319605200</v>
      </c>
      <c r="K594">
        <v>1320991200</v>
      </c>
      <c r="L594" t="b">
        <v>0</v>
      </c>
      <c r="M594" t="b">
        <v>0</v>
      </c>
      <c r="N594" t="s">
        <v>53</v>
      </c>
      <c r="O594" s="14">
        <f t="shared" si="36"/>
        <v>28.001876172607879</v>
      </c>
      <c r="P594" s="5">
        <f t="shared" si="37"/>
        <v>1.5546875</v>
      </c>
      <c r="Q594" t="s">
        <v>2033</v>
      </c>
      <c r="R594" t="s">
        <v>2034</v>
      </c>
      <c r="S594" s="8">
        <f t="shared" si="38"/>
        <v>941961.5</v>
      </c>
      <c r="T594" s="8">
        <f t="shared" si="39"/>
        <v>40858.25</v>
      </c>
    </row>
    <row r="595" spans="1:20" ht="34" x14ac:dyDescent="0.2">
      <c r="A595">
        <v>614</v>
      </c>
      <c r="B595" t="s">
        <v>1270</v>
      </c>
      <c r="C595" s="3" t="s">
        <v>1271</v>
      </c>
      <c r="D595">
        <v>26500</v>
      </c>
      <c r="E595">
        <v>41205</v>
      </c>
      <c r="F595" t="s">
        <v>20</v>
      </c>
      <c r="G595">
        <v>723</v>
      </c>
      <c r="H595" t="s">
        <v>21</v>
      </c>
      <c r="I595" t="s">
        <v>22</v>
      </c>
      <c r="J595">
        <v>1484114400</v>
      </c>
      <c r="K595">
        <v>1485669600</v>
      </c>
      <c r="L595" t="b">
        <v>0</v>
      </c>
      <c r="M595" t="b">
        <v>0</v>
      </c>
      <c r="N595" t="s">
        <v>33</v>
      </c>
      <c r="O595" s="14">
        <f t="shared" si="36"/>
        <v>56.991701244813278</v>
      </c>
      <c r="P595" s="5">
        <f t="shared" si="37"/>
        <v>1.5549056603773586</v>
      </c>
      <c r="Q595" t="s">
        <v>2037</v>
      </c>
      <c r="R595" t="s">
        <v>2050</v>
      </c>
      <c r="S595" s="8">
        <f t="shared" si="38"/>
        <v>1056204</v>
      </c>
      <c r="T595" s="8">
        <f t="shared" si="39"/>
        <v>42764.25</v>
      </c>
    </row>
    <row r="596" spans="1:20" ht="17" x14ac:dyDescent="0.2">
      <c r="A596">
        <v>915</v>
      </c>
      <c r="B596" t="s">
        <v>1862</v>
      </c>
      <c r="C596" s="3" t="s">
        <v>1863</v>
      </c>
      <c r="D596">
        <v>125900</v>
      </c>
      <c r="E596">
        <v>195936</v>
      </c>
      <c r="F596" t="s">
        <v>20</v>
      </c>
      <c r="G596">
        <v>1866</v>
      </c>
      <c r="H596" t="s">
        <v>40</v>
      </c>
      <c r="I596" t="s">
        <v>41</v>
      </c>
      <c r="J596">
        <v>1503982800</v>
      </c>
      <c r="K596">
        <v>1504760400</v>
      </c>
      <c r="L596" t="b">
        <v>0</v>
      </c>
      <c r="M596" t="b">
        <v>0</v>
      </c>
      <c r="N596" t="s">
        <v>269</v>
      </c>
      <c r="O596" s="14">
        <f t="shared" si="36"/>
        <v>105.0032154340836</v>
      </c>
      <c r="P596" s="5">
        <f t="shared" si="37"/>
        <v>1.5562827640984909</v>
      </c>
      <c r="Q596" t="s">
        <v>2033</v>
      </c>
      <c r="R596" t="s">
        <v>2034</v>
      </c>
      <c r="S596" s="8">
        <f t="shared" si="38"/>
        <v>1070001.5</v>
      </c>
      <c r="T596" s="8">
        <f t="shared" si="39"/>
        <v>42985.208333333328</v>
      </c>
    </row>
    <row r="597" spans="1:20" ht="34" x14ac:dyDescent="0.2">
      <c r="A597">
        <v>526</v>
      </c>
      <c r="B597" t="s">
        <v>1097</v>
      </c>
      <c r="C597" s="3" t="s">
        <v>1098</v>
      </c>
      <c r="D597">
        <v>8300</v>
      </c>
      <c r="E597">
        <v>12944</v>
      </c>
      <c r="F597" t="s">
        <v>20</v>
      </c>
      <c r="G597">
        <v>147</v>
      </c>
      <c r="H597" t="s">
        <v>21</v>
      </c>
      <c r="I597" t="s">
        <v>22</v>
      </c>
      <c r="J597">
        <v>1451109600</v>
      </c>
      <c r="K597">
        <v>1454306400</v>
      </c>
      <c r="L597" t="b">
        <v>0</v>
      </c>
      <c r="M597" t="b">
        <v>1</v>
      </c>
      <c r="N597" t="s">
        <v>33</v>
      </c>
      <c r="O597" s="14">
        <f t="shared" si="36"/>
        <v>88.054421768707485</v>
      </c>
      <c r="P597" s="5">
        <f t="shared" si="37"/>
        <v>1.5595180722891566</v>
      </c>
      <c r="Q597" t="s">
        <v>2037</v>
      </c>
      <c r="R597" t="s">
        <v>2060</v>
      </c>
      <c r="S597" s="8">
        <f t="shared" si="38"/>
        <v>1033284</v>
      </c>
      <c r="T597" s="8">
        <f t="shared" si="39"/>
        <v>42401.25</v>
      </c>
    </row>
    <row r="598" spans="1:20" ht="17" x14ac:dyDescent="0.2">
      <c r="A598">
        <v>901</v>
      </c>
      <c r="B598" t="s">
        <v>1834</v>
      </c>
      <c r="C598" s="3" t="s">
        <v>1835</v>
      </c>
      <c r="D598">
        <v>5600</v>
      </c>
      <c r="E598">
        <v>8746</v>
      </c>
      <c r="F598" t="s">
        <v>20</v>
      </c>
      <c r="G598">
        <v>159</v>
      </c>
      <c r="H598" t="s">
        <v>21</v>
      </c>
      <c r="I598" t="s">
        <v>22</v>
      </c>
      <c r="J598">
        <v>1531803600</v>
      </c>
      <c r="K598">
        <v>1534654800</v>
      </c>
      <c r="L598" t="b">
        <v>0</v>
      </c>
      <c r="M598" t="b">
        <v>1</v>
      </c>
      <c r="N598" t="s">
        <v>23</v>
      </c>
      <c r="O598" s="14">
        <f t="shared" si="36"/>
        <v>55.0062893081761</v>
      </c>
      <c r="P598" s="5">
        <f t="shared" si="37"/>
        <v>1.5617857142857143</v>
      </c>
      <c r="Q598" t="s">
        <v>2033</v>
      </c>
      <c r="R598" t="s">
        <v>2034</v>
      </c>
      <c r="S598" s="8">
        <f t="shared" si="38"/>
        <v>1089321.5</v>
      </c>
      <c r="T598" s="8">
        <f t="shared" si="39"/>
        <v>43331.208333333328</v>
      </c>
    </row>
    <row r="599" spans="1:20" ht="17" x14ac:dyDescent="0.2">
      <c r="A599">
        <v>722</v>
      </c>
      <c r="B599" t="s">
        <v>1482</v>
      </c>
      <c r="C599" s="3" t="s">
        <v>1483</v>
      </c>
      <c r="D599">
        <v>48500</v>
      </c>
      <c r="E599">
        <v>75906</v>
      </c>
      <c r="F599" t="s">
        <v>20</v>
      </c>
      <c r="G599">
        <v>3036</v>
      </c>
      <c r="H599" t="s">
        <v>21</v>
      </c>
      <c r="I599" t="s">
        <v>22</v>
      </c>
      <c r="J599">
        <v>1509948000</v>
      </c>
      <c r="K599">
        <v>1512280800</v>
      </c>
      <c r="L599" t="b">
        <v>0</v>
      </c>
      <c r="M599" t="b">
        <v>0</v>
      </c>
      <c r="N599" t="s">
        <v>42</v>
      </c>
      <c r="O599" s="14">
        <f t="shared" si="36"/>
        <v>25.00197628458498</v>
      </c>
      <c r="P599" s="5">
        <f t="shared" si="37"/>
        <v>1.5650721649484536</v>
      </c>
      <c r="Q599" t="s">
        <v>2039</v>
      </c>
      <c r="R599" t="s">
        <v>2040</v>
      </c>
      <c r="S599" s="8">
        <f t="shared" si="38"/>
        <v>1074144</v>
      </c>
      <c r="T599" s="8">
        <f t="shared" si="39"/>
        <v>43072.25</v>
      </c>
    </row>
    <row r="600" spans="1:20" ht="17" x14ac:dyDescent="0.2">
      <c r="A600">
        <v>36</v>
      </c>
      <c r="B600" t="s">
        <v>115</v>
      </c>
      <c r="C600" s="3" t="s">
        <v>116</v>
      </c>
      <c r="D600">
        <v>700</v>
      </c>
      <c r="E600">
        <v>1101</v>
      </c>
      <c r="F600" t="s">
        <v>20</v>
      </c>
      <c r="G600">
        <v>16</v>
      </c>
      <c r="H600" t="s">
        <v>21</v>
      </c>
      <c r="I600" t="s">
        <v>22</v>
      </c>
      <c r="J600">
        <v>1298700000</v>
      </c>
      <c r="K600">
        <v>1300856400</v>
      </c>
      <c r="L600" t="b">
        <v>0</v>
      </c>
      <c r="M600" t="b">
        <v>0</v>
      </c>
      <c r="N600" t="s">
        <v>33</v>
      </c>
      <c r="O600" s="14">
        <f t="shared" si="36"/>
        <v>68.8125</v>
      </c>
      <c r="P600" s="5">
        <f t="shared" si="37"/>
        <v>1.572857142857143</v>
      </c>
      <c r="Q600" t="s">
        <v>2037</v>
      </c>
      <c r="R600" t="s">
        <v>2051</v>
      </c>
      <c r="S600" s="8">
        <f t="shared" si="38"/>
        <v>927444</v>
      </c>
      <c r="T600" s="8">
        <f t="shared" si="39"/>
        <v>40625.208333333336</v>
      </c>
    </row>
    <row r="601" spans="1:20" ht="17" x14ac:dyDescent="0.2">
      <c r="A601">
        <v>749</v>
      </c>
      <c r="B601" t="s">
        <v>1534</v>
      </c>
      <c r="C601" s="3" t="s">
        <v>1535</v>
      </c>
      <c r="D601">
        <v>8600</v>
      </c>
      <c r="E601">
        <v>13527</v>
      </c>
      <c r="F601" t="s">
        <v>20</v>
      </c>
      <c r="G601">
        <v>366</v>
      </c>
      <c r="H601" t="s">
        <v>107</v>
      </c>
      <c r="I601" t="s">
        <v>108</v>
      </c>
      <c r="J601">
        <v>1412744400</v>
      </c>
      <c r="K601">
        <v>1413781200</v>
      </c>
      <c r="L601" t="b">
        <v>0</v>
      </c>
      <c r="M601" t="b">
        <v>1</v>
      </c>
      <c r="N601" t="s">
        <v>65</v>
      </c>
      <c r="O601" s="14">
        <f t="shared" si="36"/>
        <v>36.959016393442624</v>
      </c>
      <c r="P601" s="5">
        <f t="shared" si="37"/>
        <v>1.5729069767441861</v>
      </c>
      <c r="Q601" t="s">
        <v>2033</v>
      </c>
      <c r="R601" t="s">
        <v>2034</v>
      </c>
      <c r="S601" s="8">
        <f t="shared" si="38"/>
        <v>1006641.5</v>
      </c>
      <c r="T601" s="8">
        <f t="shared" si="39"/>
        <v>41932.208333333336</v>
      </c>
    </row>
    <row r="602" spans="1:20" ht="17" x14ac:dyDescent="0.2">
      <c r="A602">
        <v>995</v>
      </c>
      <c r="B602" t="s">
        <v>2017</v>
      </c>
      <c r="C602" s="3" t="s">
        <v>2018</v>
      </c>
      <c r="D602">
        <v>97300</v>
      </c>
      <c r="E602">
        <v>153216</v>
      </c>
      <c r="F602" t="s">
        <v>20</v>
      </c>
      <c r="G602">
        <v>2043</v>
      </c>
      <c r="H602" t="s">
        <v>21</v>
      </c>
      <c r="I602" t="s">
        <v>22</v>
      </c>
      <c r="J602">
        <v>1541307600</v>
      </c>
      <c r="K602">
        <v>1543816800</v>
      </c>
      <c r="L602" t="b">
        <v>0</v>
      </c>
      <c r="M602" t="b">
        <v>1</v>
      </c>
      <c r="N602" t="s">
        <v>17</v>
      </c>
      <c r="O602" s="14">
        <f t="shared" si="36"/>
        <v>74.995594713656388</v>
      </c>
      <c r="P602" s="5">
        <f t="shared" si="37"/>
        <v>1.5746762589928058</v>
      </c>
      <c r="Q602" t="s">
        <v>2035</v>
      </c>
      <c r="R602" t="s">
        <v>2049</v>
      </c>
      <c r="S602" s="8">
        <f t="shared" si="38"/>
        <v>1095921.5</v>
      </c>
      <c r="T602" s="8">
        <f t="shared" si="39"/>
        <v>43437.25</v>
      </c>
    </row>
    <row r="603" spans="1:20" ht="17" x14ac:dyDescent="0.2">
      <c r="A603">
        <v>833</v>
      </c>
      <c r="B603" t="s">
        <v>1699</v>
      </c>
      <c r="C603" s="3" t="s">
        <v>1700</v>
      </c>
      <c r="D603">
        <v>6800</v>
      </c>
      <c r="E603">
        <v>10723</v>
      </c>
      <c r="F603" t="s">
        <v>20</v>
      </c>
      <c r="G603">
        <v>165</v>
      </c>
      <c r="H603" t="s">
        <v>36</v>
      </c>
      <c r="I603" t="s">
        <v>37</v>
      </c>
      <c r="J603">
        <v>1297663200</v>
      </c>
      <c r="K603">
        <v>1298613600</v>
      </c>
      <c r="L603" t="b">
        <v>0</v>
      </c>
      <c r="M603" t="b">
        <v>0</v>
      </c>
      <c r="N603" t="s">
        <v>206</v>
      </c>
      <c r="O603" s="14">
        <f t="shared" si="36"/>
        <v>64.987878787878785</v>
      </c>
      <c r="P603" s="5">
        <f t="shared" si="37"/>
        <v>1.5769117647058823</v>
      </c>
      <c r="Q603" t="s">
        <v>2031</v>
      </c>
      <c r="R603" t="s">
        <v>2032</v>
      </c>
      <c r="S603" s="8">
        <f t="shared" si="38"/>
        <v>926724</v>
      </c>
      <c r="T603" s="8">
        <f t="shared" si="39"/>
        <v>40599.25</v>
      </c>
    </row>
    <row r="604" spans="1:20" ht="17" x14ac:dyDescent="0.2">
      <c r="A604">
        <v>260</v>
      </c>
      <c r="B604" t="s">
        <v>572</v>
      </c>
      <c r="C604" s="3" t="s">
        <v>573</v>
      </c>
      <c r="D604">
        <v>6300</v>
      </c>
      <c r="E604">
        <v>9935</v>
      </c>
      <c r="F604" t="s">
        <v>20</v>
      </c>
      <c r="G604">
        <v>261</v>
      </c>
      <c r="H604" t="s">
        <v>21</v>
      </c>
      <c r="I604" t="s">
        <v>22</v>
      </c>
      <c r="J604">
        <v>1348808400</v>
      </c>
      <c r="K604">
        <v>1349845200</v>
      </c>
      <c r="L604" t="b">
        <v>0</v>
      </c>
      <c r="M604" t="b">
        <v>0</v>
      </c>
      <c r="N604" t="s">
        <v>23</v>
      </c>
      <c r="O604" s="14">
        <f t="shared" si="36"/>
        <v>38.065134099616856</v>
      </c>
      <c r="P604" s="5">
        <f t="shared" si="37"/>
        <v>1.5769841269841269</v>
      </c>
      <c r="Q604" t="s">
        <v>2044</v>
      </c>
      <c r="R604" t="s">
        <v>2052</v>
      </c>
      <c r="S604" s="8">
        <f t="shared" si="38"/>
        <v>962241.5</v>
      </c>
      <c r="T604" s="8">
        <f t="shared" si="39"/>
        <v>41192.208333333336</v>
      </c>
    </row>
    <row r="605" spans="1:20" ht="17" x14ac:dyDescent="0.2">
      <c r="A605">
        <v>233</v>
      </c>
      <c r="B605" t="s">
        <v>518</v>
      </c>
      <c r="C605" s="3" t="s">
        <v>519</v>
      </c>
      <c r="D605">
        <v>3800</v>
      </c>
      <c r="E605">
        <v>6000</v>
      </c>
      <c r="F605" t="s">
        <v>20</v>
      </c>
      <c r="G605">
        <v>62</v>
      </c>
      <c r="H605" t="s">
        <v>21</v>
      </c>
      <c r="I605" t="s">
        <v>22</v>
      </c>
      <c r="J605">
        <v>1307854800</v>
      </c>
      <c r="K605">
        <v>1309237200</v>
      </c>
      <c r="L605" t="b">
        <v>0</v>
      </c>
      <c r="M605" t="b">
        <v>0</v>
      </c>
      <c r="N605" t="s">
        <v>71</v>
      </c>
      <c r="O605" s="14">
        <f t="shared" si="36"/>
        <v>96.774193548387103</v>
      </c>
      <c r="P605" s="5">
        <f t="shared" si="37"/>
        <v>1.5789473684210527</v>
      </c>
      <c r="Q605" t="s">
        <v>2039</v>
      </c>
      <c r="R605" t="s">
        <v>2040</v>
      </c>
      <c r="S605" s="8">
        <f t="shared" si="38"/>
        <v>933801.5</v>
      </c>
      <c r="T605" s="8">
        <f t="shared" si="39"/>
        <v>40722.208333333336</v>
      </c>
    </row>
    <row r="606" spans="1:20" ht="34" x14ac:dyDescent="0.2">
      <c r="A606">
        <v>707</v>
      </c>
      <c r="B606" t="s">
        <v>1452</v>
      </c>
      <c r="C606" s="3" t="s">
        <v>1453</v>
      </c>
      <c r="D606">
        <v>7300</v>
      </c>
      <c r="E606">
        <v>11579</v>
      </c>
      <c r="F606" t="s">
        <v>20</v>
      </c>
      <c r="G606">
        <v>168</v>
      </c>
      <c r="H606" t="s">
        <v>21</v>
      </c>
      <c r="I606" t="s">
        <v>22</v>
      </c>
      <c r="J606">
        <v>1544248800</v>
      </c>
      <c r="K606">
        <v>1547359200</v>
      </c>
      <c r="L606" t="b">
        <v>0</v>
      </c>
      <c r="M606" t="b">
        <v>0</v>
      </c>
      <c r="N606" t="s">
        <v>53</v>
      </c>
      <c r="O606" s="14">
        <f t="shared" si="36"/>
        <v>68.922619047619051</v>
      </c>
      <c r="P606" s="5">
        <f t="shared" si="37"/>
        <v>1.5861643835616439</v>
      </c>
      <c r="Q606" t="s">
        <v>2037</v>
      </c>
      <c r="R606" t="s">
        <v>2038</v>
      </c>
      <c r="S606" s="8">
        <f t="shared" si="38"/>
        <v>1097964</v>
      </c>
      <c r="T606" s="8">
        <f t="shared" si="39"/>
        <v>43478.25</v>
      </c>
    </row>
    <row r="607" spans="1:20" ht="17" x14ac:dyDescent="0.2">
      <c r="A607">
        <v>533</v>
      </c>
      <c r="B607" t="s">
        <v>1111</v>
      </c>
      <c r="C607" s="3" t="s">
        <v>1112</v>
      </c>
      <c r="D607">
        <v>115600</v>
      </c>
      <c r="E607">
        <v>184086</v>
      </c>
      <c r="F607" t="s">
        <v>20</v>
      </c>
      <c r="G607">
        <v>2218</v>
      </c>
      <c r="H607" t="s">
        <v>40</v>
      </c>
      <c r="I607" t="s">
        <v>41</v>
      </c>
      <c r="J607">
        <v>1374642000</v>
      </c>
      <c r="K607">
        <v>1377752400</v>
      </c>
      <c r="L607" t="b">
        <v>0</v>
      </c>
      <c r="M607" t="b">
        <v>0</v>
      </c>
      <c r="N607" t="s">
        <v>60</v>
      </c>
      <c r="O607" s="14">
        <f t="shared" si="36"/>
        <v>82.996393146979258</v>
      </c>
      <c r="P607" s="5">
        <f t="shared" si="37"/>
        <v>1.5924394463667819</v>
      </c>
      <c r="Q607" t="s">
        <v>2037</v>
      </c>
      <c r="R607" t="s">
        <v>2050</v>
      </c>
      <c r="S607" s="8">
        <f t="shared" si="38"/>
        <v>980181.5</v>
      </c>
      <c r="T607" s="8">
        <f t="shared" si="39"/>
        <v>41515.208333333336</v>
      </c>
    </row>
    <row r="608" spans="1:20" ht="17" x14ac:dyDescent="0.2">
      <c r="A608">
        <v>370</v>
      </c>
      <c r="B608" t="s">
        <v>792</v>
      </c>
      <c r="C608" s="3" t="s">
        <v>793</v>
      </c>
      <c r="D608">
        <v>112300</v>
      </c>
      <c r="E608">
        <v>178965</v>
      </c>
      <c r="F608" t="s">
        <v>20</v>
      </c>
      <c r="G608">
        <v>5966</v>
      </c>
      <c r="H608" t="s">
        <v>21</v>
      </c>
      <c r="I608" t="s">
        <v>22</v>
      </c>
      <c r="J608">
        <v>1555304400</v>
      </c>
      <c r="K608">
        <v>1555822800</v>
      </c>
      <c r="L608" t="b">
        <v>0</v>
      </c>
      <c r="M608" t="b">
        <v>0</v>
      </c>
      <c r="N608" t="s">
        <v>33</v>
      </c>
      <c r="O608" s="14">
        <f t="shared" si="36"/>
        <v>29.997485752598056</v>
      </c>
      <c r="P608" s="5">
        <f t="shared" si="37"/>
        <v>1.593633125556545</v>
      </c>
      <c r="Q608" t="s">
        <v>2039</v>
      </c>
      <c r="R608" t="s">
        <v>2048</v>
      </c>
      <c r="S608" s="8">
        <f t="shared" si="38"/>
        <v>1105641.5</v>
      </c>
      <c r="T608" s="8">
        <f t="shared" si="39"/>
        <v>43576.208333333328</v>
      </c>
    </row>
    <row r="609" spans="1:20" ht="34" x14ac:dyDescent="0.2">
      <c r="A609">
        <v>237</v>
      </c>
      <c r="B609" t="s">
        <v>526</v>
      </c>
      <c r="C609" s="3" t="s">
        <v>527</v>
      </c>
      <c r="D609">
        <v>9300</v>
      </c>
      <c r="E609">
        <v>14822</v>
      </c>
      <c r="F609" t="s">
        <v>20</v>
      </c>
      <c r="G609">
        <v>329</v>
      </c>
      <c r="H609" t="s">
        <v>21</v>
      </c>
      <c r="I609" t="s">
        <v>22</v>
      </c>
      <c r="J609">
        <v>1398402000</v>
      </c>
      <c r="K609">
        <v>1398574800</v>
      </c>
      <c r="L609" t="b">
        <v>0</v>
      </c>
      <c r="M609" t="b">
        <v>0</v>
      </c>
      <c r="N609" t="s">
        <v>71</v>
      </c>
      <c r="O609" s="14">
        <f t="shared" si="36"/>
        <v>45.051671732522799</v>
      </c>
      <c r="P609" s="5">
        <f t="shared" si="37"/>
        <v>1.593763440860215</v>
      </c>
      <c r="Q609" t="s">
        <v>2033</v>
      </c>
      <c r="R609" t="s">
        <v>2034</v>
      </c>
      <c r="S609" s="8">
        <f t="shared" si="38"/>
        <v>996681.5</v>
      </c>
      <c r="T609" s="8">
        <f t="shared" si="39"/>
        <v>41756.208333333336</v>
      </c>
    </row>
    <row r="610" spans="1:20" ht="17" x14ac:dyDescent="0.2">
      <c r="A610">
        <v>17</v>
      </c>
      <c r="B610" t="s">
        <v>69</v>
      </c>
      <c r="C610" s="3" t="s">
        <v>70</v>
      </c>
      <c r="D610">
        <v>84600</v>
      </c>
      <c r="E610">
        <v>134845</v>
      </c>
      <c r="F610" t="s">
        <v>20</v>
      </c>
      <c r="G610">
        <v>1249</v>
      </c>
      <c r="H610" t="s">
        <v>21</v>
      </c>
      <c r="I610" t="s">
        <v>22</v>
      </c>
      <c r="J610">
        <v>1294812000</v>
      </c>
      <c r="K610">
        <v>1294898400</v>
      </c>
      <c r="L610" t="b">
        <v>0</v>
      </c>
      <c r="M610" t="b">
        <v>0</v>
      </c>
      <c r="N610" t="s">
        <v>71</v>
      </c>
      <c r="O610" s="14">
        <f t="shared" si="36"/>
        <v>107.96236989591674</v>
      </c>
      <c r="P610" s="5">
        <f t="shared" si="37"/>
        <v>1.5939125295508274</v>
      </c>
      <c r="Q610" t="s">
        <v>2037</v>
      </c>
      <c r="R610" t="s">
        <v>2038</v>
      </c>
      <c r="S610" s="8">
        <f t="shared" si="38"/>
        <v>924744</v>
      </c>
      <c r="T610" s="8">
        <f t="shared" si="39"/>
        <v>40556.25</v>
      </c>
    </row>
    <row r="611" spans="1:20" ht="17" x14ac:dyDescent="0.2">
      <c r="A611">
        <v>943</v>
      </c>
      <c r="B611" t="s">
        <v>1916</v>
      </c>
      <c r="C611" s="3" t="s">
        <v>1917</v>
      </c>
      <c r="D611">
        <v>7500</v>
      </c>
      <c r="E611">
        <v>11969</v>
      </c>
      <c r="F611" t="s">
        <v>20</v>
      </c>
      <c r="G611">
        <v>114</v>
      </c>
      <c r="H611" t="s">
        <v>21</v>
      </c>
      <c r="I611" t="s">
        <v>22</v>
      </c>
      <c r="J611">
        <v>1411534800</v>
      </c>
      <c r="K611">
        <v>1414558800</v>
      </c>
      <c r="L611" t="b">
        <v>0</v>
      </c>
      <c r="M611" t="b">
        <v>0</v>
      </c>
      <c r="N611" t="s">
        <v>17</v>
      </c>
      <c r="O611" s="14">
        <f t="shared" si="36"/>
        <v>104.99122807017544</v>
      </c>
      <c r="P611" s="5">
        <f t="shared" si="37"/>
        <v>1.5958666666666668</v>
      </c>
      <c r="Q611" t="s">
        <v>2037</v>
      </c>
      <c r="R611" t="s">
        <v>2038</v>
      </c>
      <c r="S611" s="8">
        <f t="shared" si="38"/>
        <v>1005801.5</v>
      </c>
      <c r="T611" s="8">
        <f t="shared" si="39"/>
        <v>41941.208333333336</v>
      </c>
    </row>
    <row r="612" spans="1:20" ht="17" x14ac:dyDescent="0.2">
      <c r="A612">
        <v>125</v>
      </c>
      <c r="B612" t="s">
        <v>301</v>
      </c>
      <c r="C612" s="3" t="s">
        <v>302</v>
      </c>
      <c r="D612">
        <v>5300</v>
      </c>
      <c r="E612">
        <v>8475</v>
      </c>
      <c r="F612" t="s">
        <v>20</v>
      </c>
      <c r="G612">
        <v>180</v>
      </c>
      <c r="H612" t="s">
        <v>21</v>
      </c>
      <c r="I612" t="s">
        <v>22</v>
      </c>
      <c r="J612">
        <v>1537333200</v>
      </c>
      <c r="K612">
        <v>1537678800</v>
      </c>
      <c r="L612" t="b">
        <v>0</v>
      </c>
      <c r="M612" t="b">
        <v>0</v>
      </c>
      <c r="N612" t="s">
        <v>33</v>
      </c>
      <c r="O612" s="14">
        <f t="shared" si="36"/>
        <v>47.083333333333336</v>
      </c>
      <c r="P612" s="5">
        <f t="shared" si="37"/>
        <v>1.5990566037735849</v>
      </c>
      <c r="Q612" t="s">
        <v>2031</v>
      </c>
      <c r="R612" t="s">
        <v>2032</v>
      </c>
      <c r="S612" s="8">
        <f t="shared" si="38"/>
        <v>1093161.5</v>
      </c>
      <c r="T612" s="8">
        <f t="shared" si="39"/>
        <v>43366.208333333328</v>
      </c>
    </row>
    <row r="613" spans="1:20" ht="17" x14ac:dyDescent="0.2">
      <c r="A613">
        <v>623</v>
      </c>
      <c r="B613" t="s">
        <v>1288</v>
      </c>
      <c r="C613" s="3" t="s">
        <v>1289</v>
      </c>
      <c r="D613">
        <v>94300</v>
      </c>
      <c r="E613">
        <v>150806</v>
      </c>
      <c r="F613" t="s">
        <v>20</v>
      </c>
      <c r="G613">
        <v>2693</v>
      </c>
      <c r="H613" t="s">
        <v>40</v>
      </c>
      <c r="I613" t="s">
        <v>41</v>
      </c>
      <c r="J613">
        <v>1437022800</v>
      </c>
      <c r="K613">
        <v>1437454800</v>
      </c>
      <c r="L613" t="b">
        <v>0</v>
      </c>
      <c r="M613" t="b">
        <v>0</v>
      </c>
      <c r="N613" t="s">
        <v>33</v>
      </c>
      <c r="O613" s="14">
        <f t="shared" si="36"/>
        <v>55.999257333828446</v>
      </c>
      <c r="P613" s="5">
        <f t="shared" si="37"/>
        <v>1.5992152704135738</v>
      </c>
      <c r="Q613" t="s">
        <v>2033</v>
      </c>
      <c r="R613" t="s">
        <v>2034</v>
      </c>
      <c r="S613" s="8">
        <f t="shared" si="38"/>
        <v>1023501.5</v>
      </c>
      <c r="T613" s="8">
        <f t="shared" si="39"/>
        <v>42206.208333333328</v>
      </c>
    </row>
    <row r="614" spans="1:20" ht="17" x14ac:dyDescent="0.2">
      <c r="A614">
        <v>363</v>
      </c>
      <c r="B614" t="s">
        <v>778</v>
      </c>
      <c r="C614" s="3" t="s">
        <v>779</v>
      </c>
      <c r="D614">
        <v>5200</v>
      </c>
      <c r="E614">
        <v>8330</v>
      </c>
      <c r="F614" t="s">
        <v>20</v>
      </c>
      <c r="G614">
        <v>139</v>
      </c>
      <c r="H614" t="s">
        <v>21</v>
      </c>
      <c r="I614" t="s">
        <v>22</v>
      </c>
      <c r="J614">
        <v>1324965600</v>
      </c>
      <c r="K614">
        <v>1325052000</v>
      </c>
      <c r="L614" t="b">
        <v>0</v>
      </c>
      <c r="M614" t="b">
        <v>0</v>
      </c>
      <c r="N614" t="s">
        <v>23</v>
      </c>
      <c r="O614" s="14">
        <f t="shared" si="36"/>
        <v>59.928057553956833</v>
      </c>
      <c r="P614" s="5">
        <f t="shared" si="37"/>
        <v>1.601923076923077</v>
      </c>
      <c r="Q614" t="s">
        <v>2033</v>
      </c>
      <c r="R614" t="s">
        <v>2034</v>
      </c>
      <c r="S614" s="8">
        <f t="shared" si="38"/>
        <v>945684</v>
      </c>
      <c r="T614" s="8">
        <f t="shared" si="39"/>
        <v>40905.25</v>
      </c>
    </row>
    <row r="615" spans="1:20" ht="34" x14ac:dyDescent="0.2">
      <c r="A615">
        <v>380</v>
      </c>
      <c r="B615" t="s">
        <v>812</v>
      </c>
      <c r="C615" s="3" t="s">
        <v>813</v>
      </c>
      <c r="D615">
        <v>2500</v>
      </c>
      <c r="E615">
        <v>4008</v>
      </c>
      <c r="F615" t="s">
        <v>20</v>
      </c>
      <c r="G615">
        <v>84</v>
      </c>
      <c r="H615" t="s">
        <v>21</v>
      </c>
      <c r="I615" t="s">
        <v>22</v>
      </c>
      <c r="J615">
        <v>1371963600</v>
      </c>
      <c r="K615">
        <v>1372395600</v>
      </c>
      <c r="L615" t="b">
        <v>0</v>
      </c>
      <c r="M615" t="b">
        <v>0</v>
      </c>
      <c r="N615" t="s">
        <v>33</v>
      </c>
      <c r="O615" s="14">
        <f t="shared" si="36"/>
        <v>47.714285714285715</v>
      </c>
      <c r="P615" s="5">
        <f t="shared" si="37"/>
        <v>1.6032</v>
      </c>
      <c r="Q615" t="s">
        <v>2039</v>
      </c>
      <c r="R615" t="s">
        <v>2040</v>
      </c>
      <c r="S615" s="8">
        <f t="shared" si="38"/>
        <v>978321.5</v>
      </c>
      <c r="T615" s="8">
        <f t="shared" si="39"/>
        <v>41453.208333333336</v>
      </c>
    </row>
    <row r="616" spans="1:20" ht="17" x14ac:dyDescent="0.2">
      <c r="A616">
        <v>30</v>
      </c>
      <c r="B616" t="s">
        <v>101</v>
      </c>
      <c r="C616" s="3" t="s">
        <v>102</v>
      </c>
      <c r="D616">
        <v>9000</v>
      </c>
      <c r="E616">
        <v>14455</v>
      </c>
      <c r="F616" t="s">
        <v>20</v>
      </c>
      <c r="G616">
        <v>129</v>
      </c>
      <c r="H616" t="s">
        <v>21</v>
      </c>
      <c r="I616" t="s">
        <v>22</v>
      </c>
      <c r="J616">
        <v>1558674000</v>
      </c>
      <c r="K616">
        <v>1559106000</v>
      </c>
      <c r="L616" t="b">
        <v>0</v>
      </c>
      <c r="M616" t="b">
        <v>0</v>
      </c>
      <c r="N616" t="s">
        <v>71</v>
      </c>
      <c r="O616" s="14">
        <f t="shared" si="36"/>
        <v>112.05426356589147</v>
      </c>
      <c r="P616" s="5">
        <f t="shared" si="37"/>
        <v>1.606111111111111</v>
      </c>
      <c r="Q616" t="s">
        <v>2033</v>
      </c>
      <c r="R616" t="s">
        <v>2034</v>
      </c>
      <c r="S616" s="8">
        <f t="shared" si="38"/>
        <v>1107981.5</v>
      </c>
      <c r="T616" s="8">
        <f t="shared" si="39"/>
        <v>43614.208333333328</v>
      </c>
    </row>
    <row r="617" spans="1:20" ht="34" x14ac:dyDescent="0.2">
      <c r="A617">
        <v>949</v>
      </c>
      <c r="B617" t="s">
        <v>1928</v>
      </c>
      <c r="C617" s="3" t="s">
        <v>1929</v>
      </c>
      <c r="D617">
        <v>5900</v>
      </c>
      <c r="E617">
        <v>9520</v>
      </c>
      <c r="F617" t="s">
        <v>20</v>
      </c>
      <c r="G617">
        <v>203</v>
      </c>
      <c r="H617" t="s">
        <v>21</v>
      </c>
      <c r="I617" t="s">
        <v>22</v>
      </c>
      <c r="J617">
        <v>1429333200</v>
      </c>
      <c r="K617">
        <v>1430974800</v>
      </c>
      <c r="L617" t="b">
        <v>0</v>
      </c>
      <c r="M617" t="b">
        <v>0</v>
      </c>
      <c r="N617" t="s">
        <v>28</v>
      </c>
      <c r="O617" s="14">
        <f t="shared" si="36"/>
        <v>46.896551724137929</v>
      </c>
      <c r="P617" s="5">
        <f t="shared" si="37"/>
        <v>1.6135593220338984</v>
      </c>
      <c r="Q617" t="s">
        <v>2037</v>
      </c>
      <c r="R617" t="s">
        <v>2038</v>
      </c>
      <c r="S617" s="8">
        <f t="shared" si="38"/>
        <v>1018161.5</v>
      </c>
      <c r="T617" s="8">
        <f t="shared" si="39"/>
        <v>42131.208333333328</v>
      </c>
    </row>
    <row r="618" spans="1:20" ht="17" x14ac:dyDescent="0.2">
      <c r="A618">
        <v>440</v>
      </c>
      <c r="B618" t="s">
        <v>929</v>
      </c>
      <c r="C618" s="3" t="s">
        <v>930</v>
      </c>
      <c r="D618">
        <v>102500</v>
      </c>
      <c r="E618">
        <v>165954</v>
      </c>
      <c r="F618" t="s">
        <v>20</v>
      </c>
      <c r="G618">
        <v>3131</v>
      </c>
      <c r="H618" t="s">
        <v>21</v>
      </c>
      <c r="I618" t="s">
        <v>22</v>
      </c>
      <c r="J618">
        <v>1498798800</v>
      </c>
      <c r="K618">
        <v>1499662800</v>
      </c>
      <c r="L618" t="b">
        <v>0</v>
      </c>
      <c r="M618" t="b">
        <v>0</v>
      </c>
      <c r="N618" t="s">
        <v>269</v>
      </c>
      <c r="O618" s="14">
        <f t="shared" si="36"/>
        <v>53.003513254551258</v>
      </c>
      <c r="P618" s="5">
        <f t="shared" si="37"/>
        <v>1.6190634146341463</v>
      </c>
      <c r="Q618" t="s">
        <v>2035</v>
      </c>
      <c r="R618" t="s">
        <v>2036</v>
      </c>
      <c r="S618" s="8">
        <f t="shared" si="38"/>
        <v>1066401.5</v>
      </c>
      <c r="T618" s="8">
        <f t="shared" si="39"/>
        <v>42926.208333333328</v>
      </c>
    </row>
    <row r="619" spans="1:20" ht="17" x14ac:dyDescent="0.2">
      <c r="A619">
        <v>713</v>
      </c>
      <c r="B619" t="s">
        <v>1464</v>
      </c>
      <c r="C619" s="3" t="s">
        <v>1465</v>
      </c>
      <c r="D619">
        <v>6900</v>
      </c>
      <c r="E619">
        <v>11174</v>
      </c>
      <c r="F619" t="s">
        <v>20</v>
      </c>
      <c r="G619">
        <v>103</v>
      </c>
      <c r="H619" t="s">
        <v>21</v>
      </c>
      <c r="I619" t="s">
        <v>22</v>
      </c>
      <c r="J619">
        <v>1471842000</v>
      </c>
      <c r="K619">
        <v>1472878800</v>
      </c>
      <c r="L619" t="b">
        <v>0</v>
      </c>
      <c r="M619" t="b">
        <v>0</v>
      </c>
      <c r="N619" t="s">
        <v>133</v>
      </c>
      <c r="O619" s="14">
        <f t="shared" si="36"/>
        <v>108.48543689320388</v>
      </c>
      <c r="P619" s="5">
        <f t="shared" si="37"/>
        <v>1.6194202898550725</v>
      </c>
      <c r="Q619" t="s">
        <v>2037</v>
      </c>
      <c r="R619" t="s">
        <v>2060</v>
      </c>
      <c r="S619" s="8">
        <f t="shared" si="38"/>
        <v>1047681.5</v>
      </c>
      <c r="T619" s="8">
        <f t="shared" si="39"/>
        <v>42616.208333333328</v>
      </c>
    </row>
    <row r="620" spans="1:20" ht="17" x14ac:dyDescent="0.2">
      <c r="A620">
        <v>598</v>
      </c>
      <c r="B620" t="s">
        <v>1238</v>
      </c>
      <c r="C620" s="3" t="s">
        <v>1239</v>
      </c>
      <c r="D620">
        <v>108500</v>
      </c>
      <c r="E620">
        <v>175868</v>
      </c>
      <c r="F620" t="s">
        <v>20</v>
      </c>
      <c r="G620">
        <v>2409</v>
      </c>
      <c r="H620" t="s">
        <v>107</v>
      </c>
      <c r="I620" t="s">
        <v>108</v>
      </c>
      <c r="J620">
        <v>1276578000</v>
      </c>
      <c r="K620">
        <v>1279083600</v>
      </c>
      <c r="L620" t="b">
        <v>0</v>
      </c>
      <c r="M620" t="b">
        <v>0</v>
      </c>
      <c r="N620" t="s">
        <v>23</v>
      </c>
      <c r="O620" s="14">
        <f t="shared" si="36"/>
        <v>73.004566210045667</v>
      </c>
      <c r="P620" s="5">
        <f t="shared" si="37"/>
        <v>1.6209032258064515</v>
      </c>
      <c r="Q620" t="s">
        <v>2044</v>
      </c>
      <c r="R620" t="s">
        <v>2057</v>
      </c>
      <c r="S620" s="8">
        <f t="shared" si="38"/>
        <v>912081.5</v>
      </c>
      <c r="T620" s="8">
        <f t="shared" si="39"/>
        <v>40373.208333333336</v>
      </c>
    </row>
    <row r="621" spans="1:20" ht="17" x14ac:dyDescent="0.2">
      <c r="A621">
        <v>160</v>
      </c>
      <c r="B621" t="s">
        <v>372</v>
      </c>
      <c r="C621" s="3" t="s">
        <v>373</v>
      </c>
      <c r="D621">
        <v>8000</v>
      </c>
      <c r="E621">
        <v>12985</v>
      </c>
      <c r="F621" t="s">
        <v>20</v>
      </c>
      <c r="G621">
        <v>164</v>
      </c>
      <c r="H621" t="s">
        <v>21</v>
      </c>
      <c r="I621" t="s">
        <v>22</v>
      </c>
      <c r="J621">
        <v>1556341200</v>
      </c>
      <c r="K621">
        <v>1557723600</v>
      </c>
      <c r="L621" t="b">
        <v>0</v>
      </c>
      <c r="M621" t="b">
        <v>0</v>
      </c>
      <c r="N621" t="s">
        <v>65</v>
      </c>
      <c r="O621" s="14">
        <f t="shared" si="36"/>
        <v>79.176829268292678</v>
      </c>
      <c r="P621" s="5">
        <f t="shared" si="37"/>
        <v>1.6231249999999999</v>
      </c>
      <c r="Q621" t="s">
        <v>2039</v>
      </c>
      <c r="R621" t="s">
        <v>2040</v>
      </c>
      <c r="S621" s="8">
        <f t="shared" si="38"/>
        <v>1106361.5</v>
      </c>
      <c r="T621" s="8">
        <f t="shared" si="39"/>
        <v>43598.208333333328</v>
      </c>
    </row>
    <row r="622" spans="1:20" ht="34" x14ac:dyDescent="0.2">
      <c r="A622">
        <v>67</v>
      </c>
      <c r="B622" t="s">
        <v>182</v>
      </c>
      <c r="C622" s="3" t="s">
        <v>183</v>
      </c>
      <c r="D622">
        <v>72600</v>
      </c>
      <c r="E622">
        <v>117892</v>
      </c>
      <c r="F622" t="s">
        <v>20</v>
      </c>
      <c r="G622">
        <v>4065</v>
      </c>
      <c r="H622" t="s">
        <v>40</v>
      </c>
      <c r="I622" t="s">
        <v>41</v>
      </c>
      <c r="J622">
        <v>1264399200</v>
      </c>
      <c r="K622">
        <v>1264831200</v>
      </c>
      <c r="L622" t="b">
        <v>0</v>
      </c>
      <c r="M622" t="b">
        <v>1</v>
      </c>
      <c r="N622" t="s">
        <v>65</v>
      </c>
      <c r="O622" s="14">
        <f t="shared" si="36"/>
        <v>29.001722017220171</v>
      </c>
      <c r="P622" s="5">
        <f t="shared" si="37"/>
        <v>1.6238567493112948</v>
      </c>
      <c r="Q622" t="s">
        <v>2035</v>
      </c>
      <c r="R622" t="s">
        <v>2049</v>
      </c>
      <c r="S622" s="8">
        <f t="shared" si="38"/>
        <v>903624</v>
      </c>
      <c r="T622" s="8">
        <f t="shared" si="39"/>
        <v>40208.25</v>
      </c>
    </row>
    <row r="623" spans="1:20" ht="34" x14ac:dyDescent="0.2">
      <c r="A623">
        <v>867</v>
      </c>
      <c r="B623" t="s">
        <v>1766</v>
      </c>
      <c r="C623" s="3" t="s">
        <v>1767</v>
      </c>
      <c r="D623">
        <v>4800</v>
      </c>
      <c r="E623">
        <v>7797</v>
      </c>
      <c r="F623" t="s">
        <v>20</v>
      </c>
      <c r="G623">
        <v>300</v>
      </c>
      <c r="H623" t="s">
        <v>21</v>
      </c>
      <c r="I623" t="s">
        <v>22</v>
      </c>
      <c r="J623">
        <v>1539061200</v>
      </c>
      <c r="K623">
        <v>1539579600</v>
      </c>
      <c r="L623" t="b">
        <v>0</v>
      </c>
      <c r="M623" t="b">
        <v>0</v>
      </c>
      <c r="N623" t="s">
        <v>17</v>
      </c>
      <c r="O623" s="14">
        <f t="shared" si="36"/>
        <v>25.99</v>
      </c>
      <c r="P623" s="5">
        <f t="shared" si="37"/>
        <v>1.6243749999999999</v>
      </c>
      <c r="Q623" t="s">
        <v>2035</v>
      </c>
      <c r="R623" t="s">
        <v>2049</v>
      </c>
      <c r="S623" s="8">
        <f t="shared" si="38"/>
        <v>1094361.5</v>
      </c>
      <c r="T623" s="8">
        <f t="shared" si="39"/>
        <v>43388.208333333328</v>
      </c>
    </row>
    <row r="624" spans="1:20" ht="34" x14ac:dyDescent="0.2">
      <c r="A624">
        <v>906</v>
      </c>
      <c r="B624" t="s">
        <v>1844</v>
      </c>
      <c r="C624" s="3" t="s">
        <v>1845</v>
      </c>
      <c r="D624">
        <v>5500</v>
      </c>
      <c r="E624">
        <v>8964</v>
      </c>
      <c r="F624" t="s">
        <v>20</v>
      </c>
      <c r="G624">
        <v>191</v>
      </c>
      <c r="H624" t="s">
        <v>21</v>
      </c>
      <c r="I624" t="s">
        <v>22</v>
      </c>
      <c r="J624">
        <v>1494651600</v>
      </c>
      <c r="K624">
        <v>1497762000</v>
      </c>
      <c r="L624" t="b">
        <v>1</v>
      </c>
      <c r="M624" t="b">
        <v>1</v>
      </c>
      <c r="N624" t="s">
        <v>42</v>
      </c>
      <c r="O624" s="14">
        <f t="shared" si="36"/>
        <v>46.931937172774866</v>
      </c>
      <c r="P624" s="5">
        <f t="shared" si="37"/>
        <v>1.6298181818181818</v>
      </c>
      <c r="Q624" t="s">
        <v>2031</v>
      </c>
      <c r="R624" t="s">
        <v>2032</v>
      </c>
      <c r="S624" s="8">
        <f t="shared" si="38"/>
        <v>1063521.5</v>
      </c>
      <c r="T624" s="8">
        <f t="shared" si="39"/>
        <v>42904.208333333328</v>
      </c>
    </row>
    <row r="625" spans="1:20" ht="34" x14ac:dyDescent="0.2">
      <c r="A625">
        <v>173</v>
      </c>
      <c r="B625" t="s">
        <v>398</v>
      </c>
      <c r="C625" s="3" t="s">
        <v>399</v>
      </c>
      <c r="D625">
        <v>96700</v>
      </c>
      <c r="E625">
        <v>157635</v>
      </c>
      <c r="F625" t="s">
        <v>20</v>
      </c>
      <c r="G625">
        <v>1561</v>
      </c>
      <c r="H625" t="s">
        <v>21</v>
      </c>
      <c r="I625" t="s">
        <v>22</v>
      </c>
      <c r="J625">
        <v>1368853200</v>
      </c>
      <c r="K625">
        <v>1369371600</v>
      </c>
      <c r="L625" t="b">
        <v>0</v>
      </c>
      <c r="M625" t="b">
        <v>0</v>
      </c>
      <c r="N625" t="s">
        <v>33</v>
      </c>
      <c r="O625" s="14">
        <f t="shared" si="36"/>
        <v>100.98334401024984</v>
      </c>
      <c r="P625" s="5">
        <f t="shared" si="37"/>
        <v>1.6301447776628748</v>
      </c>
      <c r="Q625" t="s">
        <v>2037</v>
      </c>
      <c r="R625" t="s">
        <v>2051</v>
      </c>
      <c r="S625" s="8">
        <f t="shared" si="38"/>
        <v>976161.5</v>
      </c>
      <c r="T625" s="8">
        <f t="shared" si="39"/>
        <v>41418.208333333336</v>
      </c>
    </row>
    <row r="626" spans="1:20" ht="17" x14ac:dyDescent="0.2">
      <c r="A626">
        <v>546</v>
      </c>
      <c r="B626" t="s">
        <v>1137</v>
      </c>
      <c r="C626" s="3" t="s">
        <v>1138</v>
      </c>
      <c r="D626">
        <v>4200</v>
      </c>
      <c r="E626">
        <v>6870</v>
      </c>
      <c r="F626" t="s">
        <v>20</v>
      </c>
      <c r="G626">
        <v>88</v>
      </c>
      <c r="H626" t="s">
        <v>21</v>
      </c>
      <c r="I626" t="s">
        <v>22</v>
      </c>
      <c r="J626">
        <v>1537160400</v>
      </c>
      <c r="K626">
        <v>1537419600</v>
      </c>
      <c r="L626" t="b">
        <v>0</v>
      </c>
      <c r="M626" t="b">
        <v>1</v>
      </c>
      <c r="N626" t="s">
        <v>33</v>
      </c>
      <c r="O626" s="14">
        <f t="shared" si="36"/>
        <v>78.068181818181813</v>
      </c>
      <c r="P626" s="5">
        <f t="shared" si="37"/>
        <v>1.6357142857142857</v>
      </c>
      <c r="Q626" t="s">
        <v>2033</v>
      </c>
      <c r="R626" t="s">
        <v>2034</v>
      </c>
      <c r="S626" s="8">
        <f t="shared" si="38"/>
        <v>1093041.5</v>
      </c>
      <c r="T626" s="8">
        <f t="shared" si="39"/>
        <v>43363.208333333328</v>
      </c>
    </row>
    <row r="627" spans="1:20" ht="17" x14ac:dyDescent="0.2">
      <c r="A627">
        <v>905</v>
      </c>
      <c r="B627" t="s">
        <v>1842</v>
      </c>
      <c r="C627" s="3" t="s">
        <v>1843</v>
      </c>
      <c r="D627">
        <v>7900</v>
      </c>
      <c r="E627">
        <v>12955</v>
      </c>
      <c r="F627" t="s">
        <v>20</v>
      </c>
      <c r="G627">
        <v>236</v>
      </c>
      <c r="H627" t="s">
        <v>21</v>
      </c>
      <c r="I627" t="s">
        <v>22</v>
      </c>
      <c r="J627">
        <v>1379566800</v>
      </c>
      <c r="K627">
        <v>1379826000</v>
      </c>
      <c r="L627" t="b">
        <v>0</v>
      </c>
      <c r="M627" t="b">
        <v>0</v>
      </c>
      <c r="N627" t="s">
        <v>33</v>
      </c>
      <c r="O627" s="14">
        <f t="shared" si="36"/>
        <v>54.894067796610166</v>
      </c>
      <c r="P627" s="5">
        <f t="shared" si="37"/>
        <v>1.6398734177215191</v>
      </c>
      <c r="Q627" t="s">
        <v>2033</v>
      </c>
      <c r="R627" t="s">
        <v>2034</v>
      </c>
      <c r="S627" s="8">
        <f t="shared" si="38"/>
        <v>983601.5</v>
      </c>
      <c r="T627" s="8">
        <f t="shared" si="39"/>
        <v>41539.208333333336</v>
      </c>
    </row>
    <row r="628" spans="1:20" ht="17" x14ac:dyDescent="0.2">
      <c r="A628">
        <v>324</v>
      </c>
      <c r="B628" t="s">
        <v>700</v>
      </c>
      <c r="C628" s="3" t="s">
        <v>701</v>
      </c>
      <c r="D628">
        <v>7100</v>
      </c>
      <c r="E628">
        <v>11648</v>
      </c>
      <c r="F628" t="s">
        <v>20</v>
      </c>
      <c r="G628">
        <v>307</v>
      </c>
      <c r="H628" t="s">
        <v>21</v>
      </c>
      <c r="I628" t="s">
        <v>22</v>
      </c>
      <c r="J628">
        <v>1434862800</v>
      </c>
      <c r="K628">
        <v>1435899600</v>
      </c>
      <c r="L628" t="b">
        <v>0</v>
      </c>
      <c r="M628" t="b">
        <v>1</v>
      </c>
      <c r="N628" t="s">
        <v>33</v>
      </c>
      <c r="O628" s="14">
        <f t="shared" si="36"/>
        <v>37.941368078175898</v>
      </c>
      <c r="P628" s="5">
        <f t="shared" si="37"/>
        <v>1.6405633802816901</v>
      </c>
      <c r="Q628" t="s">
        <v>2033</v>
      </c>
      <c r="R628" t="s">
        <v>2034</v>
      </c>
      <c r="S628" s="8">
        <f t="shared" si="38"/>
        <v>1022001.5</v>
      </c>
      <c r="T628" s="8">
        <f t="shared" si="39"/>
        <v>42188.208333333328</v>
      </c>
    </row>
    <row r="629" spans="1:20" ht="34" x14ac:dyDescent="0.2">
      <c r="A629">
        <v>935</v>
      </c>
      <c r="B629" t="s">
        <v>1902</v>
      </c>
      <c r="C629" s="3" t="s">
        <v>1903</v>
      </c>
      <c r="D629">
        <v>6100</v>
      </c>
      <c r="E629">
        <v>10012</v>
      </c>
      <c r="F629" t="s">
        <v>20</v>
      </c>
      <c r="G629">
        <v>132</v>
      </c>
      <c r="H629" t="s">
        <v>21</v>
      </c>
      <c r="I629" t="s">
        <v>22</v>
      </c>
      <c r="J629">
        <v>1437714000</v>
      </c>
      <c r="K629">
        <v>1438318800</v>
      </c>
      <c r="L629" t="b">
        <v>0</v>
      </c>
      <c r="M629" t="b">
        <v>0</v>
      </c>
      <c r="N629" t="s">
        <v>33</v>
      </c>
      <c r="O629" s="14">
        <f t="shared" si="36"/>
        <v>75.848484848484844</v>
      </c>
      <c r="P629" s="5">
        <f t="shared" si="37"/>
        <v>1.6413114754098361</v>
      </c>
      <c r="Q629" t="s">
        <v>2033</v>
      </c>
      <c r="R629" t="s">
        <v>2034</v>
      </c>
      <c r="S629" s="8">
        <f t="shared" si="38"/>
        <v>1023981.5</v>
      </c>
      <c r="T629" s="8">
        <f t="shared" si="39"/>
        <v>42216.208333333328</v>
      </c>
    </row>
    <row r="630" spans="1:20" ht="17" x14ac:dyDescent="0.2">
      <c r="A630">
        <v>727</v>
      </c>
      <c r="B630" t="s">
        <v>1492</v>
      </c>
      <c r="C630" s="3" t="s">
        <v>1493</v>
      </c>
      <c r="D630">
        <v>8900</v>
      </c>
      <c r="E630">
        <v>14685</v>
      </c>
      <c r="F630" t="s">
        <v>20</v>
      </c>
      <c r="G630">
        <v>181</v>
      </c>
      <c r="H630" t="s">
        <v>21</v>
      </c>
      <c r="I630" t="s">
        <v>22</v>
      </c>
      <c r="J630">
        <v>1547964000</v>
      </c>
      <c r="K630">
        <v>1552971600</v>
      </c>
      <c r="L630" t="b">
        <v>0</v>
      </c>
      <c r="M630" t="b">
        <v>0</v>
      </c>
      <c r="N630" t="s">
        <v>28</v>
      </c>
      <c r="O630" s="14">
        <f t="shared" si="36"/>
        <v>81.132596685082873</v>
      </c>
      <c r="P630" s="5">
        <f t="shared" si="37"/>
        <v>1.65</v>
      </c>
      <c r="Q630" t="s">
        <v>2033</v>
      </c>
      <c r="R630" t="s">
        <v>2034</v>
      </c>
      <c r="S630" s="8">
        <f t="shared" si="38"/>
        <v>1100544</v>
      </c>
      <c r="T630" s="8">
        <f t="shared" si="39"/>
        <v>43543.208333333328</v>
      </c>
    </row>
    <row r="631" spans="1:20" ht="34" x14ac:dyDescent="0.2">
      <c r="A631">
        <v>322</v>
      </c>
      <c r="B631" t="s">
        <v>696</v>
      </c>
      <c r="C631" s="3" t="s">
        <v>697</v>
      </c>
      <c r="D631">
        <v>117900</v>
      </c>
      <c r="E631">
        <v>196377</v>
      </c>
      <c r="F631" t="s">
        <v>20</v>
      </c>
      <c r="G631">
        <v>5168</v>
      </c>
      <c r="H631" t="s">
        <v>21</v>
      </c>
      <c r="I631" t="s">
        <v>22</v>
      </c>
      <c r="J631">
        <v>1290664800</v>
      </c>
      <c r="K631">
        <v>1291788000</v>
      </c>
      <c r="L631" t="b">
        <v>0</v>
      </c>
      <c r="M631" t="b">
        <v>0</v>
      </c>
      <c r="N631" t="s">
        <v>33</v>
      </c>
      <c r="O631" s="14">
        <f t="shared" si="36"/>
        <v>37.998645510835914</v>
      </c>
      <c r="P631" s="5">
        <f t="shared" si="37"/>
        <v>1.6656234096692113</v>
      </c>
      <c r="Q631" t="s">
        <v>2035</v>
      </c>
      <c r="R631" t="s">
        <v>2036</v>
      </c>
      <c r="S631" s="8">
        <f t="shared" si="38"/>
        <v>921864</v>
      </c>
      <c r="T631" s="8">
        <f t="shared" si="39"/>
        <v>40520.25</v>
      </c>
    </row>
    <row r="632" spans="1:20" ht="17" x14ac:dyDescent="0.2">
      <c r="A632">
        <v>755</v>
      </c>
      <c r="B632" t="s">
        <v>1546</v>
      </c>
      <c r="C632" s="3" t="s">
        <v>1547</v>
      </c>
      <c r="D632">
        <v>4500</v>
      </c>
      <c r="E632">
        <v>7496</v>
      </c>
      <c r="F632" t="s">
        <v>20</v>
      </c>
      <c r="G632">
        <v>288</v>
      </c>
      <c r="H632" t="s">
        <v>36</v>
      </c>
      <c r="I632" t="s">
        <v>37</v>
      </c>
      <c r="J632">
        <v>1514354400</v>
      </c>
      <c r="K632">
        <v>1515391200</v>
      </c>
      <c r="L632" t="b">
        <v>0</v>
      </c>
      <c r="M632" t="b">
        <v>1</v>
      </c>
      <c r="N632" t="s">
        <v>33</v>
      </c>
      <c r="O632" s="14">
        <f t="shared" si="36"/>
        <v>26.027777777777779</v>
      </c>
      <c r="P632" s="5">
        <f t="shared" si="37"/>
        <v>1.6657777777777778</v>
      </c>
      <c r="Q632" t="s">
        <v>2033</v>
      </c>
      <c r="R632" t="s">
        <v>2034</v>
      </c>
      <c r="S632" s="8">
        <f t="shared" si="38"/>
        <v>1077204</v>
      </c>
      <c r="T632" s="8">
        <f t="shared" si="39"/>
        <v>43108.25</v>
      </c>
    </row>
    <row r="633" spans="1:20" ht="17" x14ac:dyDescent="0.2">
      <c r="A633">
        <v>396</v>
      </c>
      <c r="B633" t="s">
        <v>843</v>
      </c>
      <c r="C633" s="3" t="s">
        <v>844</v>
      </c>
      <c r="D633">
        <v>46100</v>
      </c>
      <c r="E633">
        <v>77012</v>
      </c>
      <c r="F633" t="s">
        <v>20</v>
      </c>
      <c r="G633">
        <v>1604</v>
      </c>
      <c r="H633" t="s">
        <v>26</v>
      </c>
      <c r="I633" t="s">
        <v>27</v>
      </c>
      <c r="J633">
        <v>1538715600</v>
      </c>
      <c r="K633">
        <v>1539406800</v>
      </c>
      <c r="L633" t="b">
        <v>0</v>
      </c>
      <c r="M633" t="b">
        <v>0</v>
      </c>
      <c r="N633" t="s">
        <v>53</v>
      </c>
      <c r="O633" s="14">
        <f t="shared" si="36"/>
        <v>48.012468827930178</v>
      </c>
      <c r="P633" s="5">
        <f t="shared" si="37"/>
        <v>1.6705422993492407</v>
      </c>
      <c r="Q633" t="s">
        <v>2033</v>
      </c>
      <c r="R633" t="s">
        <v>2034</v>
      </c>
      <c r="S633" s="8">
        <f t="shared" si="38"/>
        <v>1094121.5</v>
      </c>
      <c r="T633" s="8">
        <f t="shared" si="39"/>
        <v>43386.208333333328</v>
      </c>
    </row>
    <row r="634" spans="1:20" ht="17" x14ac:dyDescent="0.2">
      <c r="A634">
        <v>86</v>
      </c>
      <c r="B634" t="s">
        <v>221</v>
      </c>
      <c r="C634" s="3" t="s">
        <v>222</v>
      </c>
      <c r="D634">
        <v>7400</v>
      </c>
      <c r="E634">
        <v>12405</v>
      </c>
      <c r="F634" t="s">
        <v>20</v>
      </c>
      <c r="G634">
        <v>203</v>
      </c>
      <c r="H634" t="s">
        <v>21</v>
      </c>
      <c r="I634" t="s">
        <v>22</v>
      </c>
      <c r="J634">
        <v>1430715600</v>
      </c>
      <c r="K634">
        <v>1431838800</v>
      </c>
      <c r="L634" t="b">
        <v>1</v>
      </c>
      <c r="M634" t="b">
        <v>0</v>
      </c>
      <c r="N634" t="s">
        <v>33</v>
      </c>
      <c r="O634" s="14">
        <f t="shared" si="36"/>
        <v>61.108374384236456</v>
      </c>
      <c r="P634" s="5">
        <f t="shared" si="37"/>
        <v>1.6763513513513513</v>
      </c>
      <c r="Q634" t="s">
        <v>2037</v>
      </c>
      <c r="R634" t="s">
        <v>2050</v>
      </c>
      <c r="S634" s="8">
        <f t="shared" si="38"/>
        <v>1019121.5</v>
      </c>
      <c r="T634" s="8">
        <f t="shared" si="39"/>
        <v>42141.208333333328</v>
      </c>
    </row>
    <row r="635" spans="1:20" ht="17" x14ac:dyDescent="0.2">
      <c r="A635">
        <v>754</v>
      </c>
      <c r="B635" t="s">
        <v>1544</v>
      </c>
      <c r="C635" s="3" t="s">
        <v>1545</v>
      </c>
      <c r="D635">
        <v>70400</v>
      </c>
      <c r="E635">
        <v>118603</v>
      </c>
      <c r="F635" t="s">
        <v>20</v>
      </c>
      <c r="G635">
        <v>3205</v>
      </c>
      <c r="H635" t="s">
        <v>21</v>
      </c>
      <c r="I635" t="s">
        <v>22</v>
      </c>
      <c r="J635">
        <v>1351400400</v>
      </c>
      <c r="K635">
        <v>1355983200</v>
      </c>
      <c r="L635" t="b">
        <v>0</v>
      </c>
      <c r="M635" t="b">
        <v>0</v>
      </c>
      <c r="N635" t="s">
        <v>33</v>
      </c>
      <c r="O635" s="14">
        <f t="shared" si="36"/>
        <v>37.005616224648989</v>
      </c>
      <c r="P635" s="5">
        <f t="shared" si="37"/>
        <v>1.6847017045454546</v>
      </c>
      <c r="Q635" t="s">
        <v>2033</v>
      </c>
      <c r="R635" t="s">
        <v>2034</v>
      </c>
      <c r="S635" s="8">
        <f t="shared" si="38"/>
        <v>964041.5</v>
      </c>
      <c r="T635" s="8">
        <f t="shared" si="39"/>
        <v>41263.25</v>
      </c>
    </row>
    <row r="636" spans="1:20" ht="17" x14ac:dyDescent="0.2">
      <c r="A636">
        <v>227</v>
      </c>
      <c r="B636" t="s">
        <v>506</v>
      </c>
      <c r="C636" s="3" t="s">
        <v>507</v>
      </c>
      <c r="D636">
        <v>60900</v>
      </c>
      <c r="E636">
        <v>102751</v>
      </c>
      <c r="F636" t="s">
        <v>20</v>
      </c>
      <c r="G636">
        <v>943</v>
      </c>
      <c r="H636" t="s">
        <v>21</v>
      </c>
      <c r="I636" t="s">
        <v>22</v>
      </c>
      <c r="J636">
        <v>1431666000</v>
      </c>
      <c r="K636">
        <v>1432184400</v>
      </c>
      <c r="L636" t="b">
        <v>0</v>
      </c>
      <c r="M636" t="b">
        <v>0</v>
      </c>
      <c r="N636" t="s">
        <v>292</v>
      </c>
      <c r="O636" s="14">
        <f t="shared" si="36"/>
        <v>108.96182396606575</v>
      </c>
      <c r="P636" s="5">
        <f t="shared" si="37"/>
        <v>1.687208538587849</v>
      </c>
      <c r="Q636" t="s">
        <v>2033</v>
      </c>
      <c r="R636" t="s">
        <v>2034</v>
      </c>
      <c r="S636" s="8">
        <f t="shared" si="38"/>
        <v>1019781.5</v>
      </c>
      <c r="T636" s="8">
        <f t="shared" si="39"/>
        <v>42145.208333333328</v>
      </c>
    </row>
    <row r="637" spans="1:20" ht="17" x14ac:dyDescent="0.2">
      <c r="A637">
        <v>40</v>
      </c>
      <c r="B637" t="s">
        <v>125</v>
      </c>
      <c r="C637" s="3" t="s">
        <v>126</v>
      </c>
      <c r="D637">
        <v>8800</v>
      </c>
      <c r="E637">
        <v>14878</v>
      </c>
      <c r="F637" t="s">
        <v>20</v>
      </c>
      <c r="G637">
        <v>198</v>
      </c>
      <c r="H637" t="s">
        <v>21</v>
      </c>
      <c r="I637" t="s">
        <v>22</v>
      </c>
      <c r="J637">
        <v>1275714000</v>
      </c>
      <c r="K637">
        <v>1277355600</v>
      </c>
      <c r="L637" t="b">
        <v>0</v>
      </c>
      <c r="M637" t="b">
        <v>1</v>
      </c>
      <c r="N637" t="s">
        <v>65</v>
      </c>
      <c r="O637" s="14">
        <f t="shared" si="36"/>
        <v>75.141414141414145</v>
      </c>
      <c r="P637" s="5">
        <f t="shared" si="37"/>
        <v>1.6906818181818182</v>
      </c>
      <c r="Q637" t="s">
        <v>2055</v>
      </c>
      <c r="R637" t="s">
        <v>2059</v>
      </c>
      <c r="S637" s="8">
        <f t="shared" si="38"/>
        <v>911481.5</v>
      </c>
      <c r="T637" s="8">
        <f t="shared" si="39"/>
        <v>40353.208333333336</v>
      </c>
    </row>
    <row r="638" spans="1:20" ht="17" x14ac:dyDescent="0.2">
      <c r="A638">
        <v>889</v>
      </c>
      <c r="B638" t="s">
        <v>1810</v>
      </c>
      <c r="C638" s="3" t="s">
        <v>1811</v>
      </c>
      <c r="D638">
        <v>5600</v>
      </c>
      <c r="E638">
        <v>9508</v>
      </c>
      <c r="F638" t="s">
        <v>20</v>
      </c>
      <c r="G638">
        <v>122</v>
      </c>
      <c r="H638" t="s">
        <v>21</v>
      </c>
      <c r="I638" t="s">
        <v>22</v>
      </c>
      <c r="J638">
        <v>1394600400</v>
      </c>
      <c r="K638">
        <v>1395205200</v>
      </c>
      <c r="L638" t="b">
        <v>0</v>
      </c>
      <c r="M638" t="b">
        <v>1</v>
      </c>
      <c r="N638" t="s">
        <v>50</v>
      </c>
      <c r="O638" s="14">
        <f t="shared" si="36"/>
        <v>77.93442622950819</v>
      </c>
      <c r="P638" s="5">
        <f t="shared" si="37"/>
        <v>1.697857142857143</v>
      </c>
      <c r="Q638" t="s">
        <v>2035</v>
      </c>
      <c r="R638" t="s">
        <v>2049</v>
      </c>
      <c r="S638" s="8">
        <f t="shared" si="38"/>
        <v>994041.5</v>
      </c>
      <c r="T638" s="8">
        <f t="shared" si="39"/>
        <v>41717.208333333336</v>
      </c>
    </row>
    <row r="639" spans="1:20" ht="17" x14ac:dyDescent="0.2">
      <c r="A639">
        <v>872</v>
      </c>
      <c r="B639" t="s">
        <v>1776</v>
      </c>
      <c r="C639" s="3" t="s">
        <v>1777</v>
      </c>
      <c r="D639">
        <v>4700</v>
      </c>
      <c r="E639">
        <v>7992</v>
      </c>
      <c r="F639" t="s">
        <v>20</v>
      </c>
      <c r="G639">
        <v>81</v>
      </c>
      <c r="H639" t="s">
        <v>26</v>
      </c>
      <c r="I639" t="s">
        <v>27</v>
      </c>
      <c r="J639">
        <v>1535950800</v>
      </c>
      <c r="K639">
        <v>1536382800</v>
      </c>
      <c r="L639" t="b">
        <v>0</v>
      </c>
      <c r="M639" t="b">
        <v>0</v>
      </c>
      <c r="N639" t="s">
        <v>474</v>
      </c>
      <c r="O639" s="14">
        <f t="shared" si="36"/>
        <v>98.666666666666671</v>
      </c>
      <c r="P639" s="5">
        <f t="shared" si="37"/>
        <v>1.7004255319148935</v>
      </c>
      <c r="Q639" t="s">
        <v>2039</v>
      </c>
      <c r="R639" t="s">
        <v>2041</v>
      </c>
      <c r="S639" s="8">
        <f t="shared" si="38"/>
        <v>1092201.5</v>
      </c>
      <c r="T639" s="8">
        <f t="shared" si="39"/>
        <v>43351.208333333328</v>
      </c>
    </row>
    <row r="640" spans="1:20" ht="17" x14ac:dyDescent="0.2">
      <c r="A640">
        <v>615</v>
      </c>
      <c r="B640" t="s">
        <v>1272</v>
      </c>
      <c r="C640" s="3" t="s">
        <v>1273</v>
      </c>
      <c r="D640">
        <v>8500</v>
      </c>
      <c r="E640">
        <v>14488</v>
      </c>
      <c r="F640" t="s">
        <v>20</v>
      </c>
      <c r="G640">
        <v>170</v>
      </c>
      <c r="H640" t="s">
        <v>107</v>
      </c>
      <c r="I640" t="s">
        <v>108</v>
      </c>
      <c r="J640">
        <v>1461906000</v>
      </c>
      <c r="K640">
        <v>1462770000</v>
      </c>
      <c r="L640" t="b">
        <v>0</v>
      </c>
      <c r="M640" t="b">
        <v>0</v>
      </c>
      <c r="N640" t="s">
        <v>33</v>
      </c>
      <c r="O640" s="14">
        <f t="shared" si="36"/>
        <v>85.223529411764702</v>
      </c>
      <c r="P640" s="5">
        <f t="shared" si="37"/>
        <v>1.7044705882352942</v>
      </c>
      <c r="Q640" t="s">
        <v>2037</v>
      </c>
      <c r="R640" t="s">
        <v>2053</v>
      </c>
      <c r="S640" s="8">
        <f t="shared" si="38"/>
        <v>1040781.5</v>
      </c>
      <c r="T640" s="8">
        <f t="shared" si="39"/>
        <v>42499.208333333328</v>
      </c>
    </row>
    <row r="641" spans="1:20" ht="17" x14ac:dyDescent="0.2">
      <c r="A641">
        <v>279</v>
      </c>
      <c r="B641" t="s">
        <v>610</v>
      </c>
      <c r="C641" s="3" t="s">
        <v>611</v>
      </c>
      <c r="D641">
        <v>8000</v>
      </c>
      <c r="E641">
        <v>13656</v>
      </c>
      <c r="F641" t="s">
        <v>20</v>
      </c>
      <c r="G641">
        <v>546</v>
      </c>
      <c r="H641" t="s">
        <v>21</v>
      </c>
      <c r="I641" t="s">
        <v>22</v>
      </c>
      <c r="J641">
        <v>1535950800</v>
      </c>
      <c r="K641">
        <v>1536210000</v>
      </c>
      <c r="L641" t="b">
        <v>0</v>
      </c>
      <c r="M641" t="b">
        <v>0</v>
      </c>
      <c r="N641" t="s">
        <v>33</v>
      </c>
      <c r="O641" s="14">
        <f t="shared" si="36"/>
        <v>25.010989010989011</v>
      </c>
      <c r="P641" s="5">
        <f t="shared" si="37"/>
        <v>1.7070000000000001</v>
      </c>
      <c r="Q641" t="s">
        <v>2033</v>
      </c>
      <c r="R641" t="s">
        <v>2034</v>
      </c>
      <c r="S641" s="8">
        <f t="shared" si="38"/>
        <v>1092201.5</v>
      </c>
      <c r="T641" s="8">
        <f t="shared" si="39"/>
        <v>43349.208333333328</v>
      </c>
    </row>
    <row r="642" spans="1:20" ht="17" x14ac:dyDescent="0.2">
      <c r="A642">
        <v>604</v>
      </c>
      <c r="B642" t="s">
        <v>1250</v>
      </c>
      <c r="C642" s="3" t="s">
        <v>1251</v>
      </c>
      <c r="D642">
        <v>88700</v>
      </c>
      <c r="E642">
        <v>151438</v>
      </c>
      <c r="F642" t="s">
        <v>20</v>
      </c>
      <c r="G642">
        <v>2857</v>
      </c>
      <c r="H642" t="s">
        <v>21</v>
      </c>
      <c r="I642" t="s">
        <v>22</v>
      </c>
      <c r="J642">
        <v>1295676000</v>
      </c>
      <c r="K642">
        <v>1297490400</v>
      </c>
      <c r="L642" t="b">
        <v>0</v>
      </c>
      <c r="M642" t="b">
        <v>0</v>
      </c>
      <c r="N642" t="s">
        <v>33</v>
      </c>
      <c r="O642" s="14">
        <f t="shared" si="36"/>
        <v>53.005950297514879</v>
      </c>
      <c r="P642" s="5">
        <f t="shared" si="37"/>
        <v>1.7073055242390078</v>
      </c>
      <c r="Q642" t="s">
        <v>2033</v>
      </c>
      <c r="R642" t="s">
        <v>2034</v>
      </c>
      <c r="S642" s="8">
        <f t="shared" si="38"/>
        <v>925344</v>
      </c>
      <c r="T642" s="8">
        <f t="shared" si="39"/>
        <v>40586.25</v>
      </c>
    </row>
    <row r="643" spans="1:20" ht="17" x14ac:dyDescent="0.2">
      <c r="A643">
        <v>232</v>
      </c>
      <c r="B643" t="s">
        <v>516</v>
      </c>
      <c r="C643" s="3" t="s">
        <v>517</v>
      </c>
      <c r="D643">
        <v>3400</v>
      </c>
      <c r="E643">
        <v>5823</v>
      </c>
      <c r="F643" t="s">
        <v>20</v>
      </c>
      <c r="G643">
        <v>92</v>
      </c>
      <c r="H643" t="s">
        <v>21</v>
      </c>
      <c r="I643" t="s">
        <v>22</v>
      </c>
      <c r="J643">
        <v>1469422800</v>
      </c>
      <c r="K643">
        <v>1469509200</v>
      </c>
      <c r="L643" t="b">
        <v>0</v>
      </c>
      <c r="M643" t="b">
        <v>0</v>
      </c>
      <c r="N643" t="s">
        <v>33</v>
      </c>
      <c r="O643" s="14">
        <f t="shared" ref="O643:O706" si="40">$E643/$G643</f>
        <v>63.293478260869563</v>
      </c>
      <c r="P643" s="5">
        <f t="shared" ref="P643:P706" si="41">E643/D643</f>
        <v>1.7126470588235294</v>
      </c>
      <c r="Q643" t="s">
        <v>2033</v>
      </c>
      <c r="R643" t="s">
        <v>2034</v>
      </c>
      <c r="S643" s="8">
        <f t="shared" ref="S643:S706" si="42">(((J643/60)/24)+DATE(1970,1,1))</f>
        <v>1046001.5</v>
      </c>
      <c r="T643" s="8">
        <f t="shared" ref="T643:T706" si="43">(((K643/60)/60)/24)+DATE(1970,1,1)</f>
        <v>42577.208333333328</v>
      </c>
    </row>
    <row r="644" spans="1:20" ht="17" x14ac:dyDescent="0.2">
      <c r="A644">
        <v>460</v>
      </c>
      <c r="B644" t="s">
        <v>968</v>
      </c>
      <c r="C644" s="3" t="s">
        <v>969</v>
      </c>
      <c r="D644">
        <v>2400</v>
      </c>
      <c r="E644">
        <v>4119</v>
      </c>
      <c r="F644" t="s">
        <v>20</v>
      </c>
      <c r="G644">
        <v>50</v>
      </c>
      <c r="H644" t="s">
        <v>21</v>
      </c>
      <c r="I644" t="s">
        <v>22</v>
      </c>
      <c r="J644">
        <v>1281330000</v>
      </c>
      <c r="K644">
        <v>1281589200</v>
      </c>
      <c r="L644" t="b">
        <v>0</v>
      </c>
      <c r="M644" t="b">
        <v>0</v>
      </c>
      <c r="N644" t="s">
        <v>33</v>
      </c>
      <c r="O644" s="14">
        <f t="shared" si="40"/>
        <v>82.38</v>
      </c>
      <c r="P644" s="5">
        <f t="shared" si="41"/>
        <v>1.7162500000000001</v>
      </c>
      <c r="Q644" t="s">
        <v>2033</v>
      </c>
      <c r="R644" t="s">
        <v>2034</v>
      </c>
      <c r="S644" s="8">
        <f t="shared" si="42"/>
        <v>915381.5</v>
      </c>
      <c r="T644" s="8">
        <f t="shared" si="43"/>
        <v>40402.208333333336</v>
      </c>
    </row>
    <row r="645" spans="1:20" ht="17" x14ac:dyDescent="0.2">
      <c r="A645">
        <v>384</v>
      </c>
      <c r="B645" t="s">
        <v>820</v>
      </c>
      <c r="C645" s="3" t="s">
        <v>821</v>
      </c>
      <c r="D645">
        <v>114400</v>
      </c>
      <c r="E645">
        <v>196779</v>
      </c>
      <c r="F645" t="s">
        <v>20</v>
      </c>
      <c r="G645">
        <v>4799</v>
      </c>
      <c r="H645" t="s">
        <v>21</v>
      </c>
      <c r="I645" t="s">
        <v>22</v>
      </c>
      <c r="J645">
        <v>1486706400</v>
      </c>
      <c r="K645">
        <v>1489039200</v>
      </c>
      <c r="L645" t="b">
        <v>1</v>
      </c>
      <c r="M645" t="b">
        <v>1</v>
      </c>
      <c r="N645" t="s">
        <v>42</v>
      </c>
      <c r="O645" s="14">
        <f t="shared" si="40"/>
        <v>41.004167534903104</v>
      </c>
      <c r="P645" s="5">
        <f t="shared" si="41"/>
        <v>1.7200961538461539</v>
      </c>
      <c r="Q645" t="s">
        <v>2033</v>
      </c>
      <c r="R645" t="s">
        <v>2034</v>
      </c>
      <c r="S645" s="8">
        <f t="shared" si="42"/>
        <v>1058004</v>
      </c>
      <c r="T645" s="8">
        <f t="shared" si="43"/>
        <v>42803.25</v>
      </c>
    </row>
    <row r="646" spans="1:20" ht="17" x14ac:dyDescent="0.2">
      <c r="A646">
        <v>361</v>
      </c>
      <c r="B646" t="s">
        <v>774</v>
      </c>
      <c r="C646" s="3" t="s">
        <v>775</v>
      </c>
      <c r="D646">
        <v>5500</v>
      </c>
      <c r="E646">
        <v>9546</v>
      </c>
      <c r="F646" t="s">
        <v>20</v>
      </c>
      <c r="G646">
        <v>88</v>
      </c>
      <c r="H646" t="s">
        <v>21</v>
      </c>
      <c r="I646" t="s">
        <v>22</v>
      </c>
      <c r="J646">
        <v>1507352400</v>
      </c>
      <c r="K646">
        <v>1509426000</v>
      </c>
      <c r="L646" t="b">
        <v>0</v>
      </c>
      <c r="M646" t="b">
        <v>0</v>
      </c>
      <c r="N646" t="s">
        <v>33</v>
      </c>
      <c r="O646" s="14">
        <f t="shared" si="40"/>
        <v>108.47727272727273</v>
      </c>
      <c r="P646" s="5">
        <f t="shared" si="41"/>
        <v>1.7356363636363636</v>
      </c>
      <c r="Q646" t="s">
        <v>2037</v>
      </c>
      <c r="R646" t="s">
        <v>2051</v>
      </c>
      <c r="S646" s="8">
        <f t="shared" si="42"/>
        <v>1072341.5</v>
      </c>
      <c r="T646" s="8">
        <f t="shared" si="43"/>
        <v>43039.208333333328</v>
      </c>
    </row>
    <row r="647" spans="1:20" ht="17" x14ac:dyDescent="0.2">
      <c r="A647">
        <v>5</v>
      </c>
      <c r="B647" t="s">
        <v>34</v>
      </c>
      <c r="C647" s="3" t="s">
        <v>35</v>
      </c>
      <c r="D647">
        <v>7600</v>
      </c>
      <c r="E647">
        <v>13195</v>
      </c>
      <c r="F647" t="s">
        <v>20</v>
      </c>
      <c r="G647">
        <v>174</v>
      </c>
      <c r="H647" t="s">
        <v>36</v>
      </c>
      <c r="I647" t="s">
        <v>37</v>
      </c>
      <c r="J647">
        <v>1346130000</v>
      </c>
      <c r="K647">
        <v>1347080400</v>
      </c>
      <c r="L647" t="b">
        <v>0</v>
      </c>
      <c r="M647" t="b">
        <v>0</v>
      </c>
      <c r="N647" t="s">
        <v>33</v>
      </c>
      <c r="O647" s="14">
        <f t="shared" si="40"/>
        <v>75.833333333333329</v>
      </c>
      <c r="P647" s="5">
        <f t="shared" si="41"/>
        <v>1.7361842105263159</v>
      </c>
      <c r="Q647" t="s">
        <v>2033</v>
      </c>
      <c r="R647" t="s">
        <v>2034</v>
      </c>
      <c r="S647" s="8">
        <f t="shared" si="42"/>
        <v>960381.5</v>
      </c>
      <c r="T647" s="8">
        <f t="shared" si="43"/>
        <v>41160.208333333336</v>
      </c>
    </row>
    <row r="648" spans="1:20" ht="17" x14ac:dyDescent="0.2">
      <c r="A648">
        <v>397</v>
      </c>
      <c r="B648" t="s">
        <v>845</v>
      </c>
      <c r="C648" s="3" t="s">
        <v>846</v>
      </c>
      <c r="D648">
        <v>8100</v>
      </c>
      <c r="E648">
        <v>14083</v>
      </c>
      <c r="F648" t="s">
        <v>20</v>
      </c>
      <c r="G648">
        <v>454</v>
      </c>
      <c r="H648" t="s">
        <v>21</v>
      </c>
      <c r="I648" t="s">
        <v>22</v>
      </c>
      <c r="J648">
        <v>1369285200</v>
      </c>
      <c r="K648">
        <v>1369803600</v>
      </c>
      <c r="L648" t="b">
        <v>0</v>
      </c>
      <c r="M648" t="b">
        <v>0</v>
      </c>
      <c r="N648" t="s">
        <v>23</v>
      </c>
      <c r="O648" s="14">
        <f t="shared" si="40"/>
        <v>31.019823788546255</v>
      </c>
      <c r="P648" s="5">
        <f t="shared" si="41"/>
        <v>1.738641975308642</v>
      </c>
      <c r="Q648" t="s">
        <v>2033</v>
      </c>
      <c r="R648" t="s">
        <v>2034</v>
      </c>
      <c r="S648" s="8">
        <f t="shared" si="42"/>
        <v>976461.5</v>
      </c>
      <c r="T648" s="8">
        <f t="shared" si="43"/>
        <v>41423.208333333336</v>
      </c>
    </row>
    <row r="649" spans="1:20" ht="17" x14ac:dyDescent="0.2">
      <c r="A649">
        <v>117</v>
      </c>
      <c r="B649" t="s">
        <v>284</v>
      </c>
      <c r="C649" s="3" t="s">
        <v>285</v>
      </c>
      <c r="D649">
        <v>4900</v>
      </c>
      <c r="E649">
        <v>8523</v>
      </c>
      <c r="F649" t="s">
        <v>20</v>
      </c>
      <c r="G649">
        <v>275</v>
      </c>
      <c r="H649" t="s">
        <v>21</v>
      </c>
      <c r="I649" t="s">
        <v>22</v>
      </c>
      <c r="J649">
        <v>1316667600</v>
      </c>
      <c r="K649">
        <v>1317186000</v>
      </c>
      <c r="L649" t="b">
        <v>0</v>
      </c>
      <c r="M649" t="b">
        <v>0</v>
      </c>
      <c r="N649" t="s">
        <v>269</v>
      </c>
      <c r="O649" s="14">
        <f t="shared" si="40"/>
        <v>30.992727272727272</v>
      </c>
      <c r="P649" s="5">
        <f t="shared" si="41"/>
        <v>1.7393877551020409</v>
      </c>
      <c r="Q649" t="s">
        <v>2039</v>
      </c>
      <c r="R649" t="s">
        <v>2040</v>
      </c>
      <c r="S649" s="8">
        <f t="shared" si="42"/>
        <v>939921.5</v>
      </c>
      <c r="T649" s="8">
        <f t="shared" si="43"/>
        <v>40814.208333333336</v>
      </c>
    </row>
    <row r="650" spans="1:20" ht="34" x14ac:dyDescent="0.2">
      <c r="A650">
        <v>613</v>
      </c>
      <c r="B650" t="s">
        <v>1268</v>
      </c>
      <c r="C650" s="3" t="s">
        <v>1269</v>
      </c>
      <c r="D650">
        <v>1100</v>
      </c>
      <c r="E650">
        <v>1914</v>
      </c>
      <c r="F650" t="s">
        <v>20</v>
      </c>
      <c r="G650">
        <v>26</v>
      </c>
      <c r="H650" t="s">
        <v>15</v>
      </c>
      <c r="I650" t="s">
        <v>16</v>
      </c>
      <c r="J650">
        <v>1503723600</v>
      </c>
      <c r="K650">
        <v>1504501200</v>
      </c>
      <c r="L650" t="b">
        <v>0</v>
      </c>
      <c r="M650" t="b">
        <v>0</v>
      </c>
      <c r="N650" t="s">
        <v>33</v>
      </c>
      <c r="O650" s="14">
        <f t="shared" si="40"/>
        <v>73.615384615384613</v>
      </c>
      <c r="P650" s="5">
        <f t="shared" si="41"/>
        <v>1.74</v>
      </c>
      <c r="Q650" t="s">
        <v>2037</v>
      </c>
      <c r="R650" t="s">
        <v>2060</v>
      </c>
      <c r="S650" s="8">
        <f t="shared" si="42"/>
        <v>1069821.5</v>
      </c>
      <c r="T650" s="8">
        <f t="shared" si="43"/>
        <v>42982.208333333328</v>
      </c>
    </row>
    <row r="651" spans="1:20" ht="34" x14ac:dyDescent="0.2">
      <c r="A651">
        <v>701</v>
      </c>
      <c r="B651" t="s">
        <v>1440</v>
      </c>
      <c r="C651" s="3" t="s">
        <v>1441</v>
      </c>
      <c r="D651">
        <v>52000</v>
      </c>
      <c r="E651">
        <v>91014</v>
      </c>
      <c r="F651" t="s">
        <v>20</v>
      </c>
      <c r="G651">
        <v>820</v>
      </c>
      <c r="H651" t="s">
        <v>21</v>
      </c>
      <c r="I651" t="s">
        <v>22</v>
      </c>
      <c r="J651">
        <v>1301202000</v>
      </c>
      <c r="K651">
        <v>1301806800</v>
      </c>
      <c r="L651" t="b">
        <v>1</v>
      </c>
      <c r="M651" t="b">
        <v>0</v>
      </c>
      <c r="N651" t="s">
        <v>33</v>
      </c>
      <c r="O651" s="14">
        <f t="shared" si="40"/>
        <v>110.99268292682927</v>
      </c>
      <c r="P651" s="5">
        <f t="shared" si="41"/>
        <v>1.7502692307692307</v>
      </c>
      <c r="Q651" t="s">
        <v>2033</v>
      </c>
      <c r="R651" t="s">
        <v>2034</v>
      </c>
      <c r="S651" s="8">
        <f t="shared" si="42"/>
        <v>929181.5</v>
      </c>
      <c r="T651" s="8">
        <f t="shared" si="43"/>
        <v>40636.208333333336</v>
      </c>
    </row>
    <row r="652" spans="1:20" ht="17" x14ac:dyDescent="0.2">
      <c r="A652">
        <v>922</v>
      </c>
      <c r="B652" t="s">
        <v>1876</v>
      </c>
      <c r="C652" s="3" t="s">
        <v>1877</v>
      </c>
      <c r="D652">
        <v>51400</v>
      </c>
      <c r="E652">
        <v>90440</v>
      </c>
      <c r="F652" t="s">
        <v>20</v>
      </c>
      <c r="G652">
        <v>2261</v>
      </c>
      <c r="H652" t="s">
        <v>21</v>
      </c>
      <c r="I652" t="s">
        <v>22</v>
      </c>
      <c r="J652">
        <v>1544335200</v>
      </c>
      <c r="K652">
        <v>1545112800</v>
      </c>
      <c r="L652" t="b">
        <v>0</v>
      </c>
      <c r="M652" t="b">
        <v>1</v>
      </c>
      <c r="N652" t="s">
        <v>319</v>
      </c>
      <c r="O652" s="14">
        <f t="shared" si="40"/>
        <v>40</v>
      </c>
      <c r="P652" s="5">
        <f t="shared" si="41"/>
        <v>1.7595330739299611</v>
      </c>
      <c r="Q652" t="s">
        <v>2033</v>
      </c>
      <c r="R652" t="s">
        <v>2034</v>
      </c>
      <c r="S652" s="8">
        <f t="shared" si="42"/>
        <v>1098024</v>
      </c>
      <c r="T652" s="8">
        <f t="shared" si="43"/>
        <v>43452.25</v>
      </c>
    </row>
    <row r="653" spans="1:20" ht="34" x14ac:dyDescent="0.2">
      <c r="A653">
        <v>667</v>
      </c>
      <c r="B653" t="s">
        <v>1375</v>
      </c>
      <c r="C653" s="3" t="s">
        <v>1376</v>
      </c>
      <c r="D653">
        <v>6900</v>
      </c>
      <c r="E653">
        <v>12155</v>
      </c>
      <c r="F653" t="s">
        <v>20</v>
      </c>
      <c r="G653">
        <v>419</v>
      </c>
      <c r="H653" t="s">
        <v>21</v>
      </c>
      <c r="I653" t="s">
        <v>22</v>
      </c>
      <c r="J653">
        <v>1410325200</v>
      </c>
      <c r="K653">
        <v>1411102800</v>
      </c>
      <c r="L653" t="b">
        <v>0</v>
      </c>
      <c r="M653" t="b">
        <v>0</v>
      </c>
      <c r="N653" t="s">
        <v>1029</v>
      </c>
      <c r="O653" s="14">
        <f t="shared" si="40"/>
        <v>29.009546539379475</v>
      </c>
      <c r="P653" s="5">
        <f t="shared" si="41"/>
        <v>1.7615942028985507</v>
      </c>
      <c r="Q653" t="s">
        <v>2039</v>
      </c>
      <c r="R653" t="s">
        <v>2063</v>
      </c>
      <c r="S653" s="8">
        <f t="shared" si="42"/>
        <v>1004961.5</v>
      </c>
      <c r="T653" s="8">
        <f t="shared" si="43"/>
        <v>41901.208333333336</v>
      </c>
    </row>
    <row r="654" spans="1:20" ht="17" x14ac:dyDescent="0.2">
      <c r="A654">
        <v>444</v>
      </c>
      <c r="B654" t="s">
        <v>748</v>
      </c>
      <c r="C654" s="3" t="s">
        <v>937</v>
      </c>
      <c r="D654">
        <v>6200</v>
      </c>
      <c r="E654">
        <v>10938</v>
      </c>
      <c r="F654" t="s">
        <v>20</v>
      </c>
      <c r="G654">
        <v>296</v>
      </c>
      <c r="H654" t="s">
        <v>21</v>
      </c>
      <c r="I654" t="s">
        <v>22</v>
      </c>
      <c r="J654">
        <v>1311483600</v>
      </c>
      <c r="K654">
        <v>1311656400</v>
      </c>
      <c r="L654" t="b">
        <v>0</v>
      </c>
      <c r="M654" t="b">
        <v>1</v>
      </c>
      <c r="N654" t="s">
        <v>60</v>
      </c>
      <c r="O654" s="14">
        <f t="shared" si="40"/>
        <v>36.952702702702702</v>
      </c>
      <c r="P654" s="5">
        <f t="shared" si="41"/>
        <v>1.7641935483870967</v>
      </c>
      <c r="Q654" t="s">
        <v>2061</v>
      </c>
      <c r="R654" t="s">
        <v>2062</v>
      </c>
      <c r="S654" s="8">
        <f t="shared" si="42"/>
        <v>936321.5</v>
      </c>
      <c r="T654" s="8">
        <f t="shared" si="43"/>
        <v>40750.208333333336</v>
      </c>
    </row>
    <row r="655" spans="1:20" ht="17" x14ac:dyDescent="0.2">
      <c r="A655">
        <v>762</v>
      </c>
      <c r="B655" t="s">
        <v>668</v>
      </c>
      <c r="C655" s="3" t="s">
        <v>1560</v>
      </c>
      <c r="D655">
        <v>3500</v>
      </c>
      <c r="E655">
        <v>6204</v>
      </c>
      <c r="F655" t="s">
        <v>20</v>
      </c>
      <c r="G655">
        <v>100</v>
      </c>
      <c r="H655" t="s">
        <v>26</v>
      </c>
      <c r="I655" t="s">
        <v>27</v>
      </c>
      <c r="J655">
        <v>1354082400</v>
      </c>
      <c r="K655">
        <v>1355032800</v>
      </c>
      <c r="L655" t="b">
        <v>0</v>
      </c>
      <c r="M655" t="b">
        <v>0</v>
      </c>
      <c r="N655" t="s">
        <v>159</v>
      </c>
      <c r="O655" s="14">
        <f t="shared" si="40"/>
        <v>62.04</v>
      </c>
      <c r="P655" s="5">
        <f t="shared" si="41"/>
        <v>1.7725714285714285</v>
      </c>
      <c r="Q655" t="s">
        <v>2039</v>
      </c>
      <c r="R655" t="s">
        <v>2048</v>
      </c>
      <c r="S655" s="8">
        <f t="shared" si="42"/>
        <v>965904</v>
      </c>
      <c r="T655" s="8">
        <f t="shared" si="43"/>
        <v>41252.25</v>
      </c>
    </row>
    <row r="656" spans="1:20" ht="34" x14ac:dyDescent="0.2">
      <c r="A656">
        <v>55</v>
      </c>
      <c r="B656" t="s">
        <v>157</v>
      </c>
      <c r="C656" s="3" t="s">
        <v>158</v>
      </c>
      <c r="D656">
        <v>6600</v>
      </c>
      <c r="E656">
        <v>11746</v>
      </c>
      <c r="F656" t="s">
        <v>20</v>
      </c>
      <c r="G656">
        <v>131</v>
      </c>
      <c r="H656" t="s">
        <v>21</v>
      </c>
      <c r="I656" t="s">
        <v>22</v>
      </c>
      <c r="J656">
        <v>1532926800</v>
      </c>
      <c r="K656">
        <v>1533358800</v>
      </c>
      <c r="L656" t="b">
        <v>0</v>
      </c>
      <c r="M656" t="b">
        <v>0</v>
      </c>
      <c r="N656" t="s">
        <v>159</v>
      </c>
      <c r="O656" s="14">
        <f t="shared" si="40"/>
        <v>89.664122137404576</v>
      </c>
      <c r="P656" s="5">
        <f t="shared" si="41"/>
        <v>1.7796969696969698</v>
      </c>
      <c r="Q656" t="s">
        <v>2039</v>
      </c>
      <c r="R656" t="s">
        <v>2047</v>
      </c>
      <c r="S656" s="8">
        <f t="shared" si="42"/>
        <v>1090101.5</v>
      </c>
      <c r="T656" s="8">
        <f t="shared" si="43"/>
        <v>43316.208333333328</v>
      </c>
    </row>
    <row r="657" spans="1:20" ht="17" x14ac:dyDescent="0.2">
      <c r="A657">
        <v>473</v>
      </c>
      <c r="B657" t="s">
        <v>993</v>
      </c>
      <c r="C657" s="3" t="s">
        <v>994</v>
      </c>
      <c r="D657">
        <v>5000</v>
      </c>
      <c r="E657">
        <v>8907</v>
      </c>
      <c r="F657" t="s">
        <v>20</v>
      </c>
      <c r="G657">
        <v>106</v>
      </c>
      <c r="H657" t="s">
        <v>21</v>
      </c>
      <c r="I657" t="s">
        <v>22</v>
      </c>
      <c r="J657">
        <v>1529989200</v>
      </c>
      <c r="K657">
        <v>1530075600</v>
      </c>
      <c r="L657" t="b">
        <v>0</v>
      </c>
      <c r="M657" t="b">
        <v>0</v>
      </c>
      <c r="N657" t="s">
        <v>50</v>
      </c>
      <c r="O657" s="14">
        <f t="shared" si="40"/>
        <v>84.028301886792448</v>
      </c>
      <c r="P657" s="5">
        <f t="shared" si="41"/>
        <v>1.7814000000000001</v>
      </c>
      <c r="Q657" t="s">
        <v>2039</v>
      </c>
      <c r="R657" t="s">
        <v>2047</v>
      </c>
      <c r="S657" s="8">
        <f t="shared" si="42"/>
        <v>1088061.5</v>
      </c>
      <c r="T657" s="8">
        <f t="shared" si="43"/>
        <v>43278.208333333328</v>
      </c>
    </row>
    <row r="658" spans="1:20" ht="17" x14ac:dyDescent="0.2">
      <c r="A658">
        <v>981</v>
      </c>
      <c r="B658" t="s">
        <v>1990</v>
      </c>
      <c r="C658" s="3" t="s">
        <v>1991</v>
      </c>
      <c r="D658">
        <v>6700</v>
      </c>
      <c r="E658">
        <v>11941</v>
      </c>
      <c r="F658" t="s">
        <v>20</v>
      </c>
      <c r="G658">
        <v>323</v>
      </c>
      <c r="H658" t="s">
        <v>21</v>
      </c>
      <c r="I658" t="s">
        <v>22</v>
      </c>
      <c r="J658">
        <v>1514181600</v>
      </c>
      <c r="K658">
        <v>1517032800</v>
      </c>
      <c r="L658" t="b">
        <v>0</v>
      </c>
      <c r="M658" t="b">
        <v>0</v>
      </c>
      <c r="N658" t="s">
        <v>28</v>
      </c>
      <c r="O658" s="14">
        <f t="shared" si="40"/>
        <v>36.969040247678016</v>
      </c>
      <c r="P658" s="5">
        <f t="shared" si="41"/>
        <v>1.7822388059701493</v>
      </c>
      <c r="Q658" t="s">
        <v>2039</v>
      </c>
      <c r="R658" t="s">
        <v>2041</v>
      </c>
      <c r="S658" s="8">
        <f t="shared" si="42"/>
        <v>1077084</v>
      </c>
      <c r="T658" s="8">
        <f t="shared" si="43"/>
        <v>43127.25</v>
      </c>
    </row>
    <row r="659" spans="1:20" ht="17" x14ac:dyDescent="0.2">
      <c r="A659">
        <v>487</v>
      </c>
      <c r="B659" t="s">
        <v>1021</v>
      </c>
      <c r="C659" s="3" t="s">
        <v>1022</v>
      </c>
      <c r="D659">
        <v>110300</v>
      </c>
      <c r="E659">
        <v>197024</v>
      </c>
      <c r="F659" t="s">
        <v>20</v>
      </c>
      <c r="G659">
        <v>2346</v>
      </c>
      <c r="H659" t="s">
        <v>21</v>
      </c>
      <c r="I659" t="s">
        <v>22</v>
      </c>
      <c r="J659">
        <v>1492664400</v>
      </c>
      <c r="K659">
        <v>1495515600</v>
      </c>
      <c r="L659" t="b">
        <v>0</v>
      </c>
      <c r="M659" t="b">
        <v>0</v>
      </c>
      <c r="N659" t="s">
        <v>33</v>
      </c>
      <c r="O659" s="14">
        <f t="shared" si="40"/>
        <v>83.982949701619773</v>
      </c>
      <c r="P659" s="5">
        <f t="shared" si="41"/>
        <v>1.7862556663644606</v>
      </c>
      <c r="Q659" t="s">
        <v>2035</v>
      </c>
      <c r="R659" t="s">
        <v>2036</v>
      </c>
      <c r="S659" s="8">
        <f t="shared" si="42"/>
        <v>1062141.5</v>
      </c>
      <c r="T659" s="8">
        <f t="shared" si="43"/>
        <v>42878.208333333328</v>
      </c>
    </row>
    <row r="660" spans="1:20" ht="34" x14ac:dyDescent="0.2">
      <c r="A660">
        <v>438</v>
      </c>
      <c r="B660" t="s">
        <v>925</v>
      </c>
      <c r="C660" s="3" t="s">
        <v>926</v>
      </c>
      <c r="D660">
        <v>8300</v>
      </c>
      <c r="E660">
        <v>14827</v>
      </c>
      <c r="F660" t="s">
        <v>20</v>
      </c>
      <c r="G660">
        <v>247</v>
      </c>
      <c r="H660" t="s">
        <v>21</v>
      </c>
      <c r="I660" t="s">
        <v>22</v>
      </c>
      <c r="J660">
        <v>1362376800</v>
      </c>
      <c r="K660">
        <v>1364965200</v>
      </c>
      <c r="L660" t="b">
        <v>0</v>
      </c>
      <c r="M660" t="b">
        <v>0</v>
      </c>
      <c r="N660" t="s">
        <v>33</v>
      </c>
      <c r="O660" s="14">
        <f t="shared" si="40"/>
        <v>60.02834008097166</v>
      </c>
      <c r="P660" s="5">
        <f t="shared" si="41"/>
        <v>1.7863855421686747</v>
      </c>
      <c r="Q660" t="s">
        <v>2033</v>
      </c>
      <c r="R660" t="s">
        <v>2034</v>
      </c>
      <c r="S660" s="8">
        <f t="shared" si="42"/>
        <v>971664</v>
      </c>
      <c r="T660" s="8">
        <f t="shared" si="43"/>
        <v>41367.208333333336</v>
      </c>
    </row>
    <row r="661" spans="1:20" ht="17" x14ac:dyDescent="0.2">
      <c r="A661">
        <v>338</v>
      </c>
      <c r="B661" t="s">
        <v>728</v>
      </c>
      <c r="C661" s="3" t="s">
        <v>729</v>
      </c>
      <c r="D661">
        <v>69800</v>
      </c>
      <c r="E661">
        <v>125042</v>
      </c>
      <c r="F661" t="s">
        <v>20</v>
      </c>
      <c r="G661">
        <v>1690</v>
      </c>
      <c r="H661" t="s">
        <v>21</v>
      </c>
      <c r="I661" t="s">
        <v>22</v>
      </c>
      <c r="J661">
        <v>1317790800</v>
      </c>
      <c r="K661">
        <v>1320382800</v>
      </c>
      <c r="L661" t="b">
        <v>0</v>
      </c>
      <c r="M661" t="b">
        <v>0</v>
      </c>
      <c r="N661" t="s">
        <v>33</v>
      </c>
      <c r="O661" s="14">
        <f t="shared" si="40"/>
        <v>73.989349112426041</v>
      </c>
      <c r="P661" s="5">
        <f t="shared" si="41"/>
        <v>1.7914326647564469</v>
      </c>
      <c r="Q661" t="s">
        <v>2033</v>
      </c>
      <c r="R661" t="s">
        <v>2034</v>
      </c>
      <c r="S661" s="8">
        <f t="shared" si="42"/>
        <v>940701.5</v>
      </c>
      <c r="T661" s="8">
        <f t="shared" si="43"/>
        <v>40851.208333333336</v>
      </c>
    </row>
    <row r="662" spans="1:20" ht="34" x14ac:dyDescent="0.2">
      <c r="A662">
        <v>503</v>
      </c>
      <c r="B662" t="s">
        <v>1053</v>
      </c>
      <c r="C662" s="3" t="s">
        <v>1054</v>
      </c>
      <c r="D662">
        <v>25500</v>
      </c>
      <c r="E662">
        <v>45983</v>
      </c>
      <c r="F662" t="s">
        <v>20</v>
      </c>
      <c r="G662">
        <v>460</v>
      </c>
      <c r="H662" t="s">
        <v>21</v>
      </c>
      <c r="I662" t="s">
        <v>22</v>
      </c>
      <c r="J662">
        <v>1435726800</v>
      </c>
      <c r="K662">
        <v>1437454800</v>
      </c>
      <c r="L662" t="b">
        <v>0</v>
      </c>
      <c r="M662" t="b">
        <v>0</v>
      </c>
      <c r="N662" t="s">
        <v>53</v>
      </c>
      <c r="O662" s="14">
        <f t="shared" si="40"/>
        <v>99.963043478260872</v>
      </c>
      <c r="P662" s="5">
        <f t="shared" si="41"/>
        <v>1.8032549019607844</v>
      </c>
      <c r="Q662" t="s">
        <v>2033</v>
      </c>
      <c r="R662" t="s">
        <v>2034</v>
      </c>
      <c r="S662" s="8">
        <f t="shared" si="42"/>
        <v>1022601.5</v>
      </c>
      <c r="T662" s="8">
        <f t="shared" si="43"/>
        <v>42206.208333333328</v>
      </c>
    </row>
    <row r="663" spans="1:20" ht="17" x14ac:dyDescent="0.2">
      <c r="A663">
        <v>268</v>
      </c>
      <c r="B663" t="s">
        <v>588</v>
      </c>
      <c r="C663" s="3" t="s">
        <v>589</v>
      </c>
      <c r="D663">
        <v>1500</v>
      </c>
      <c r="E663">
        <v>2708</v>
      </c>
      <c r="F663" t="s">
        <v>20</v>
      </c>
      <c r="G663">
        <v>48</v>
      </c>
      <c r="H663" t="s">
        <v>21</v>
      </c>
      <c r="I663" t="s">
        <v>22</v>
      </c>
      <c r="J663">
        <v>1349326800</v>
      </c>
      <c r="K663">
        <v>1353304800</v>
      </c>
      <c r="L663" t="b">
        <v>0</v>
      </c>
      <c r="M663" t="b">
        <v>0</v>
      </c>
      <c r="N663" t="s">
        <v>42</v>
      </c>
      <c r="O663" s="14">
        <f t="shared" si="40"/>
        <v>56.416666666666664</v>
      </c>
      <c r="P663" s="5">
        <f t="shared" si="41"/>
        <v>1.8053333333333332</v>
      </c>
      <c r="Q663" t="s">
        <v>2037</v>
      </c>
      <c r="R663" t="s">
        <v>2050</v>
      </c>
      <c r="S663" s="8">
        <f t="shared" si="42"/>
        <v>962601.5</v>
      </c>
      <c r="T663" s="8">
        <f t="shared" si="43"/>
        <v>41232.25</v>
      </c>
    </row>
    <row r="664" spans="1:20" ht="17" x14ac:dyDescent="0.2">
      <c r="A664">
        <v>934</v>
      </c>
      <c r="B664" t="s">
        <v>1900</v>
      </c>
      <c r="C664" s="3" t="s">
        <v>1901</v>
      </c>
      <c r="D664">
        <v>6200</v>
      </c>
      <c r="E664">
        <v>11280</v>
      </c>
      <c r="F664" t="s">
        <v>20</v>
      </c>
      <c r="G664">
        <v>105</v>
      </c>
      <c r="H664" t="s">
        <v>21</v>
      </c>
      <c r="I664" t="s">
        <v>22</v>
      </c>
      <c r="J664">
        <v>1456120800</v>
      </c>
      <c r="K664">
        <v>1456639200</v>
      </c>
      <c r="L664" t="b">
        <v>0</v>
      </c>
      <c r="M664" t="b">
        <v>0</v>
      </c>
      <c r="N664" t="s">
        <v>33</v>
      </c>
      <c r="O664" s="14">
        <f t="shared" si="40"/>
        <v>107.42857142857143</v>
      </c>
      <c r="P664" s="5">
        <f t="shared" si="41"/>
        <v>1.8193548387096774</v>
      </c>
      <c r="Q664" t="s">
        <v>2037</v>
      </c>
      <c r="R664" t="s">
        <v>2051</v>
      </c>
      <c r="S664" s="8">
        <f t="shared" si="42"/>
        <v>1036764</v>
      </c>
      <c r="T664" s="8">
        <f t="shared" si="43"/>
        <v>42428.25</v>
      </c>
    </row>
    <row r="665" spans="1:20" ht="17" x14ac:dyDescent="0.2">
      <c r="A665">
        <v>406</v>
      </c>
      <c r="B665" t="s">
        <v>863</v>
      </c>
      <c r="C665" s="3" t="s">
        <v>864</v>
      </c>
      <c r="D665">
        <v>39300</v>
      </c>
      <c r="E665">
        <v>71583</v>
      </c>
      <c r="F665" t="s">
        <v>20</v>
      </c>
      <c r="G665">
        <v>645</v>
      </c>
      <c r="H665" t="s">
        <v>21</v>
      </c>
      <c r="I665" t="s">
        <v>22</v>
      </c>
      <c r="J665">
        <v>1359525600</v>
      </c>
      <c r="K665">
        <v>1360562400</v>
      </c>
      <c r="L665" t="b">
        <v>1</v>
      </c>
      <c r="M665" t="b">
        <v>0</v>
      </c>
      <c r="N665" t="s">
        <v>42</v>
      </c>
      <c r="O665" s="14">
        <f t="shared" si="40"/>
        <v>110.98139534883721</v>
      </c>
      <c r="P665" s="5">
        <f t="shared" si="41"/>
        <v>1.8214503816793892</v>
      </c>
      <c r="Q665" t="s">
        <v>2033</v>
      </c>
      <c r="R665" t="s">
        <v>2034</v>
      </c>
      <c r="S665" s="8">
        <f t="shared" si="42"/>
        <v>969684</v>
      </c>
      <c r="T665" s="8">
        <f t="shared" si="43"/>
        <v>41316.25</v>
      </c>
    </row>
    <row r="666" spans="1:20" ht="17" x14ac:dyDescent="0.2">
      <c r="A666">
        <v>920</v>
      </c>
      <c r="B666" t="s">
        <v>1872</v>
      </c>
      <c r="C666" s="3" t="s">
        <v>1873</v>
      </c>
      <c r="D666">
        <v>5300</v>
      </c>
      <c r="E666">
        <v>9676</v>
      </c>
      <c r="F666" t="s">
        <v>20</v>
      </c>
      <c r="G666">
        <v>255</v>
      </c>
      <c r="H666" t="s">
        <v>21</v>
      </c>
      <c r="I666" t="s">
        <v>22</v>
      </c>
      <c r="J666">
        <v>1549519200</v>
      </c>
      <c r="K666">
        <v>1551247200</v>
      </c>
      <c r="L666" t="b">
        <v>1</v>
      </c>
      <c r="M666" t="b">
        <v>0</v>
      </c>
      <c r="N666" t="s">
        <v>71</v>
      </c>
      <c r="O666" s="14">
        <f t="shared" si="40"/>
        <v>37.945098039215686</v>
      </c>
      <c r="P666" s="5">
        <f t="shared" si="41"/>
        <v>1.8256603773584905</v>
      </c>
      <c r="Q666" t="s">
        <v>2037</v>
      </c>
      <c r="R666" t="s">
        <v>2051</v>
      </c>
      <c r="S666" s="8">
        <f t="shared" si="42"/>
        <v>1101624</v>
      </c>
      <c r="T666" s="8">
        <f t="shared" si="43"/>
        <v>43523.25</v>
      </c>
    </row>
    <row r="667" spans="1:20" ht="17" x14ac:dyDescent="0.2">
      <c r="A667">
        <v>381</v>
      </c>
      <c r="B667" t="s">
        <v>814</v>
      </c>
      <c r="C667" s="3" t="s">
        <v>815</v>
      </c>
      <c r="D667">
        <v>5300</v>
      </c>
      <c r="E667">
        <v>9749</v>
      </c>
      <c r="F667" t="s">
        <v>20</v>
      </c>
      <c r="G667">
        <v>155</v>
      </c>
      <c r="H667" t="s">
        <v>21</v>
      </c>
      <c r="I667" t="s">
        <v>22</v>
      </c>
      <c r="J667">
        <v>1433739600</v>
      </c>
      <c r="K667">
        <v>1437714000</v>
      </c>
      <c r="L667" t="b">
        <v>0</v>
      </c>
      <c r="M667" t="b">
        <v>0</v>
      </c>
      <c r="N667" t="s">
        <v>33</v>
      </c>
      <c r="O667" s="14">
        <f t="shared" si="40"/>
        <v>62.896774193548389</v>
      </c>
      <c r="P667" s="5">
        <f t="shared" si="41"/>
        <v>1.8394339622641509</v>
      </c>
      <c r="Q667" t="s">
        <v>2037</v>
      </c>
      <c r="R667" t="s">
        <v>2038</v>
      </c>
      <c r="S667" s="8">
        <f t="shared" si="42"/>
        <v>1021221.5</v>
      </c>
      <c r="T667" s="8">
        <f t="shared" si="43"/>
        <v>42209.208333333328</v>
      </c>
    </row>
    <row r="668" spans="1:20" ht="17" x14ac:dyDescent="0.2">
      <c r="A668">
        <v>469</v>
      </c>
      <c r="B668" t="s">
        <v>986</v>
      </c>
      <c r="C668" s="3" t="s">
        <v>987</v>
      </c>
      <c r="D668">
        <v>5600</v>
      </c>
      <c r="E668">
        <v>10328</v>
      </c>
      <c r="F668" t="s">
        <v>20</v>
      </c>
      <c r="G668">
        <v>159</v>
      </c>
      <c r="H668" t="s">
        <v>21</v>
      </c>
      <c r="I668" t="s">
        <v>22</v>
      </c>
      <c r="J668">
        <v>1431925200</v>
      </c>
      <c r="K668">
        <v>1432098000</v>
      </c>
      <c r="L668" t="b">
        <v>0</v>
      </c>
      <c r="M668" t="b">
        <v>0</v>
      </c>
      <c r="N668" t="s">
        <v>53</v>
      </c>
      <c r="O668" s="14">
        <f t="shared" si="40"/>
        <v>64.95597484276729</v>
      </c>
      <c r="P668" s="5">
        <f t="shared" si="41"/>
        <v>1.8442857142857143</v>
      </c>
      <c r="Q668" t="s">
        <v>2033</v>
      </c>
      <c r="R668" t="s">
        <v>2034</v>
      </c>
      <c r="S668" s="8">
        <f t="shared" si="42"/>
        <v>1019961.5</v>
      </c>
      <c r="T668" s="8">
        <f t="shared" si="43"/>
        <v>42144.208333333328</v>
      </c>
    </row>
    <row r="669" spans="1:20" ht="17" x14ac:dyDescent="0.2">
      <c r="A669">
        <v>868</v>
      </c>
      <c r="B669" t="s">
        <v>1768</v>
      </c>
      <c r="C669" s="3" t="s">
        <v>1769</v>
      </c>
      <c r="D669">
        <v>7000</v>
      </c>
      <c r="E669">
        <v>12939</v>
      </c>
      <c r="F669" t="s">
        <v>20</v>
      </c>
      <c r="G669">
        <v>126</v>
      </c>
      <c r="H669" t="s">
        <v>21</v>
      </c>
      <c r="I669" t="s">
        <v>22</v>
      </c>
      <c r="J669">
        <v>1381554000</v>
      </c>
      <c r="K669">
        <v>1382504400</v>
      </c>
      <c r="L669" t="b">
        <v>0</v>
      </c>
      <c r="M669" t="b">
        <v>0</v>
      </c>
      <c r="N669" t="s">
        <v>33</v>
      </c>
      <c r="O669" s="14">
        <f t="shared" si="40"/>
        <v>102.69047619047619</v>
      </c>
      <c r="P669" s="5">
        <f t="shared" si="41"/>
        <v>1.8484285714285715</v>
      </c>
      <c r="Q669" t="s">
        <v>2037</v>
      </c>
      <c r="R669" t="s">
        <v>2050</v>
      </c>
      <c r="S669" s="8">
        <f t="shared" si="42"/>
        <v>984981.5</v>
      </c>
      <c r="T669" s="8">
        <f t="shared" si="43"/>
        <v>41570.208333333336</v>
      </c>
    </row>
    <row r="670" spans="1:20" ht="34" x14ac:dyDescent="0.2">
      <c r="A670">
        <v>254</v>
      </c>
      <c r="B670" t="s">
        <v>560</v>
      </c>
      <c r="C670" s="3" t="s">
        <v>561</v>
      </c>
      <c r="D670">
        <v>4600</v>
      </c>
      <c r="E670">
        <v>8505</v>
      </c>
      <c r="F670" t="s">
        <v>20</v>
      </c>
      <c r="G670">
        <v>88</v>
      </c>
      <c r="H670" t="s">
        <v>21</v>
      </c>
      <c r="I670" t="s">
        <v>22</v>
      </c>
      <c r="J670">
        <v>1487656800</v>
      </c>
      <c r="K670">
        <v>1487829600</v>
      </c>
      <c r="L670" t="b">
        <v>0</v>
      </c>
      <c r="M670" t="b">
        <v>0</v>
      </c>
      <c r="N670" t="s">
        <v>68</v>
      </c>
      <c r="O670" s="14">
        <f t="shared" si="40"/>
        <v>96.647727272727266</v>
      </c>
      <c r="P670" s="5">
        <f t="shared" si="41"/>
        <v>1.8489130434782608</v>
      </c>
      <c r="Q670" t="s">
        <v>2033</v>
      </c>
      <c r="R670" t="s">
        <v>2034</v>
      </c>
      <c r="S670" s="8">
        <f t="shared" si="42"/>
        <v>1058664</v>
      </c>
      <c r="T670" s="8">
        <f t="shared" si="43"/>
        <v>42789.25</v>
      </c>
    </row>
    <row r="671" spans="1:20" ht="17" x14ac:dyDescent="0.2">
      <c r="A671">
        <v>357</v>
      </c>
      <c r="B671" t="s">
        <v>766</v>
      </c>
      <c r="C671" s="3" t="s">
        <v>767</v>
      </c>
      <c r="D671">
        <v>2300</v>
      </c>
      <c r="E671">
        <v>4253</v>
      </c>
      <c r="F671" t="s">
        <v>20</v>
      </c>
      <c r="G671">
        <v>41</v>
      </c>
      <c r="H671" t="s">
        <v>21</v>
      </c>
      <c r="I671" t="s">
        <v>22</v>
      </c>
      <c r="J671">
        <v>1441256400</v>
      </c>
      <c r="K671">
        <v>1443416400</v>
      </c>
      <c r="L671" t="b">
        <v>0</v>
      </c>
      <c r="M671" t="b">
        <v>0</v>
      </c>
      <c r="N671" t="s">
        <v>89</v>
      </c>
      <c r="O671" s="14">
        <f t="shared" si="40"/>
        <v>103.73170731707317</v>
      </c>
      <c r="P671" s="5">
        <f t="shared" si="41"/>
        <v>1.8491304347826087</v>
      </c>
      <c r="Q671" t="s">
        <v>2044</v>
      </c>
      <c r="R671" t="s">
        <v>2045</v>
      </c>
      <c r="S671" s="8">
        <f t="shared" si="42"/>
        <v>1026441.5</v>
      </c>
      <c r="T671" s="8">
        <f t="shared" si="43"/>
        <v>42275.208333333328</v>
      </c>
    </row>
    <row r="672" spans="1:20" ht="34" x14ac:dyDescent="0.2">
      <c r="A672">
        <v>330</v>
      </c>
      <c r="B672" t="s">
        <v>712</v>
      </c>
      <c r="C672" s="3" t="s">
        <v>713</v>
      </c>
      <c r="D672">
        <v>33700</v>
      </c>
      <c r="E672">
        <v>62330</v>
      </c>
      <c r="F672" t="s">
        <v>20</v>
      </c>
      <c r="G672">
        <v>1385</v>
      </c>
      <c r="H672" t="s">
        <v>40</v>
      </c>
      <c r="I672" t="s">
        <v>41</v>
      </c>
      <c r="J672">
        <v>1512712800</v>
      </c>
      <c r="K672">
        <v>1512799200</v>
      </c>
      <c r="L672" t="b">
        <v>0</v>
      </c>
      <c r="M672" t="b">
        <v>0</v>
      </c>
      <c r="N672" t="s">
        <v>42</v>
      </c>
      <c r="O672" s="14">
        <f t="shared" si="40"/>
        <v>45.003610108303249</v>
      </c>
      <c r="P672" s="5">
        <f t="shared" si="41"/>
        <v>1.8495548961424333</v>
      </c>
      <c r="Q672" t="s">
        <v>2055</v>
      </c>
      <c r="R672" t="s">
        <v>2056</v>
      </c>
      <c r="S672" s="8">
        <f t="shared" si="42"/>
        <v>1076064</v>
      </c>
      <c r="T672" s="8">
        <f t="shared" si="43"/>
        <v>43078.25</v>
      </c>
    </row>
    <row r="673" spans="1:20" ht="34" x14ac:dyDescent="0.2">
      <c r="A673">
        <v>729</v>
      </c>
      <c r="B673" t="s">
        <v>1496</v>
      </c>
      <c r="C673" s="3" t="s">
        <v>1497</v>
      </c>
      <c r="D673">
        <v>5600</v>
      </c>
      <c r="E673">
        <v>10397</v>
      </c>
      <c r="F673" t="s">
        <v>20</v>
      </c>
      <c r="G673">
        <v>122</v>
      </c>
      <c r="H673" t="s">
        <v>21</v>
      </c>
      <c r="I673" t="s">
        <v>22</v>
      </c>
      <c r="J673">
        <v>1359957600</v>
      </c>
      <c r="K673">
        <v>1360130400</v>
      </c>
      <c r="L673" t="b">
        <v>0</v>
      </c>
      <c r="M673" t="b">
        <v>0</v>
      </c>
      <c r="N673" t="s">
        <v>53</v>
      </c>
      <c r="O673" s="14">
        <f t="shared" si="40"/>
        <v>85.221311475409834</v>
      </c>
      <c r="P673" s="5">
        <f t="shared" si="41"/>
        <v>1.8566071428571429</v>
      </c>
      <c r="Q673" t="s">
        <v>2037</v>
      </c>
      <c r="R673" t="s">
        <v>2051</v>
      </c>
      <c r="S673" s="8">
        <f t="shared" si="42"/>
        <v>969984</v>
      </c>
      <c r="T673" s="8">
        <f t="shared" si="43"/>
        <v>41311.25</v>
      </c>
    </row>
    <row r="674" spans="1:20" ht="17" x14ac:dyDescent="0.2">
      <c r="A674">
        <v>865</v>
      </c>
      <c r="B674" t="s">
        <v>1762</v>
      </c>
      <c r="C674" s="3" t="s">
        <v>1763</v>
      </c>
      <c r="D674">
        <v>81000</v>
      </c>
      <c r="E674">
        <v>150515</v>
      </c>
      <c r="F674" t="s">
        <v>20</v>
      </c>
      <c r="G674">
        <v>3272</v>
      </c>
      <c r="H674" t="s">
        <v>21</v>
      </c>
      <c r="I674" t="s">
        <v>22</v>
      </c>
      <c r="J674">
        <v>1410757200</v>
      </c>
      <c r="K674">
        <v>1411534800</v>
      </c>
      <c r="L674" t="b">
        <v>0</v>
      </c>
      <c r="M674" t="b">
        <v>0</v>
      </c>
      <c r="N674" t="s">
        <v>33</v>
      </c>
      <c r="O674" s="14">
        <f t="shared" si="40"/>
        <v>46.000916870415651</v>
      </c>
      <c r="P674" s="5">
        <f t="shared" si="41"/>
        <v>1.8582098765432098</v>
      </c>
      <c r="Q674" t="s">
        <v>2037</v>
      </c>
      <c r="R674" t="s">
        <v>2050</v>
      </c>
      <c r="S674" s="8">
        <f t="shared" si="42"/>
        <v>1005261.5</v>
      </c>
      <c r="T674" s="8">
        <f t="shared" si="43"/>
        <v>41906.208333333336</v>
      </c>
    </row>
    <row r="675" spans="1:20" ht="17" x14ac:dyDescent="0.2">
      <c r="A675">
        <v>43</v>
      </c>
      <c r="B675" t="s">
        <v>131</v>
      </c>
      <c r="C675" s="3" t="s">
        <v>132</v>
      </c>
      <c r="D675">
        <v>90200</v>
      </c>
      <c r="E675">
        <v>167717</v>
      </c>
      <c r="F675" t="s">
        <v>20</v>
      </c>
      <c r="G675">
        <v>6212</v>
      </c>
      <c r="H675" t="s">
        <v>21</v>
      </c>
      <c r="I675" t="s">
        <v>22</v>
      </c>
      <c r="J675">
        <v>1406178000</v>
      </c>
      <c r="K675">
        <v>1407560400</v>
      </c>
      <c r="L675" t="b">
        <v>0</v>
      </c>
      <c r="M675" t="b">
        <v>0</v>
      </c>
      <c r="N675" t="s">
        <v>133</v>
      </c>
      <c r="O675" s="14">
        <f t="shared" si="40"/>
        <v>26.998873148744366</v>
      </c>
      <c r="P675" s="5">
        <f t="shared" si="41"/>
        <v>1.859390243902439</v>
      </c>
      <c r="Q675" t="s">
        <v>2033</v>
      </c>
      <c r="R675" t="s">
        <v>2034</v>
      </c>
      <c r="S675" s="8">
        <f t="shared" si="42"/>
        <v>1002081.5</v>
      </c>
      <c r="T675" s="8">
        <f t="shared" si="43"/>
        <v>41860.208333333336</v>
      </c>
    </row>
    <row r="676" spans="1:20" ht="17" x14ac:dyDescent="0.2">
      <c r="A676">
        <v>568</v>
      </c>
      <c r="B676" t="s">
        <v>1180</v>
      </c>
      <c r="C676" s="3" t="s">
        <v>1181</v>
      </c>
      <c r="D676">
        <v>72400</v>
      </c>
      <c r="E676">
        <v>134688</v>
      </c>
      <c r="F676" t="s">
        <v>20</v>
      </c>
      <c r="G676">
        <v>5180</v>
      </c>
      <c r="H676" t="s">
        <v>21</v>
      </c>
      <c r="I676" t="s">
        <v>22</v>
      </c>
      <c r="J676">
        <v>1279170000</v>
      </c>
      <c r="K676">
        <v>1283058000</v>
      </c>
      <c r="L676" t="b">
        <v>0</v>
      </c>
      <c r="M676" t="b">
        <v>0</v>
      </c>
      <c r="N676" t="s">
        <v>33</v>
      </c>
      <c r="O676" s="14">
        <f t="shared" si="40"/>
        <v>26.0015444015444</v>
      </c>
      <c r="P676" s="5">
        <f t="shared" si="41"/>
        <v>1.8603314917127072</v>
      </c>
      <c r="Q676" t="s">
        <v>2044</v>
      </c>
      <c r="R676" t="s">
        <v>2057</v>
      </c>
      <c r="S676" s="8">
        <f t="shared" si="42"/>
        <v>913881.5</v>
      </c>
      <c r="T676" s="8">
        <f t="shared" si="43"/>
        <v>40419.208333333336</v>
      </c>
    </row>
    <row r="677" spans="1:20" ht="34" x14ac:dyDescent="0.2">
      <c r="A677">
        <v>107</v>
      </c>
      <c r="B677" t="s">
        <v>263</v>
      </c>
      <c r="C677" s="3" t="s">
        <v>264</v>
      </c>
      <c r="D677">
        <v>3500</v>
      </c>
      <c r="E677">
        <v>6527</v>
      </c>
      <c r="F677" t="s">
        <v>20</v>
      </c>
      <c r="G677">
        <v>86</v>
      </c>
      <c r="H677" t="s">
        <v>21</v>
      </c>
      <c r="I677" t="s">
        <v>22</v>
      </c>
      <c r="J677">
        <v>1524459600</v>
      </c>
      <c r="K677">
        <v>1525928400</v>
      </c>
      <c r="L677" t="b">
        <v>0</v>
      </c>
      <c r="M677" t="b">
        <v>1</v>
      </c>
      <c r="N677" t="s">
        <v>33</v>
      </c>
      <c r="O677" s="14">
        <f t="shared" si="40"/>
        <v>75.895348837209298</v>
      </c>
      <c r="P677" s="5">
        <f t="shared" si="41"/>
        <v>1.8648571428571428</v>
      </c>
      <c r="Q677" t="s">
        <v>2033</v>
      </c>
      <c r="R677" t="s">
        <v>2034</v>
      </c>
      <c r="S677" s="8">
        <f t="shared" si="42"/>
        <v>1084221.5</v>
      </c>
      <c r="T677" s="8">
        <f t="shared" si="43"/>
        <v>43230.208333333328</v>
      </c>
    </row>
    <row r="678" spans="1:20" ht="17" x14ac:dyDescent="0.2">
      <c r="A678">
        <v>390</v>
      </c>
      <c r="B678" t="s">
        <v>832</v>
      </c>
      <c r="C678" s="3" t="s">
        <v>833</v>
      </c>
      <c r="D678">
        <v>2400</v>
      </c>
      <c r="E678">
        <v>4477</v>
      </c>
      <c r="F678" t="s">
        <v>20</v>
      </c>
      <c r="G678">
        <v>50</v>
      </c>
      <c r="H678" t="s">
        <v>21</v>
      </c>
      <c r="I678" t="s">
        <v>22</v>
      </c>
      <c r="J678">
        <v>1379048400</v>
      </c>
      <c r="K678">
        <v>1380344400</v>
      </c>
      <c r="L678" t="b">
        <v>0</v>
      </c>
      <c r="M678" t="b">
        <v>0</v>
      </c>
      <c r="N678" t="s">
        <v>122</v>
      </c>
      <c r="O678" s="14">
        <f t="shared" si="40"/>
        <v>89.54</v>
      </c>
      <c r="P678" s="5">
        <f t="shared" si="41"/>
        <v>1.8654166666666667</v>
      </c>
      <c r="Q678" t="s">
        <v>2033</v>
      </c>
      <c r="R678" t="s">
        <v>2034</v>
      </c>
      <c r="S678" s="8">
        <f t="shared" si="42"/>
        <v>983241.5</v>
      </c>
      <c r="T678" s="8">
        <f t="shared" si="43"/>
        <v>41545.208333333336</v>
      </c>
    </row>
    <row r="679" spans="1:20" ht="17" x14ac:dyDescent="0.2">
      <c r="A679">
        <v>334</v>
      </c>
      <c r="B679" t="s">
        <v>720</v>
      </c>
      <c r="C679" s="3" t="s">
        <v>721</v>
      </c>
      <c r="D679">
        <v>66200</v>
      </c>
      <c r="E679">
        <v>123538</v>
      </c>
      <c r="F679" t="s">
        <v>20</v>
      </c>
      <c r="G679">
        <v>1113</v>
      </c>
      <c r="H679" t="s">
        <v>21</v>
      </c>
      <c r="I679" t="s">
        <v>22</v>
      </c>
      <c r="J679">
        <v>1515564000</v>
      </c>
      <c r="K679">
        <v>1516168800</v>
      </c>
      <c r="L679" t="b">
        <v>0</v>
      </c>
      <c r="M679" t="b">
        <v>0</v>
      </c>
      <c r="N679" t="s">
        <v>23</v>
      </c>
      <c r="O679" s="14">
        <f t="shared" si="40"/>
        <v>110.99550763701707</v>
      </c>
      <c r="P679" s="5">
        <f t="shared" si="41"/>
        <v>1.8661329305135952</v>
      </c>
      <c r="Q679" t="s">
        <v>2042</v>
      </c>
      <c r="R679" t="s">
        <v>2043</v>
      </c>
      <c r="S679" s="8">
        <f t="shared" si="42"/>
        <v>1078044</v>
      </c>
      <c r="T679" s="8">
        <f t="shared" si="43"/>
        <v>43117.25</v>
      </c>
    </row>
    <row r="680" spans="1:20" ht="17" x14ac:dyDescent="0.2">
      <c r="A680">
        <v>605</v>
      </c>
      <c r="B680" t="s">
        <v>1252</v>
      </c>
      <c r="C680" s="3" t="s">
        <v>1253</v>
      </c>
      <c r="D680">
        <v>3300</v>
      </c>
      <c r="E680">
        <v>6178</v>
      </c>
      <c r="F680" t="s">
        <v>20</v>
      </c>
      <c r="G680">
        <v>107</v>
      </c>
      <c r="H680" t="s">
        <v>21</v>
      </c>
      <c r="I680" t="s">
        <v>22</v>
      </c>
      <c r="J680">
        <v>1443848400</v>
      </c>
      <c r="K680">
        <v>1447394400</v>
      </c>
      <c r="L680" t="b">
        <v>0</v>
      </c>
      <c r="M680" t="b">
        <v>0</v>
      </c>
      <c r="N680" t="s">
        <v>68</v>
      </c>
      <c r="O680" s="14">
        <f t="shared" si="40"/>
        <v>57.738317757009348</v>
      </c>
      <c r="P680" s="5">
        <f t="shared" si="41"/>
        <v>1.8721212121212121</v>
      </c>
      <c r="Q680" t="s">
        <v>2039</v>
      </c>
      <c r="R680" t="s">
        <v>2040</v>
      </c>
      <c r="S680" s="8">
        <f t="shared" si="42"/>
        <v>1028241.5</v>
      </c>
      <c r="T680" s="8">
        <f t="shared" si="43"/>
        <v>42321.25</v>
      </c>
    </row>
    <row r="681" spans="1:20" ht="17" x14ac:dyDescent="0.2">
      <c r="A681">
        <v>862</v>
      </c>
      <c r="B681" t="s">
        <v>1756</v>
      </c>
      <c r="C681" s="3" t="s">
        <v>1757</v>
      </c>
      <c r="D681">
        <v>3500</v>
      </c>
      <c r="E681">
        <v>6560</v>
      </c>
      <c r="F681" t="s">
        <v>20</v>
      </c>
      <c r="G681">
        <v>85</v>
      </c>
      <c r="H681" t="s">
        <v>21</v>
      </c>
      <c r="I681" t="s">
        <v>22</v>
      </c>
      <c r="J681">
        <v>1312174800</v>
      </c>
      <c r="K681">
        <v>1312520400</v>
      </c>
      <c r="L681" t="b">
        <v>0</v>
      </c>
      <c r="M681" t="b">
        <v>0</v>
      </c>
      <c r="N681" t="s">
        <v>33</v>
      </c>
      <c r="O681" s="14">
        <f t="shared" si="40"/>
        <v>77.17647058823529</v>
      </c>
      <c r="P681" s="5">
        <f t="shared" si="41"/>
        <v>1.8742857142857143</v>
      </c>
      <c r="Q681" t="s">
        <v>2044</v>
      </c>
      <c r="R681" t="s">
        <v>2045</v>
      </c>
      <c r="S681" s="8">
        <f t="shared" si="42"/>
        <v>936801.5</v>
      </c>
      <c r="T681" s="8">
        <f t="shared" si="43"/>
        <v>40760.208333333336</v>
      </c>
    </row>
    <row r="682" spans="1:20" ht="17" x14ac:dyDescent="0.2">
      <c r="A682">
        <v>465</v>
      </c>
      <c r="B682" t="s">
        <v>978</v>
      </c>
      <c r="C682" s="3" t="s">
        <v>979</v>
      </c>
      <c r="D682">
        <v>4700</v>
      </c>
      <c r="E682">
        <v>8829</v>
      </c>
      <c r="F682" t="s">
        <v>20</v>
      </c>
      <c r="G682">
        <v>80</v>
      </c>
      <c r="H682" t="s">
        <v>21</v>
      </c>
      <c r="I682" t="s">
        <v>22</v>
      </c>
      <c r="J682">
        <v>1517032800</v>
      </c>
      <c r="K682">
        <v>1517810400</v>
      </c>
      <c r="L682" t="b">
        <v>0</v>
      </c>
      <c r="M682" t="b">
        <v>0</v>
      </c>
      <c r="N682" t="s">
        <v>206</v>
      </c>
      <c r="O682" s="14">
        <f t="shared" si="40"/>
        <v>110.3625</v>
      </c>
      <c r="P682" s="5">
        <f t="shared" si="41"/>
        <v>1.8785106382978722</v>
      </c>
      <c r="Q682" t="s">
        <v>2033</v>
      </c>
      <c r="R682" t="s">
        <v>2034</v>
      </c>
      <c r="S682" s="8">
        <f t="shared" si="42"/>
        <v>1079064</v>
      </c>
      <c r="T682" s="8">
        <f t="shared" si="43"/>
        <v>43136.25</v>
      </c>
    </row>
    <row r="683" spans="1:20" ht="17" x14ac:dyDescent="0.2">
      <c r="A683">
        <v>873</v>
      </c>
      <c r="B683" t="s">
        <v>1778</v>
      </c>
      <c r="C683" s="3" t="s">
        <v>1779</v>
      </c>
      <c r="D683">
        <v>42100</v>
      </c>
      <c r="E683">
        <v>79268</v>
      </c>
      <c r="F683" t="s">
        <v>20</v>
      </c>
      <c r="G683">
        <v>1887</v>
      </c>
      <c r="H683" t="s">
        <v>21</v>
      </c>
      <c r="I683" t="s">
        <v>22</v>
      </c>
      <c r="J683">
        <v>1389160800</v>
      </c>
      <c r="K683">
        <v>1389592800</v>
      </c>
      <c r="L683" t="b">
        <v>0</v>
      </c>
      <c r="M683" t="b">
        <v>0</v>
      </c>
      <c r="N683" t="s">
        <v>122</v>
      </c>
      <c r="O683" s="14">
        <f t="shared" si="40"/>
        <v>42.007419183889773</v>
      </c>
      <c r="P683" s="5">
        <f t="shared" si="41"/>
        <v>1.8828503562945369</v>
      </c>
      <c r="Q683" t="s">
        <v>2044</v>
      </c>
      <c r="R683" t="s">
        <v>2052</v>
      </c>
      <c r="S683" s="8">
        <f t="shared" si="42"/>
        <v>990264</v>
      </c>
      <c r="T683" s="8">
        <f t="shared" si="43"/>
        <v>41652.25</v>
      </c>
    </row>
    <row r="684" spans="1:20" ht="17" x14ac:dyDescent="0.2">
      <c r="A684">
        <v>606</v>
      </c>
      <c r="B684" t="s">
        <v>1254</v>
      </c>
      <c r="C684" s="3" t="s">
        <v>1255</v>
      </c>
      <c r="D684">
        <v>3400</v>
      </c>
      <c r="E684">
        <v>6405</v>
      </c>
      <c r="F684" t="s">
        <v>20</v>
      </c>
      <c r="G684">
        <v>160</v>
      </c>
      <c r="H684" t="s">
        <v>40</v>
      </c>
      <c r="I684" t="s">
        <v>41</v>
      </c>
      <c r="J684">
        <v>1457330400</v>
      </c>
      <c r="K684">
        <v>1458277200</v>
      </c>
      <c r="L684" t="b">
        <v>0</v>
      </c>
      <c r="M684" t="b">
        <v>0</v>
      </c>
      <c r="N684" t="s">
        <v>23</v>
      </c>
      <c r="O684" s="14">
        <f t="shared" si="40"/>
        <v>40.03125</v>
      </c>
      <c r="P684" s="5">
        <f t="shared" si="41"/>
        <v>1.8838235294117647</v>
      </c>
      <c r="Q684" t="s">
        <v>2042</v>
      </c>
      <c r="R684" t="s">
        <v>2043</v>
      </c>
      <c r="S684" s="8">
        <f t="shared" si="42"/>
        <v>1037604</v>
      </c>
      <c r="T684" s="8">
        <f t="shared" si="43"/>
        <v>42447.208333333328</v>
      </c>
    </row>
    <row r="685" spans="1:20" ht="17" x14ac:dyDescent="0.2">
      <c r="A685">
        <v>798</v>
      </c>
      <c r="B685" t="s">
        <v>1631</v>
      </c>
      <c r="C685" s="3" t="s">
        <v>1632</v>
      </c>
      <c r="D685">
        <v>3400</v>
      </c>
      <c r="E685">
        <v>6408</v>
      </c>
      <c r="F685" t="s">
        <v>20</v>
      </c>
      <c r="G685">
        <v>121</v>
      </c>
      <c r="H685" t="s">
        <v>21</v>
      </c>
      <c r="I685" t="s">
        <v>22</v>
      </c>
      <c r="J685">
        <v>1338440400</v>
      </c>
      <c r="K685">
        <v>1340859600</v>
      </c>
      <c r="L685" t="b">
        <v>0</v>
      </c>
      <c r="M685" t="b">
        <v>1</v>
      </c>
      <c r="N685" t="s">
        <v>33</v>
      </c>
      <c r="O685" s="14">
        <f t="shared" si="40"/>
        <v>52.958677685950413</v>
      </c>
      <c r="P685" s="5">
        <f t="shared" si="41"/>
        <v>1.8847058823529412</v>
      </c>
      <c r="Q685" t="s">
        <v>2039</v>
      </c>
      <c r="R685" t="s">
        <v>2040</v>
      </c>
      <c r="S685" s="8">
        <f t="shared" si="42"/>
        <v>955041.5</v>
      </c>
      <c r="T685" s="8">
        <f t="shared" si="43"/>
        <v>41088.208333333336</v>
      </c>
    </row>
    <row r="686" spans="1:20" ht="17" x14ac:dyDescent="0.2">
      <c r="A686">
        <v>894</v>
      </c>
      <c r="B686" t="s">
        <v>1820</v>
      </c>
      <c r="C686" s="3" t="s">
        <v>1821</v>
      </c>
      <c r="D686">
        <v>1700</v>
      </c>
      <c r="E686">
        <v>3208</v>
      </c>
      <c r="F686" t="s">
        <v>20</v>
      </c>
      <c r="G686">
        <v>56</v>
      </c>
      <c r="H686" t="s">
        <v>40</v>
      </c>
      <c r="I686" t="s">
        <v>41</v>
      </c>
      <c r="J686">
        <v>1373518800</v>
      </c>
      <c r="K686">
        <v>1376110800</v>
      </c>
      <c r="L686" t="b">
        <v>0</v>
      </c>
      <c r="M686" t="b">
        <v>1</v>
      </c>
      <c r="N686" t="s">
        <v>269</v>
      </c>
      <c r="O686" s="14">
        <f t="shared" si="40"/>
        <v>57.285714285714285</v>
      </c>
      <c r="P686" s="5">
        <f t="shared" si="41"/>
        <v>1.8870588235294117</v>
      </c>
      <c r="Q686" t="s">
        <v>2033</v>
      </c>
      <c r="R686" t="s">
        <v>2034</v>
      </c>
      <c r="S686" s="8">
        <f t="shared" si="42"/>
        <v>979401.5</v>
      </c>
      <c r="T686" s="8">
        <f t="shared" si="43"/>
        <v>41496.208333333336</v>
      </c>
    </row>
    <row r="687" spans="1:20" ht="17" x14ac:dyDescent="0.2">
      <c r="A687">
        <v>616</v>
      </c>
      <c r="B687" t="s">
        <v>1274</v>
      </c>
      <c r="C687" s="3" t="s">
        <v>1275</v>
      </c>
      <c r="D687">
        <v>6400</v>
      </c>
      <c r="E687">
        <v>12129</v>
      </c>
      <c r="F687" t="s">
        <v>20</v>
      </c>
      <c r="G687">
        <v>238</v>
      </c>
      <c r="H687" t="s">
        <v>40</v>
      </c>
      <c r="I687" t="s">
        <v>41</v>
      </c>
      <c r="J687">
        <v>1379653200</v>
      </c>
      <c r="K687">
        <v>1379739600</v>
      </c>
      <c r="L687" t="b">
        <v>0</v>
      </c>
      <c r="M687" t="b">
        <v>1</v>
      </c>
      <c r="N687" t="s">
        <v>60</v>
      </c>
      <c r="O687" s="14">
        <f t="shared" si="40"/>
        <v>50.962184873949582</v>
      </c>
      <c r="P687" s="5">
        <f t="shared" si="41"/>
        <v>1.8951562500000001</v>
      </c>
      <c r="Q687" t="s">
        <v>2037</v>
      </c>
      <c r="R687" t="s">
        <v>2060</v>
      </c>
      <c r="S687" s="8">
        <f t="shared" si="42"/>
        <v>983661.5</v>
      </c>
      <c r="T687" s="8">
        <f t="shared" si="43"/>
        <v>41538.208333333336</v>
      </c>
    </row>
    <row r="688" spans="1:20" ht="17" x14ac:dyDescent="0.2">
      <c r="A688">
        <v>49</v>
      </c>
      <c r="B688" t="s">
        <v>144</v>
      </c>
      <c r="C688" s="3" t="s">
        <v>145</v>
      </c>
      <c r="D688">
        <v>7200</v>
      </c>
      <c r="E688">
        <v>13653</v>
      </c>
      <c r="F688" t="s">
        <v>20</v>
      </c>
      <c r="G688">
        <v>303</v>
      </c>
      <c r="H688" t="s">
        <v>21</v>
      </c>
      <c r="I688" t="s">
        <v>22</v>
      </c>
      <c r="J688">
        <v>1571547600</v>
      </c>
      <c r="K688">
        <v>1575439200</v>
      </c>
      <c r="L688" t="b">
        <v>0</v>
      </c>
      <c r="M688" t="b">
        <v>0</v>
      </c>
      <c r="N688" t="s">
        <v>23</v>
      </c>
      <c r="O688" s="14">
        <f t="shared" si="40"/>
        <v>45.059405940594061</v>
      </c>
      <c r="P688" s="5">
        <f t="shared" si="41"/>
        <v>1.89625</v>
      </c>
      <c r="Q688" t="s">
        <v>2039</v>
      </c>
      <c r="R688" t="s">
        <v>2048</v>
      </c>
      <c r="S688" s="8">
        <f t="shared" si="42"/>
        <v>1116921.5</v>
      </c>
      <c r="T688" s="8">
        <f t="shared" si="43"/>
        <v>43803.25</v>
      </c>
    </row>
    <row r="689" spans="1:20" ht="17" x14ac:dyDescent="0.2">
      <c r="A689">
        <v>676</v>
      </c>
      <c r="B689" t="s">
        <v>1392</v>
      </c>
      <c r="C689" s="3" t="s">
        <v>1393</v>
      </c>
      <c r="D689">
        <v>62300</v>
      </c>
      <c r="E689">
        <v>118214</v>
      </c>
      <c r="F689" t="s">
        <v>20</v>
      </c>
      <c r="G689">
        <v>1170</v>
      </c>
      <c r="H689" t="s">
        <v>21</v>
      </c>
      <c r="I689" t="s">
        <v>22</v>
      </c>
      <c r="J689">
        <v>1348635600</v>
      </c>
      <c r="K689">
        <v>1349413200</v>
      </c>
      <c r="L689" t="b">
        <v>0</v>
      </c>
      <c r="M689" t="b">
        <v>0</v>
      </c>
      <c r="N689" t="s">
        <v>122</v>
      </c>
      <c r="O689" s="14">
        <f t="shared" si="40"/>
        <v>101.03760683760684</v>
      </c>
      <c r="P689" s="5">
        <f t="shared" si="41"/>
        <v>1.8974959871589085</v>
      </c>
      <c r="Q689" t="s">
        <v>2039</v>
      </c>
      <c r="R689" t="s">
        <v>2040</v>
      </c>
      <c r="S689" s="8">
        <f t="shared" si="42"/>
        <v>962121.5</v>
      </c>
      <c r="T689" s="8">
        <f t="shared" si="43"/>
        <v>41187.208333333336</v>
      </c>
    </row>
    <row r="690" spans="1:20" ht="17" x14ac:dyDescent="0.2">
      <c r="A690">
        <v>839</v>
      </c>
      <c r="B690" t="s">
        <v>1711</v>
      </c>
      <c r="C690" s="3" t="s">
        <v>1712</v>
      </c>
      <c r="D690">
        <v>7700</v>
      </c>
      <c r="E690">
        <v>14644</v>
      </c>
      <c r="F690" t="s">
        <v>20</v>
      </c>
      <c r="G690">
        <v>157</v>
      </c>
      <c r="H690" t="s">
        <v>21</v>
      </c>
      <c r="I690" t="s">
        <v>22</v>
      </c>
      <c r="J690">
        <v>1395032400</v>
      </c>
      <c r="K690">
        <v>1398920400</v>
      </c>
      <c r="L690" t="b">
        <v>0</v>
      </c>
      <c r="M690" t="b">
        <v>1</v>
      </c>
      <c r="N690" t="s">
        <v>42</v>
      </c>
      <c r="O690" s="14">
        <f t="shared" si="40"/>
        <v>93.273885350318466</v>
      </c>
      <c r="P690" s="5">
        <f t="shared" si="41"/>
        <v>1.9018181818181819</v>
      </c>
      <c r="Q690" t="s">
        <v>2042</v>
      </c>
      <c r="R690" t="s">
        <v>2043</v>
      </c>
      <c r="S690" s="8">
        <f t="shared" si="42"/>
        <v>994341.5</v>
      </c>
      <c r="T690" s="8">
        <f t="shared" si="43"/>
        <v>41760.208333333336</v>
      </c>
    </row>
    <row r="691" spans="1:20" ht="17" x14ac:dyDescent="0.2">
      <c r="A691">
        <v>773</v>
      </c>
      <c r="B691" t="s">
        <v>1581</v>
      </c>
      <c r="C691" s="3" t="s">
        <v>1582</v>
      </c>
      <c r="D691">
        <v>53100</v>
      </c>
      <c r="E691">
        <v>101185</v>
      </c>
      <c r="F691" t="s">
        <v>20</v>
      </c>
      <c r="G691">
        <v>2353</v>
      </c>
      <c r="H691" t="s">
        <v>21</v>
      </c>
      <c r="I691" t="s">
        <v>22</v>
      </c>
      <c r="J691">
        <v>1492059600</v>
      </c>
      <c r="K691">
        <v>1492923600</v>
      </c>
      <c r="L691" t="b">
        <v>0</v>
      </c>
      <c r="M691" t="b">
        <v>0</v>
      </c>
      <c r="N691" t="s">
        <v>33</v>
      </c>
      <c r="O691" s="14">
        <f t="shared" si="40"/>
        <v>43.00254993625159</v>
      </c>
      <c r="P691" s="5">
        <f t="shared" si="41"/>
        <v>1.9055555555555554</v>
      </c>
      <c r="Q691" t="s">
        <v>2037</v>
      </c>
      <c r="R691" t="s">
        <v>2051</v>
      </c>
      <c r="S691" s="8">
        <f t="shared" si="42"/>
        <v>1061721.5</v>
      </c>
      <c r="T691" s="8">
        <f t="shared" si="43"/>
        <v>42848.208333333328</v>
      </c>
    </row>
    <row r="692" spans="1:20" ht="17" x14ac:dyDescent="0.2">
      <c r="A692">
        <v>655</v>
      </c>
      <c r="B692" t="s">
        <v>1352</v>
      </c>
      <c r="C692" s="3" t="s">
        <v>1353</v>
      </c>
      <c r="D692">
        <v>6900</v>
      </c>
      <c r="E692">
        <v>13212</v>
      </c>
      <c r="F692" t="s">
        <v>20</v>
      </c>
      <c r="G692">
        <v>264</v>
      </c>
      <c r="H692" t="s">
        <v>21</v>
      </c>
      <c r="I692" t="s">
        <v>22</v>
      </c>
      <c r="J692">
        <v>1488434400</v>
      </c>
      <c r="K692">
        <v>1489554000</v>
      </c>
      <c r="L692" t="b">
        <v>1</v>
      </c>
      <c r="M692" t="b">
        <v>0</v>
      </c>
      <c r="N692" t="s">
        <v>122</v>
      </c>
      <c r="O692" s="14">
        <f t="shared" si="40"/>
        <v>50.045454545454547</v>
      </c>
      <c r="P692" s="5">
        <f t="shared" si="41"/>
        <v>1.9147826086956521</v>
      </c>
      <c r="Q692" t="s">
        <v>2033</v>
      </c>
      <c r="R692" t="s">
        <v>2034</v>
      </c>
      <c r="S692" s="8">
        <f t="shared" si="42"/>
        <v>1059204</v>
      </c>
      <c r="T692" s="8">
        <f t="shared" si="43"/>
        <v>42809.208333333328</v>
      </c>
    </row>
    <row r="693" spans="1:20" ht="17" x14ac:dyDescent="0.2">
      <c r="A693">
        <v>490</v>
      </c>
      <c r="B693" t="s">
        <v>1027</v>
      </c>
      <c r="C693" s="3" t="s">
        <v>1028</v>
      </c>
      <c r="D693">
        <v>2400</v>
      </c>
      <c r="E693">
        <v>4596</v>
      </c>
      <c r="F693" t="s">
        <v>20</v>
      </c>
      <c r="G693">
        <v>144</v>
      </c>
      <c r="H693" t="s">
        <v>21</v>
      </c>
      <c r="I693" t="s">
        <v>22</v>
      </c>
      <c r="J693">
        <v>1573970400</v>
      </c>
      <c r="K693">
        <v>1574575200</v>
      </c>
      <c r="L693" t="b">
        <v>0</v>
      </c>
      <c r="M693" t="b">
        <v>0</v>
      </c>
      <c r="N693" t="s">
        <v>1029</v>
      </c>
      <c r="O693" s="14">
        <f t="shared" si="40"/>
        <v>31.916666666666668</v>
      </c>
      <c r="P693" s="5">
        <f t="shared" si="41"/>
        <v>1.915</v>
      </c>
      <c r="Q693" t="s">
        <v>2042</v>
      </c>
      <c r="R693" t="s">
        <v>2043</v>
      </c>
      <c r="S693" s="8">
        <f t="shared" si="42"/>
        <v>1118604</v>
      </c>
      <c r="T693" s="8">
        <f t="shared" si="43"/>
        <v>43793.25</v>
      </c>
    </row>
    <row r="694" spans="1:20" ht="17" x14ac:dyDescent="0.2">
      <c r="A694">
        <v>686</v>
      </c>
      <c r="B694" t="s">
        <v>1411</v>
      </c>
      <c r="C694" s="3" t="s">
        <v>1412</v>
      </c>
      <c r="D694">
        <v>7500</v>
      </c>
      <c r="E694">
        <v>14381</v>
      </c>
      <c r="F694" t="s">
        <v>20</v>
      </c>
      <c r="G694">
        <v>134</v>
      </c>
      <c r="H694" t="s">
        <v>21</v>
      </c>
      <c r="I694" t="s">
        <v>22</v>
      </c>
      <c r="J694">
        <v>1522126800</v>
      </c>
      <c r="K694">
        <v>1523077200</v>
      </c>
      <c r="L694" t="b">
        <v>0</v>
      </c>
      <c r="M694" t="b">
        <v>0</v>
      </c>
      <c r="N694" t="s">
        <v>65</v>
      </c>
      <c r="O694" s="14">
        <f t="shared" si="40"/>
        <v>107.32089552238806</v>
      </c>
      <c r="P694" s="5">
        <f t="shared" si="41"/>
        <v>1.9174666666666667</v>
      </c>
      <c r="Q694" t="s">
        <v>2061</v>
      </c>
      <c r="R694" t="s">
        <v>2062</v>
      </c>
      <c r="S694" s="8">
        <f t="shared" si="42"/>
        <v>1082601.5</v>
      </c>
      <c r="T694" s="8">
        <f t="shared" si="43"/>
        <v>43197.208333333328</v>
      </c>
    </row>
    <row r="695" spans="1:20" ht="17" x14ac:dyDescent="0.2">
      <c r="A695">
        <v>431</v>
      </c>
      <c r="B695" t="s">
        <v>911</v>
      </c>
      <c r="C695" s="3" t="s">
        <v>912</v>
      </c>
      <c r="D695">
        <v>5100</v>
      </c>
      <c r="E695">
        <v>9817</v>
      </c>
      <c r="F695" t="s">
        <v>20</v>
      </c>
      <c r="G695">
        <v>94</v>
      </c>
      <c r="H695" t="s">
        <v>21</v>
      </c>
      <c r="I695" t="s">
        <v>22</v>
      </c>
      <c r="J695">
        <v>1529643600</v>
      </c>
      <c r="K695">
        <v>1531112400</v>
      </c>
      <c r="L695" t="b">
        <v>1</v>
      </c>
      <c r="M695" t="b">
        <v>0</v>
      </c>
      <c r="N695" t="s">
        <v>33</v>
      </c>
      <c r="O695" s="14">
        <f t="shared" si="40"/>
        <v>104.43617021276596</v>
      </c>
      <c r="P695" s="5">
        <f t="shared" si="41"/>
        <v>1.9249019607843136</v>
      </c>
      <c r="Q695" t="s">
        <v>2035</v>
      </c>
      <c r="R695" t="s">
        <v>2049</v>
      </c>
      <c r="S695" s="8">
        <f t="shared" si="42"/>
        <v>1087821.5</v>
      </c>
      <c r="T695" s="8">
        <f t="shared" si="43"/>
        <v>43290.208333333328</v>
      </c>
    </row>
    <row r="696" spans="1:20" ht="34" x14ac:dyDescent="0.2">
      <c r="A696">
        <v>785</v>
      </c>
      <c r="B696" t="s">
        <v>1605</v>
      </c>
      <c r="C696" s="3" t="s">
        <v>1606</v>
      </c>
      <c r="D696">
        <v>6700</v>
      </c>
      <c r="E696">
        <v>12939</v>
      </c>
      <c r="F696" t="s">
        <v>20</v>
      </c>
      <c r="G696">
        <v>127</v>
      </c>
      <c r="H696" t="s">
        <v>26</v>
      </c>
      <c r="I696" t="s">
        <v>27</v>
      </c>
      <c r="J696">
        <v>1556341200</v>
      </c>
      <c r="K696">
        <v>1559278800</v>
      </c>
      <c r="L696" t="b">
        <v>0</v>
      </c>
      <c r="M696" t="b">
        <v>1</v>
      </c>
      <c r="N696" t="s">
        <v>71</v>
      </c>
      <c r="O696" s="14">
        <f t="shared" si="40"/>
        <v>101.88188976377953</v>
      </c>
      <c r="P696" s="5">
        <f t="shared" si="41"/>
        <v>1.9311940298507462</v>
      </c>
      <c r="Q696" t="s">
        <v>2033</v>
      </c>
      <c r="R696" t="s">
        <v>2034</v>
      </c>
      <c r="S696" s="8">
        <f t="shared" si="42"/>
        <v>1106361.5</v>
      </c>
      <c r="T696" s="8">
        <f t="shared" si="43"/>
        <v>43616.208333333328</v>
      </c>
    </row>
    <row r="697" spans="1:20" ht="34" x14ac:dyDescent="0.2">
      <c r="A697">
        <v>810</v>
      </c>
      <c r="B697" t="s">
        <v>1654</v>
      </c>
      <c r="C697" s="3" t="s">
        <v>1655</v>
      </c>
      <c r="D697">
        <v>6400</v>
      </c>
      <c r="E697">
        <v>12360</v>
      </c>
      <c r="F697" t="s">
        <v>20</v>
      </c>
      <c r="G697">
        <v>221</v>
      </c>
      <c r="H697" t="s">
        <v>21</v>
      </c>
      <c r="I697" t="s">
        <v>22</v>
      </c>
      <c r="J697">
        <v>1511848800</v>
      </c>
      <c r="K697">
        <v>1512712800</v>
      </c>
      <c r="L697" t="b">
        <v>0</v>
      </c>
      <c r="M697" t="b">
        <v>1</v>
      </c>
      <c r="N697" t="s">
        <v>33</v>
      </c>
      <c r="O697" s="14">
        <f t="shared" si="40"/>
        <v>55.927601809954751</v>
      </c>
      <c r="P697" s="5">
        <f t="shared" si="41"/>
        <v>1.9312499999999999</v>
      </c>
      <c r="Q697" t="s">
        <v>2037</v>
      </c>
      <c r="R697" t="s">
        <v>2038</v>
      </c>
      <c r="S697" s="8">
        <f t="shared" si="42"/>
        <v>1075464</v>
      </c>
      <c r="T697" s="8">
        <f t="shared" si="43"/>
        <v>43077.25</v>
      </c>
    </row>
    <row r="698" spans="1:20" ht="17" x14ac:dyDescent="0.2">
      <c r="A698">
        <v>229</v>
      </c>
      <c r="B698" t="s">
        <v>510</v>
      </c>
      <c r="C698" s="3" t="s">
        <v>511</v>
      </c>
      <c r="D698">
        <v>85600</v>
      </c>
      <c r="E698">
        <v>165798</v>
      </c>
      <c r="F698" t="s">
        <v>20</v>
      </c>
      <c r="G698">
        <v>2551</v>
      </c>
      <c r="H698" t="s">
        <v>21</v>
      </c>
      <c r="I698" t="s">
        <v>22</v>
      </c>
      <c r="J698">
        <v>1496293200</v>
      </c>
      <c r="K698">
        <v>1500440400</v>
      </c>
      <c r="L698" t="b">
        <v>0</v>
      </c>
      <c r="M698" t="b">
        <v>1</v>
      </c>
      <c r="N698" t="s">
        <v>292</v>
      </c>
      <c r="O698" s="14">
        <f t="shared" si="40"/>
        <v>64.99333594668758</v>
      </c>
      <c r="P698" s="5">
        <f t="shared" si="41"/>
        <v>1.936892523364486</v>
      </c>
      <c r="Q698" t="s">
        <v>2033</v>
      </c>
      <c r="R698" t="s">
        <v>2034</v>
      </c>
      <c r="S698" s="8">
        <f t="shared" si="42"/>
        <v>1064661.5</v>
      </c>
      <c r="T698" s="8">
        <f t="shared" si="43"/>
        <v>42935.208333333328</v>
      </c>
    </row>
    <row r="699" spans="1:20" ht="34" x14ac:dyDescent="0.2">
      <c r="A699">
        <v>213</v>
      </c>
      <c r="B699" t="s">
        <v>479</v>
      </c>
      <c r="C699" s="3" t="s">
        <v>480</v>
      </c>
      <c r="D699">
        <v>87900</v>
      </c>
      <c r="E699">
        <v>171549</v>
      </c>
      <c r="F699" t="s">
        <v>20</v>
      </c>
      <c r="G699">
        <v>4289</v>
      </c>
      <c r="H699" t="s">
        <v>21</v>
      </c>
      <c r="I699" t="s">
        <v>22</v>
      </c>
      <c r="J699">
        <v>1289019600</v>
      </c>
      <c r="K699">
        <v>1289714400</v>
      </c>
      <c r="L699" t="b">
        <v>0</v>
      </c>
      <c r="M699" t="b">
        <v>1</v>
      </c>
      <c r="N699" t="s">
        <v>60</v>
      </c>
      <c r="O699" s="14">
        <f t="shared" si="40"/>
        <v>39.997435299603637</v>
      </c>
      <c r="P699" s="5">
        <f t="shared" si="41"/>
        <v>1.9516382252559727</v>
      </c>
      <c r="Q699" t="s">
        <v>2055</v>
      </c>
      <c r="R699" t="s">
        <v>2059</v>
      </c>
      <c r="S699" s="8">
        <f t="shared" si="42"/>
        <v>920721.5</v>
      </c>
      <c r="T699" s="8">
        <f t="shared" si="43"/>
        <v>40496.25</v>
      </c>
    </row>
    <row r="700" spans="1:20" ht="34" x14ac:dyDescent="0.2">
      <c r="A700">
        <v>99</v>
      </c>
      <c r="B700" t="s">
        <v>247</v>
      </c>
      <c r="C700" s="3" t="s">
        <v>248</v>
      </c>
      <c r="D700">
        <v>7600</v>
      </c>
      <c r="E700">
        <v>14951</v>
      </c>
      <c r="F700" t="s">
        <v>20</v>
      </c>
      <c r="G700">
        <v>164</v>
      </c>
      <c r="H700" t="s">
        <v>21</v>
      </c>
      <c r="I700" t="s">
        <v>22</v>
      </c>
      <c r="J700">
        <v>1416895200</v>
      </c>
      <c r="K700">
        <v>1419400800</v>
      </c>
      <c r="L700" t="b">
        <v>0</v>
      </c>
      <c r="M700" t="b">
        <v>0</v>
      </c>
      <c r="N700" t="s">
        <v>33</v>
      </c>
      <c r="O700" s="14">
        <f t="shared" si="40"/>
        <v>91.16463414634147</v>
      </c>
      <c r="P700" s="5">
        <f t="shared" si="41"/>
        <v>1.9672368421052631</v>
      </c>
      <c r="Q700" t="s">
        <v>2039</v>
      </c>
      <c r="R700" t="s">
        <v>2048</v>
      </c>
      <c r="S700" s="8">
        <f t="shared" si="42"/>
        <v>1009524</v>
      </c>
      <c r="T700" s="8">
        <f t="shared" si="43"/>
        <v>41997.25</v>
      </c>
    </row>
    <row r="701" spans="1:20" ht="34" x14ac:dyDescent="0.2">
      <c r="A701">
        <v>802</v>
      </c>
      <c r="B701" t="s">
        <v>1639</v>
      </c>
      <c r="C701" s="3" t="s">
        <v>1640</v>
      </c>
      <c r="D701">
        <v>6200</v>
      </c>
      <c r="E701">
        <v>12216</v>
      </c>
      <c r="F701" t="s">
        <v>20</v>
      </c>
      <c r="G701">
        <v>142</v>
      </c>
      <c r="H701" t="s">
        <v>21</v>
      </c>
      <c r="I701" t="s">
        <v>22</v>
      </c>
      <c r="J701">
        <v>1562216400</v>
      </c>
      <c r="K701">
        <v>1562389200</v>
      </c>
      <c r="L701" t="b">
        <v>0</v>
      </c>
      <c r="M701" t="b">
        <v>0</v>
      </c>
      <c r="N701" t="s">
        <v>122</v>
      </c>
      <c r="O701" s="14">
        <f t="shared" si="40"/>
        <v>86.028169014084511</v>
      </c>
      <c r="P701" s="5">
        <f t="shared" si="41"/>
        <v>1.9703225806451612</v>
      </c>
      <c r="Q701" t="s">
        <v>2033</v>
      </c>
      <c r="R701" t="s">
        <v>2034</v>
      </c>
      <c r="S701" s="8">
        <f t="shared" si="42"/>
        <v>1110441.5</v>
      </c>
      <c r="T701" s="8">
        <f t="shared" si="43"/>
        <v>43652.208333333328</v>
      </c>
    </row>
    <row r="702" spans="1:20" ht="17" x14ac:dyDescent="0.2">
      <c r="A702">
        <v>845</v>
      </c>
      <c r="B702" t="s">
        <v>1723</v>
      </c>
      <c r="C702" s="3" t="s">
        <v>1724</v>
      </c>
      <c r="D702">
        <v>69900</v>
      </c>
      <c r="E702">
        <v>138087</v>
      </c>
      <c r="F702" t="s">
        <v>20</v>
      </c>
      <c r="G702">
        <v>1354</v>
      </c>
      <c r="H702" t="s">
        <v>40</v>
      </c>
      <c r="I702" t="s">
        <v>41</v>
      </c>
      <c r="J702">
        <v>1526360400</v>
      </c>
      <c r="K702">
        <v>1529557200</v>
      </c>
      <c r="L702" t="b">
        <v>0</v>
      </c>
      <c r="M702" t="b">
        <v>0</v>
      </c>
      <c r="N702" t="s">
        <v>28</v>
      </c>
      <c r="O702" s="14">
        <f t="shared" si="40"/>
        <v>101.98449039881831</v>
      </c>
      <c r="P702" s="5">
        <f t="shared" si="41"/>
        <v>1.9754935622317598</v>
      </c>
      <c r="Q702" t="s">
        <v>2042</v>
      </c>
      <c r="R702" t="s">
        <v>2043</v>
      </c>
      <c r="S702" s="8">
        <f t="shared" si="42"/>
        <v>1085541.5</v>
      </c>
      <c r="T702" s="8">
        <f t="shared" si="43"/>
        <v>43272.208333333328</v>
      </c>
    </row>
    <row r="703" spans="1:20" ht="17" x14ac:dyDescent="0.2">
      <c r="A703">
        <v>442</v>
      </c>
      <c r="B703" t="s">
        <v>933</v>
      </c>
      <c r="C703" s="3" t="s">
        <v>934</v>
      </c>
      <c r="D703">
        <v>5400</v>
      </c>
      <c r="E703">
        <v>10731</v>
      </c>
      <c r="F703" t="s">
        <v>20</v>
      </c>
      <c r="G703">
        <v>143</v>
      </c>
      <c r="H703" t="s">
        <v>107</v>
      </c>
      <c r="I703" t="s">
        <v>108</v>
      </c>
      <c r="J703">
        <v>1504328400</v>
      </c>
      <c r="K703">
        <v>1505710800</v>
      </c>
      <c r="L703" t="b">
        <v>0</v>
      </c>
      <c r="M703" t="b">
        <v>0</v>
      </c>
      <c r="N703" t="s">
        <v>33</v>
      </c>
      <c r="O703" s="14">
        <f t="shared" si="40"/>
        <v>75.04195804195804</v>
      </c>
      <c r="P703" s="5">
        <f t="shared" si="41"/>
        <v>1.9872222222222222</v>
      </c>
      <c r="Q703" t="s">
        <v>2035</v>
      </c>
      <c r="R703" t="s">
        <v>2036</v>
      </c>
      <c r="S703" s="8">
        <f t="shared" si="42"/>
        <v>1070241.5</v>
      </c>
      <c r="T703" s="8">
        <f t="shared" si="43"/>
        <v>42996.208333333328</v>
      </c>
    </row>
    <row r="704" spans="1:20" ht="17" x14ac:dyDescent="0.2">
      <c r="A704">
        <v>911</v>
      </c>
      <c r="B704" t="s">
        <v>1854</v>
      </c>
      <c r="C704" s="3" t="s">
        <v>1855</v>
      </c>
      <c r="D704">
        <v>5800</v>
      </c>
      <c r="E704">
        <v>11539</v>
      </c>
      <c r="F704" t="s">
        <v>20</v>
      </c>
      <c r="G704">
        <v>462</v>
      </c>
      <c r="H704" t="s">
        <v>21</v>
      </c>
      <c r="I704" t="s">
        <v>22</v>
      </c>
      <c r="J704">
        <v>1568005200</v>
      </c>
      <c r="K704">
        <v>1568178000</v>
      </c>
      <c r="L704" t="b">
        <v>1</v>
      </c>
      <c r="M704" t="b">
        <v>0</v>
      </c>
      <c r="N704" t="s">
        <v>28</v>
      </c>
      <c r="O704" s="14">
        <f t="shared" si="40"/>
        <v>24.976190476190474</v>
      </c>
      <c r="P704" s="5">
        <f t="shared" si="41"/>
        <v>1.9894827586206896</v>
      </c>
      <c r="Q704" t="s">
        <v>2033</v>
      </c>
      <c r="R704" t="s">
        <v>2034</v>
      </c>
      <c r="S704" s="8">
        <f t="shared" si="42"/>
        <v>1114461.5</v>
      </c>
      <c r="T704" s="8">
        <f t="shared" si="43"/>
        <v>43719.208333333328</v>
      </c>
    </row>
    <row r="705" spans="1:20" ht="17" x14ac:dyDescent="0.2">
      <c r="A705">
        <v>557</v>
      </c>
      <c r="B705" t="s">
        <v>1158</v>
      </c>
      <c r="C705" s="3" t="s">
        <v>1159</v>
      </c>
      <c r="D705">
        <v>6000</v>
      </c>
      <c r="E705">
        <v>11960</v>
      </c>
      <c r="F705" t="s">
        <v>20</v>
      </c>
      <c r="G705">
        <v>221</v>
      </c>
      <c r="H705" t="s">
        <v>21</v>
      </c>
      <c r="I705" t="s">
        <v>22</v>
      </c>
      <c r="J705">
        <v>1443762000</v>
      </c>
      <c r="K705">
        <v>1444021200</v>
      </c>
      <c r="L705" t="b">
        <v>0</v>
      </c>
      <c r="M705" t="b">
        <v>1</v>
      </c>
      <c r="N705" t="s">
        <v>474</v>
      </c>
      <c r="O705" s="14">
        <f t="shared" si="40"/>
        <v>54.117647058823529</v>
      </c>
      <c r="P705" s="5">
        <f t="shared" si="41"/>
        <v>1.9933333333333334</v>
      </c>
      <c r="Q705" t="s">
        <v>2035</v>
      </c>
      <c r="R705" t="s">
        <v>2036</v>
      </c>
      <c r="S705" s="8">
        <f t="shared" si="42"/>
        <v>1028181.5</v>
      </c>
      <c r="T705" s="8">
        <f t="shared" si="43"/>
        <v>42282.208333333328</v>
      </c>
    </row>
    <row r="706" spans="1:20" ht="34" x14ac:dyDescent="0.2">
      <c r="A706">
        <v>332</v>
      </c>
      <c r="B706" t="s">
        <v>716</v>
      </c>
      <c r="C706" s="3" t="s">
        <v>717</v>
      </c>
      <c r="D706">
        <v>20700</v>
      </c>
      <c r="E706">
        <v>41396</v>
      </c>
      <c r="F706" t="s">
        <v>20</v>
      </c>
      <c r="G706">
        <v>470</v>
      </c>
      <c r="H706" t="s">
        <v>21</v>
      </c>
      <c r="I706" t="s">
        <v>22</v>
      </c>
      <c r="J706">
        <v>1364446800</v>
      </c>
      <c r="K706">
        <v>1364533200</v>
      </c>
      <c r="L706" t="b">
        <v>0</v>
      </c>
      <c r="M706" t="b">
        <v>0</v>
      </c>
      <c r="N706" t="s">
        <v>65</v>
      </c>
      <c r="O706" s="14">
        <f t="shared" si="40"/>
        <v>88.076595744680844</v>
      </c>
      <c r="P706" s="5">
        <f t="shared" si="41"/>
        <v>1.999806763285024</v>
      </c>
      <c r="Q706" t="s">
        <v>2037</v>
      </c>
      <c r="R706" t="s">
        <v>2053</v>
      </c>
      <c r="S706" s="8">
        <f t="shared" si="42"/>
        <v>973101.5</v>
      </c>
      <c r="T706" s="8">
        <f t="shared" si="43"/>
        <v>41362.208333333336</v>
      </c>
    </row>
    <row r="707" spans="1:20" ht="17" x14ac:dyDescent="0.2">
      <c r="A707">
        <v>597</v>
      </c>
      <c r="B707" t="s">
        <v>1236</v>
      </c>
      <c r="C707" s="3" t="s">
        <v>1237</v>
      </c>
      <c r="D707">
        <v>73800</v>
      </c>
      <c r="E707">
        <v>148779</v>
      </c>
      <c r="F707" t="s">
        <v>20</v>
      </c>
      <c r="G707">
        <v>2188</v>
      </c>
      <c r="H707" t="s">
        <v>21</v>
      </c>
      <c r="I707" t="s">
        <v>22</v>
      </c>
      <c r="J707">
        <v>1573970400</v>
      </c>
      <c r="K707">
        <v>1575525600</v>
      </c>
      <c r="L707" t="b">
        <v>0</v>
      </c>
      <c r="M707" t="b">
        <v>0</v>
      </c>
      <c r="N707" t="s">
        <v>33</v>
      </c>
      <c r="O707" s="14">
        <f t="shared" ref="O707:O770" si="44">$E707/$G707</f>
        <v>67.997714808043881</v>
      </c>
      <c r="P707" s="5">
        <f t="shared" ref="P707:P770" si="45">E707/D707</f>
        <v>2.0159756097560977</v>
      </c>
      <c r="Q707" t="s">
        <v>2035</v>
      </c>
      <c r="R707" t="s">
        <v>2049</v>
      </c>
      <c r="S707" s="8">
        <f t="shared" ref="S707:S770" si="46">(((J707/60)/24)+DATE(1970,1,1))</f>
        <v>1118604</v>
      </c>
      <c r="T707" s="8">
        <f t="shared" ref="T707:T770" si="47">(((K707/60)/60)/24)+DATE(1970,1,1)</f>
        <v>43804.25</v>
      </c>
    </row>
    <row r="708" spans="1:20" ht="17" x14ac:dyDescent="0.2">
      <c r="A708">
        <v>801</v>
      </c>
      <c r="B708" t="s">
        <v>1637</v>
      </c>
      <c r="C708" s="3" t="s">
        <v>1638</v>
      </c>
      <c r="D708">
        <v>2300</v>
      </c>
      <c r="E708">
        <v>4667</v>
      </c>
      <c r="F708" t="s">
        <v>20</v>
      </c>
      <c r="G708">
        <v>106</v>
      </c>
      <c r="H708" t="s">
        <v>21</v>
      </c>
      <c r="I708" t="s">
        <v>22</v>
      </c>
      <c r="J708">
        <v>1577772000</v>
      </c>
      <c r="K708">
        <v>1579672800</v>
      </c>
      <c r="L708" t="b">
        <v>0</v>
      </c>
      <c r="M708" t="b">
        <v>1</v>
      </c>
      <c r="N708" t="s">
        <v>122</v>
      </c>
      <c r="O708" s="14">
        <f t="shared" si="44"/>
        <v>44.028301886792455</v>
      </c>
      <c r="P708" s="5">
        <f t="shared" si="45"/>
        <v>2.0291304347826089</v>
      </c>
      <c r="Q708" t="s">
        <v>2033</v>
      </c>
      <c r="R708" t="s">
        <v>2034</v>
      </c>
      <c r="S708" s="8">
        <f t="shared" si="46"/>
        <v>1121244</v>
      </c>
      <c r="T708" s="8">
        <f t="shared" si="47"/>
        <v>43852.25</v>
      </c>
    </row>
    <row r="709" spans="1:20" ht="17" x14ac:dyDescent="0.2">
      <c r="A709">
        <v>311</v>
      </c>
      <c r="B709" t="s">
        <v>674</v>
      </c>
      <c r="C709" s="3" t="s">
        <v>675</v>
      </c>
      <c r="D709">
        <v>6300</v>
      </c>
      <c r="E709">
        <v>12812</v>
      </c>
      <c r="F709" t="s">
        <v>20</v>
      </c>
      <c r="G709">
        <v>121</v>
      </c>
      <c r="H709" t="s">
        <v>21</v>
      </c>
      <c r="I709" t="s">
        <v>22</v>
      </c>
      <c r="J709">
        <v>1297836000</v>
      </c>
      <c r="K709">
        <v>1298872800</v>
      </c>
      <c r="L709" t="b">
        <v>0</v>
      </c>
      <c r="M709" t="b">
        <v>0</v>
      </c>
      <c r="N709" t="s">
        <v>33</v>
      </c>
      <c r="O709" s="14">
        <f t="shared" si="44"/>
        <v>105.88429752066116</v>
      </c>
      <c r="P709" s="5">
        <f t="shared" si="45"/>
        <v>2.0336507936507937</v>
      </c>
      <c r="Q709" t="s">
        <v>2042</v>
      </c>
      <c r="R709" t="s">
        <v>2043</v>
      </c>
      <c r="S709" s="8">
        <f t="shared" si="46"/>
        <v>926844</v>
      </c>
      <c r="T709" s="8">
        <f t="shared" si="47"/>
        <v>40602.25</v>
      </c>
    </row>
    <row r="710" spans="1:20" ht="17" x14ac:dyDescent="0.2">
      <c r="A710">
        <v>565</v>
      </c>
      <c r="B710" t="s">
        <v>1174</v>
      </c>
      <c r="C710" s="3" t="s">
        <v>1175</v>
      </c>
      <c r="D710">
        <v>94900</v>
      </c>
      <c r="E710">
        <v>194166</v>
      </c>
      <c r="F710" t="s">
        <v>20</v>
      </c>
      <c r="G710">
        <v>3596</v>
      </c>
      <c r="H710" t="s">
        <v>21</v>
      </c>
      <c r="I710" t="s">
        <v>22</v>
      </c>
      <c r="J710">
        <v>1321336800</v>
      </c>
      <c r="K710">
        <v>1323064800</v>
      </c>
      <c r="L710" t="b">
        <v>0</v>
      </c>
      <c r="M710" t="b">
        <v>0</v>
      </c>
      <c r="N710" t="s">
        <v>33</v>
      </c>
      <c r="O710" s="14">
        <f t="shared" si="44"/>
        <v>53.99499443826474</v>
      </c>
      <c r="P710" s="5">
        <f t="shared" si="45"/>
        <v>2.0460063224446787</v>
      </c>
      <c r="Q710" t="s">
        <v>2033</v>
      </c>
      <c r="R710" t="s">
        <v>2034</v>
      </c>
      <c r="S710" s="8">
        <f t="shared" si="46"/>
        <v>943164</v>
      </c>
      <c r="T710" s="8">
        <f t="shared" si="47"/>
        <v>40882.25</v>
      </c>
    </row>
    <row r="711" spans="1:20" ht="34" x14ac:dyDescent="0.2">
      <c r="A711">
        <v>626</v>
      </c>
      <c r="B711" t="s">
        <v>1294</v>
      </c>
      <c r="C711" s="3" t="s">
        <v>1295</v>
      </c>
      <c r="D711">
        <v>6400</v>
      </c>
      <c r="E711">
        <v>13205</v>
      </c>
      <c r="F711" t="s">
        <v>20</v>
      </c>
      <c r="G711">
        <v>189</v>
      </c>
      <c r="H711" t="s">
        <v>21</v>
      </c>
      <c r="I711" t="s">
        <v>22</v>
      </c>
      <c r="J711">
        <v>1285650000</v>
      </c>
      <c r="K711">
        <v>1286427600</v>
      </c>
      <c r="L711" t="b">
        <v>0</v>
      </c>
      <c r="M711" t="b">
        <v>1</v>
      </c>
      <c r="N711" t="s">
        <v>33</v>
      </c>
      <c r="O711" s="14">
        <f t="shared" si="44"/>
        <v>69.867724867724874</v>
      </c>
      <c r="P711" s="5">
        <f t="shared" si="45"/>
        <v>2.0632812500000002</v>
      </c>
      <c r="Q711" t="s">
        <v>2033</v>
      </c>
      <c r="R711" t="s">
        <v>2034</v>
      </c>
      <c r="S711" s="8">
        <f t="shared" si="46"/>
        <v>918381.5</v>
      </c>
      <c r="T711" s="8">
        <f t="shared" si="47"/>
        <v>40458.208333333336</v>
      </c>
    </row>
    <row r="712" spans="1:20" ht="17" x14ac:dyDescent="0.2">
      <c r="A712">
        <v>601</v>
      </c>
      <c r="B712" t="s">
        <v>1244</v>
      </c>
      <c r="C712" s="3" t="s">
        <v>1245</v>
      </c>
      <c r="D712">
        <v>6300</v>
      </c>
      <c r="E712">
        <v>13018</v>
      </c>
      <c r="F712" t="s">
        <v>20</v>
      </c>
      <c r="G712">
        <v>194</v>
      </c>
      <c r="H712" t="s">
        <v>21</v>
      </c>
      <c r="I712" t="s">
        <v>22</v>
      </c>
      <c r="J712">
        <v>1401426000</v>
      </c>
      <c r="K712">
        <v>1402894800</v>
      </c>
      <c r="L712" t="b">
        <v>1</v>
      </c>
      <c r="M712" t="b">
        <v>0</v>
      </c>
      <c r="N712" t="s">
        <v>65</v>
      </c>
      <c r="O712" s="14">
        <f t="shared" si="44"/>
        <v>67.103092783505161</v>
      </c>
      <c r="P712" s="5">
        <f t="shared" si="45"/>
        <v>2.0663492063492064</v>
      </c>
      <c r="Q712" t="s">
        <v>2033</v>
      </c>
      <c r="R712" t="s">
        <v>2034</v>
      </c>
      <c r="S712" s="8">
        <f t="shared" si="46"/>
        <v>998781.5</v>
      </c>
      <c r="T712" s="8">
        <f t="shared" si="47"/>
        <v>41806.208333333336</v>
      </c>
    </row>
    <row r="713" spans="1:20" ht="34" x14ac:dyDescent="0.2">
      <c r="A713">
        <v>851</v>
      </c>
      <c r="B713" t="s">
        <v>1735</v>
      </c>
      <c r="C713" s="3" t="s">
        <v>1736</v>
      </c>
      <c r="D713">
        <v>6000</v>
      </c>
      <c r="E713">
        <v>12468</v>
      </c>
      <c r="F713" t="s">
        <v>20</v>
      </c>
      <c r="G713">
        <v>160</v>
      </c>
      <c r="H713" t="s">
        <v>21</v>
      </c>
      <c r="I713" t="s">
        <v>22</v>
      </c>
      <c r="J713">
        <v>1335934800</v>
      </c>
      <c r="K713">
        <v>1338786000</v>
      </c>
      <c r="L713" t="b">
        <v>0</v>
      </c>
      <c r="M713" t="b">
        <v>0</v>
      </c>
      <c r="N713" t="s">
        <v>50</v>
      </c>
      <c r="O713" s="14">
        <f t="shared" si="44"/>
        <v>77.924999999999997</v>
      </c>
      <c r="P713" s="5">
        <f t="shared" si="45"/>
        <v>2.0779999999999998</v>
      </c>
      <c r="Q713" t="s">
        <v>2035</v>
      </c>
      <c r="R713" t="s">
        <v>2049</v>
      </c>
      <c r="S713" s="8">
        <f t="shared" si="46"/>
        <v>953301.5</v>
      </c>
      <c r="T713" s="8">
        <f t="shared" si="47"/>
        <v>41064.208333333336</v>
      </c>
    </row>
    <row r="714" spans="1:20" ht="17" x14ac:dyDescent="0.2">
      <c r="A714">
        <v>765</v>
      </c>
      <c r="B714" t="s">
        <v>1565</v>
      </c>
      <c r="C714" s="3" t="s">
        <v>1566</v>
      </c>
      <c r="D714">
        <v>3900</v>
      </c>
      <c r="E714">
        <v>8125</v>
      </c>
      <c r="F714" t="s">
        <v>20</v>
      </c>
      <c r="G714">
        <v>198</v>
      </c>
      <c r="H714" t="s">
        <v>21</v>
      </c>
      <c r="I714" t="s">
        <v>22</v>
      </c>
      <c r="J714">
        <v>1492232400</v>
      </c>
      <c r="K714">
        <v>1494392400</v>
      </c>
      <c r="L714" t="b">
        <v>1</v>
      </c>
      <c r="M714" t="b">
        <v>1</v>
      </c>
      <c r="N714" t="s">
        <v>60</v>
      </c>
      <c r="O714" s="14">
        <f t="shared" si="44"/>
        <v>41.035353535353536</v>
      </c>
      <c r="P714" s="5">
        <f t="shared" si="45"/>
        <v>2.0833333333333335</v>
      </c>
      <c r="Q714" t="s">
        <v>2039</v>
      </c>
      <c r="R714" t="s">
        <v>2041</v>
      </c>
      <c r="S714" s="8">
        <f t="shared" si="46"/>
        <v>1061841.5</v>
      </c>
      <c r="T714" s="8">
        <f t="shared" si="47"/>
        <v>42865.208333333328</v>
      </c>
    </row>
    <row r="715" spans="1:20" ht="34" x14ac:dyDescent="0.2">
      <c r="A715">
        <v>595</v>
      </c>
      <c r="B715" t="s">
        <v>1232</v>
      </c>
      <c r="C715" s="3" t="s">
        <v>1233</v>
      </c>
      <c r="D715">
        <v>70300</v>
      </c>
      <c r="E715">
        <v>146595</v>
      </c>
      <c r="F715" t="s">
        <v>20</v>
      </c>
      <c r="G715">
        <v>1629</v>
      </c>
      <c r="H715" t="s">
        <v>21</v>
      </c>
      <c r="I715" t="s">
        <v>22</v>
      </c>
      <c r="J715">
        <v>1268715600</v>
      </c>
      <c r="K715">
        <v>1270530000</v>
      </c>
      <c r="L715" t="b">
        <v>0</v>
      </c>
      <c r="M715" t="b">
        <v>1</v>
      </c>
      <c r="N715" t="s">
        <v>33</v>
      </c>
      <c r="O715" s="14">
        <f t="shared" si="44"/>
        <v>89.99079189686924</v>
      </c>
      <c r="P715" s="5">
        <f t="shared" si="45"/>
        <v>2.0852773826458035</v>
      </c>
      <c r="Q715" t="s">
        <v>2039</v>
      </c>
      <c r="R715" t="s">
        <v>2048</v>
      </c>
      <c r="S715" s="8">
        <f t="shared" si="46"/>
        <v>906621.5</v>
      </c>
      <c r="T715" s="8">
        <f t="shared" si="47"/>
        <v>40274.208333333336</v>
      </c>
    </row>
    <row r="716" spans="1:20" ht="17" x14ac:dyDescent="0.2">
      <c r="A716">
        <v>287</v>
      </c>
      <c r="B716" t="s">
        <v>626</v>
      </c>
      <c r="C716" s="3" t="s">
        <v>627</v>
      </c>
      <c r="D716">
        <v>6300</v>
      </c>
      <c r="E716">
        <v>13213</v>
      </c>
      <c r="F716" t="s">
        <v>20</v>
      </c>
      <c r="G716">
        <v>176</v>
      </c>
      <c r="H716" t="s">
        <v>21</v>
      </c>
      <c r="I716" t="s">
        <v>22</v>
      </c>
      <c r="J716">
        <v>1430197200</v>
      </c>
      <c r="K716">
        <v>1430197200</v>
      </c>
      <c r="L716" t="b">
        <v>0</v>
      </c>
      <c r="M716" t="b">
        <v>0</v>
      </c>
      <c r="N716" t="s">
        <v>50</v>
      </c>
      <c r="O716" s="14">
        <f t="shared" si="44"/>
        <v>75.07386363636364</v>
      </c>
      <c r="P716" s="5">
        <f t="shared" si="45"/>
        <v>2.0973015873015872</v>
      </c>
      <c r="Q716" t="s">
        <v>2033</v>
      </c>
      <c r="R716" t="s">
        <v>2034</v>
      </c>
      <c r="S716" s="8">
        <f t="shared" si="46"/>
        <v>1018761.5</v>
      </c>
      <c r="T716" s="8">
        <f t="shared" si="47"/>
        <v>42122.208333333328</v>
      </c>
    </row>
    <row r="717" spans="1:20" ht="34" x14ac:dyDescent="0.2">
      <c r="A717">
        <v>888</v>
      </c>
      <c r="B717" t="s">
        <v>1808</v>
      </c>
      <c r="C717" s="3" t="s">
        <v>1809</v>
      </c>
      <c r="D717">
        <v>5800</v>
      </c>
      <c r="E717">
        <v>12174</v>
      </c>
      <c r="F717" t="s">
        <v>20</v>
      </c>
      <c r="G717">
        <v>290</v>
      </c>
      <c r="H717" t="s">
        <v>21</v>
      </c>
      <c r="I717" t="s">
        <v>22</v>
      </c>
      <c r="J717">
        <v>1491886800</v>
      </c>
      <c r="K717">
        <v>1493528400</v>
      </c>
      <c r="L717" t="b">
        <v>0</v>
      </c>
      <c r="M717" t="b">
        <v>0</v>
      </c>
      <c r="N717" t="s">
        <v>33</v>
      </c>
      <c r="O717" s="14">
        <f t="shared" si="44"/>
        <v>41.979310344827589</v>
      </c>
      <c r="P717" s="5">
        <f t="shared" si="45"/>
        <v>2.0989655172413793</v>
      </c>
      <c r="Q717" t="s">
        <v>2039</v>
      </c>
      <c r="R717" t="s">
        <v>2041</v>
      </c>
      <c r="S717" s="8">
        <f t="shared" si="46"/>
        <v>1061601.5</v>
      </c>
      <c r="T717" s="8">
        <f t="shared" si="47"/>
        <v>42855.208333333328</v>
      </c>
    </row>
    <row r="718" spans="1:20" ht="17" x14ac:dyDescent="0.2">
      <c r="A718">
        <v>248</v>
      </c>
      <c r="B718" t="s">
        <v>548</v>
      </c>
      <c r="C718" s="3" t="s">
        <v>549</v>
      </c>
      <c r="D718">
        <v>6200</v>
      </c>
      <c r="E718">
        <v>13103</v>
      </c>
      <c r="F718" t="s">
        <v>20</v>
      </c>
      <c r="G718">
        <v>218</v>
      </c>
      <c r="H718" t="s">
        <v>26</v>
      </c>
      <c r="I718" t="s">
        <v>27</v>
      </c>
      <c r="J718">
        <v>1420005600</v>
      </c>
      <c r="K718">
        <v>1420437600</v>
      </c>
      <c r="L718" t="b">
        <v>0</v>
      </c>
      <c r="M718" t="b">
        <v>0</v>
      </c>
      <c r="N718" t="s">
        <v>292</v>
      </c>
      <c r="O718" s="14">
        <f t="shared" si="44"/>
        <v>60.105504587155963</v>
      </c>
      <c r="P718" s="5">
        <f t="shared" si="45"/>
        <v>2.1133870967741935</v>
      </c>
      <c r="Q718" t="s">
        <v>2033</v>
      </c>
      <c r="R718" t="s">
        <v>2034</v>
      </c>
      <c r="S718" s="8">
        <f t="shared" si="46"/>
        <v>1011684</v>
      </c>
      <c r="T718" s="8">
        <f t="shared" si="47"/>
        <v>42009.25</v>
      </c>
    </row>
    <row r="719" spans="1:20" ht="17" x14ac:dyDescent="0.2">
      <c r="A719">
        <v>932</v>
      </c>
      <c r="B719" t="s">
        <v>1896</v>
      </c>
      <c r="C719" s="3" t="s">
        <v>1897</v>
      </c>
      <c r="D719">
        <v>2300</v>
      </c>
      <c r="E719">
        <v>4883</v>
      </c>
      <c r="F719" t="s">
        <v>20</v>
      </c>
      <c r="G719">
        <v>144</v>
      </c>
      <c r="H719" t="s">
        <v>21</v>
      </c>
      <c r="I719" t="s">
        <v>22</v>
      </c>
      <c r="J719">
        <v>1394514000</v>
      </c>
      <c r="K719">
        <v>1394773200</v>
      </c>
      <c r="L719" t="b">
        <v>0</v>
      </c>
      <c r="M719" t="b">
        <v>0</v>
      </c>
      <c r="N719" t="s">
        <v>23</v>
      </c>
      <c r="O719" s="14">
        <f t="shared" si="44"/>
        <v>33.909722222222221</v>
      </c>
      <c r="P719" s="5">
        <f t="shared" si="45"/>
        <v>2.1230434782608696</v>
      </c>
      <c r="Q719" t="s">
        <v>2055</v>
      </c>
      <c r="R719" t="s">
        <v>2059</v>
      </c>
      <c r="S719" s="8">
        <f t="shared" si="46"/>
        <v>993981.5</v>
      </c>
      <c r="T719" s="8">
        <f t="shared" si="47"/>
        <v>41712.208333333336</v>
      </c>
    </row>
    <row r="720" spans="1:20" ht="17" x14ac:dyDescent="0.2">
      <c r="A720">
        <v>746</v>
      </c>
      <c r="B720" t="s">
        <v>1528</v>
      </c>
      <c r="C720" s="3" t="s">
        <v>1529</v>
      </c>
      <c r="D720">
        <v>55800</v>
      </c>
      <c r="E720">
        <v>118580</v>
      </c>
      <c r="F720" t="s">
        <v>20</v>
      </c>
      <c r="G720">
        <v>3388</v>
      </c>
      <c r="H720" t="s">
        <v>21</v>
      </c>
      <c r="I720" t="s">
        <v>22</v>
      </c>
      <c r="J720">
        <v>1318136400</v>
      </c>
      <c r="K720">
        <v>1318568400</v>
      </c>
      <c r="L720" t="b">
        <v>0</v>
      </c>
      <c r="M720" t="b">
        <v>0</v>
      </c>
      <c r="N720" t="s">
        <v>28</v>
      </c>
      <c r="O720" s="14">
        <f t="shared" si="44"/>
        <v>35</v>
      </c>
      <c r="P720" s="5">
        <f t="shared" si="45"/>
        <v>2.1250896057347672</v>
      </c>
      <c r="Q720" t="s">
        <v>2039</v>
      </c>
      <c r="R720" t="s">
        <v>2040</v>
      </c>
      <c r="S720" s="8">
        <f t="shared" si="46"/>
        <v>940941.5</v>
      </c>
      <c r="T720" s="8">
        <f t="shared" si="47"/>
        <v>40830.208333333336</v>
      </c>
    </row>
    <row r="721" spans="1:20" ht="17" x14ac:dyDescent="0.2">
      <c r="A721">
        <v>41</v>
      </c>
      <c r="B721" t="s">
        <v>127</v>
      </c>
      <c r="C721" s="3" t="s">
        <v>128</v>
      </c>
      <c r="D721">
        <v>5600</v>
      </c>
      <c r="E721">
        <v>11924</v>
      </c>
      <c r="F721" t="s">
        <v>20</v>
      </c>
      <c r="G721">
        <v>111</v>
      </c>
      <c r="H721" t="s">
        <v>107</v>
      </c>
      <c r="I721" t="s">
        <v>108</v>
      </c>
      <c r="J721">
        <v>1346734800</v>
      </c>
      <c r="K721">
        <v>1348981200</v>
      </c>
      <c r="L721" t="b">
        <v>0</v>
      </c>
      <c r="M721" t="b">
        <v>1</v>
      </c>
      <c r="N721" t="s">
        <v>23</v>
      </c>
      <c r="O721" s="14">
        <f t="shared" si="44"/>
        <v>107.42342342342343</v>
      </c>
      <c r="P721" s="5">
        <f t="shared" si="45"/>
        <v>2.1292857142857144</v>
      </c>
      <c r="Q721" t="s">
        <v>2035</v>
      </c>
      <c r="R721" t="s">
        <v>2036</v>
      </c>
      <c r="S721" s="8">
        <f t="shared" si="46"/>
        <v>960801.5</v>
      </c>
      <c r="T721" s="8">
        <f t="shared" si="47"/>
        <v>41182.208333333336</v>
      </c>
    </row>
    <row r="722" spans="1:20" ht="34" x14ac:dyDescent="0.2">
      <c r="A722">
        <v>119</v>
      </c>
      <c r="B722" t="s">
        <v>288</v>
      </c>
      <c r="C722" s="3" t="s">
        <v>289</v>
      </c>
      <c r="D722">
        <v>5000</v>
      </c>
      <c r="E722">
        <v>10748</v>
      </c>
      <c r="F722" t="s">
        <v>20</v>
      </c>
      <c r="G722">
        <v>154</v>
      </c>
      <c r="H722" t="s">
        <v>21</v>
      </c>
      <c r="I722" t="s">
        <v>22</v>
      </c>
      <c r="J722">
        <v>1402894800</v>
      </c>
      <c r="K722">
        <v>1404363600</v>
      </c>
      <c r="L722" t="b">
        <v>0</v>
      </c>
      <c r="M722" t="b">
        <v>1</v>
      </c>
      <c r="N722" t="s">
        <v>42</v>
      </c>
      <c r="O722" s="14">
        <f t="shared" si="44"/>
        <v>69.79220779220779</v>
      </c>
      <c r="P722" s="5">
        <f t="shared" si="45"/>
        <v>2.1496</v>
      </c>
      <c r="Q722" t="s">
        <v>2039</v>
      </c>
      <c r="R722" t="s">
        <v>2040</v>
      </c>
      <c r="S722" s="8">
        <f t="shared" si="46"/>
        <v>999801.5</v>
      </c>
      <c r="T722" s="8">
        <f t="shared" si="47"/>
        <v>41823.208333333336</v>
      </c>
    </row>
    <row r="723" spans="1:20" ht="17" x14ac:dyDescent="0.2">
      <c r="A723">
        <v>57</v>
      </c>
      <c r="B723" t="s">
        <v>162</v>
      </c>
      <c r="C723" s="3" t="s">
        <v>163</v>
      </c>
      <c r="D723">
        <v>2900</v>
      </c>
      <c r="E723">
        <v>6243</v>
      </c>
      <c r="F723" t="s">
        <v>20</v>
      </c>
      <c r="G723">
        <v>201</v>
      </c>
      <c r="H723" t="s">
        <v>21</v>
      </c>
      <c r="I723" t="s">
        <v>22</v>
      </c>
      <c r="J723">
        <v>1504242000</v>
      </c>
      <c r="K723">
        <v>1505278800</v>
      </c>
      <c r="L723" t="b">
        <v>0</v>
      </c>
      <c r="M723" t="b">
        <v>0</v>
      </c>
      <c r="N723" t="s">
        <v>89</v>
      </c>
      <c r="O723" s="14">
        <f t="shared" si="44"/>
        <v>31.059701492537314</v>
      </c>
      <c r="P723" s="5">
        <f t="shared" si="45"/>
        <v>2.1527586206896552</v>
      </c>
      <c r="Q723" t="s">
        <v>2037</v>
      </c>
      <c r="R723" t="s">
        <v>2051</v>
      </c>
      <c r="S723" s="8">
        <f t="shared" si="46"/>
        <v>1070181.5</v>
      </c>
      <c r="T723" s="8">
        <f t="shared" si="47"/>
        <v>42991.208333333328</v>
      </c>
    </row>
    <row r="724" spans="1:20" ht="17" x14ac:dyDescent="0.2">
      <c r="A724">
        <v>782</v>
      </c>
      <c r="B724" t="s">
        <v>1599</v>
      </c>
      <c r="C724" s="3" t="s">
        <v>1600</v>
      </c>
      <c r="D724">
        <v>5100</v>
      </c>
      <c r="E724">
        <v>10981</v>
      </c>
      <c r="F724" t="s">
        <v>20</v>
      </c>
      <c r="G724">
        <v>161</v>
      </c>
      <c r="H724" t="s">
        <v>21</v>
      </c>
      <c r="I724" t="s">
        <v>22</v>
      </c>
      <c r="J724">
        <v>1298959200</v>
      </c>
      <c r="K724">
        <v>1301374800</v>
      </c>
      <c r="L724" t="b">
        <v>0</v>
      </c>
      <c r="M724" t="b">
        <v>1</v>
      </c>
      <c r="N724" t="s">
        <v>71</v>
      </c>
      <c r="O724" s="14">
        <f t="shared" si="44"/>
        <v>68.204968944099377</v>
      </c>
      <c r="P724" s="5">
        <f t="shared" si="45"/>
        <v>2.153137254901961</v>
      </c>
      <c r="Q724" t="s">
        <v>2055</v>
      </c>
      <c r="R724" t="s">
        <v>2056</v>
      </c>
      <c r="S724" s="8">
        <f t="shared" si="46"/>
        <v>927624</v>
      </c>
      <c r="T724" s="8">
        <f t="shared" si="47"/>
        <v>40631.208333333336</v>
      </c>
    </row>
    <row r="725" spans="1:20" ht="17" x14ac:dyDescent="0.2">
      <c r="A725">
        <v>218</v>
      </c>
      <c r="B725" t="s">
        <v>489</v>
      </c>
      <c r="C725" s="3" t="s">
        <v>490</v>
      </c>
      <c r="D725">
        <v>5700</v>
      </c>
      <c r="E725">
        <v>12309</v>
      </c>
      <c r="F725" t="s">
        <v>20</v>
      </c>
      <c r="G725">
        <v>397</v>
      </c>
      <c r="H725" t="s">
        <v>40</v>
      </c>
      <c r="I725" t="s">
        <v>41</v>
      </c>
      <c r="J725">
        <v>1320991200</v>
      </c>
      <c r="K725">
        <v>1323928800</v>
      </c>
      <c r="L725" t="b">
        <v>0</v>
      </c>
      <c r="M725" t="b">
        <v>1</v>
      </c>
      <c r="N725" t="s">
        <v>100</v>
      </c>
      <c r="O725" s="14">
        <f t="shared" si="44"/>
        <v>31.005037783375315</v>
      </c>
      <c r="P725" s="5">
        <f t="shared" si="45"/>
        <v>2.1594736842105262</v>
      </c>
      <c r="Q725" t="s">
        <v>2037</v>
      </c>
      <c r="R725" t="s">
        <v>2038</v>
      </c>
      <c r="S725" s="8">
        <f t="shared" si="46"/>
        <v>942924</v>
      </c>
      <c r="T725" s="8">
        <f t="shared" si="47"/>
        <v>40892.25</v>
      </c>
    </row>
    <row r="726" spans="1:20" ht="17" x14ac:dyDescent="0.2">
      <c r="A726">
        <v>25</v>
      </c>
      <c r="B726" t="s">
        <v>87</v>
      </c>
      <c r="C726" s="3" t="s">
        <v>88</v>
      </c>
      <c r="D726">
        <v>5500</v>
      </c>
      <c r="E726">
        <v>11904</v>
      </c>
      <c r="F726" t="s">
        <v>20</v>
      </c>
      <c r="G726">
        <v>163</v>
      </c>
      <c r="H726" t="s">
        <v>21</v>
      </c>
      <c r="I726" t="s">
        <v>22</v>
      </c>
      <c r="J726">
        <v>1305694800</v>
      </c>
      <c r="K726">
        <v>1307422800</v>
      </c>
      <c r="L726" t="b">
        <v>0</v>
      </c>
      <c r="M726" t="b">
        <v>1</v>
      </c>
      <c r="N726" t="s">
        <v>89</v>
      </c>
      <c r="O726" s="14">
        <f t="shared" si="44"/>
        <v>73.030674846625772</v>
      </c>
      <c r="P726" s="5">
        <f t="shared" si="45"/>
        <v>2.1643636363636363</v>
      </c>
      <c r="Q726" t="s">
        <v>2037</v>
      </c>
      <c r="R726" t="s">
        <v>2058</v>
      </c>
      <c r="S726" s="8">
        <f t="shared" si="46"/>
        <v>932301.5</v>
      </c>
      <c r="T726" s="8">
        <f t="shared" si="47"/>
        <v>40701.208333333336</v>
      </c>
    </row>
    <row r="727" spans="1:20" ht="17" x14ac:dyDescent="0.2">
      <c r="A727">
        <v>987</v>
      </c>
      <c r="B727" t="s">
        <v>2002</v>
      </c>
      <c r="C727" s="3" t="s">
        <v>2003</v>
      </c>
      <c r="D727">
        <v>6200</v>
      </c>
      <c r="E727">
        <v>13441</v>
      </c>
      <c r="F727" t="s">
        <v>20</v>
      </c>
      <c r="G727">
        <v>480</v>
      </c>
      <c r="H727" t="s">
        <v>21</v>
      </c>
      <c r="I727" t="s">
        <v>22</v>
      </c>
      <c r="J727">
        <v>1493269200</v>
      </c>
      <c r="K727">
        <v>1494478800</v>
      </c>
      <c r="L727" t="b">
        <v>0</v>
      </c>
      <c r="M727" t="b">
        <v>0</v>
      </c>
      <c r="N727" t="s">
        <v>42</v>
      </c>
      <c r="O727" s="14">
        <f t="shared" si="44"/>
        <v>28.002083333333335</v>
      </c>
      <c r="P727" s="5">
        <f t="shared" si="45"/>
        <v>2.1679032258064517</v>
      </c>
      <c r="Q727" t="s">
        <v>2055</v>
      </c>
      <c r="R727" t="s">
        <v>2056</v>
      </c>
      <c r="S727" s="8">
        <f t="shared" si="46"/>
        <v>1062561.5</v>
      </c>
      <c r="T727" s="8">
        <f t="shared" si="47"/>
        <v>42866.208333333328</v>
      </c>
    </row>
    <row r="728" spans="1:20" ht="17" x14ac:dyDescent="0.2">
      <c r="A728">
        <v>929</v>
      </c>
      <c r="B728" t="s">
        <v>1890</v>
      </c>
      <c r="C728" s="3" t="s">
        <v>1891</v>
      </c>
      <c r="D728">
        <v>5500</v>
      </c>
      <c r="E728">
        <v>11952</v>
      </c>
      <c r="F728" t="s">
        <v>20</v>
      </c>
      <c r="G728">
        <v>184</v>
      </c>
      <c r="H728" t="s">
        <v>40</v>
      </c>
      <c r="I728" t="s">
        <v>41</v>
      </c>
      <c r="J728">
        <v>1493787600</v>
      </c>
      <c r="K728">
        <v>1494997200</v>
      </c>
      <c r="L728" t="b">
        <v>0</v>
      </c>
      <c r="M728" t="b">
        <v>0</v>
      </c>
      <c r="N728" t="s">
        <v>33</v>
      </c>
      <c r="O728" s="14">
        <f t="shared" si="44"/>
        <v>64.956521739130437</v>
      </c>
      <c r="P728" s="5">
        <f t="shared" si="45"/>
        <v>2.173090909090909</v>
      </c>
      <c r="Q728" t="s">
        <v>2037</v>
      </c>
      <c r="R728" t="s">
        <v>2051</v>
      </c>
      <c r="S728" s="8">
        <f t="shared" si="46"/>
        <v>1062921.5</v>
      </c>
      <c r="T728" s="8">
        <f t="shared" si="47"/>
        <v>42872.208333333328</v>
      </c>
    </row>
    <row r="729" spans="1:20" ht="17" x14ac:dyDescent="0.2">
      <c r="A729">
        <v>96</v>
      </c>
      <c r="B729" t="s">
        <v>241</v>
      </c>
      <c r="C729" s="3" t="s">
        <v>242</v>
      </c>
      <c r="D729">
        <v>69700</v>
      </c>
      <c r="E729">
        <v>151513</v>
      </c>
      <c r="F729" t="s">
        <v>20</v>
      </c>
      <c r="G729">
        <v>2331</v>
      </c>
      <c r="H729" t="s">
        <v>21</v>
      </c>
      <c r="I729" t="s">
        <v>22</v>
      </c>
      <c r="J729">
        <v>1299736800</v>
      </c>
      <c r="K729">
        <v>1300856400</v>
      </c>
      <c r="L729" t="b">
        <v>0</v>
      </c>
      <c r="M729" t="b">
        <v>0</v>
      </c>
      <c r="N729" t="s">
        <v>33</v>
      </c>
      <c r="O729" s="14">
        <f t="shared" si="44"/>
        <v>64.999141999141997</v>
      </c>
      <c r="P729" s="5">
        <f t="shared" si="45"/>
        <v>2.1737876614060259</v>
      </c>
      <c r="Q729" t="s">
        <v>2033</v>
      </c>
      <c r="R729" t="s">
        <v>2034</v>
      </c>
      <c r="S729" s="8">
        <f t="shared" si="46"/>
        <v>928164</v>
      </c>
      <c r="T729" s="8">
        <f t="shared" si="47"/>
        <v>40625.208333333336</v>
      </c>
    </row>
    <row r="730" spans="1:20" ht="34" x14ac:dyDescent="0.2">
      <c r="A730">
        <v>567</v>
      </c>
      <c r="B730" t="s">
        <v>1178</v>
      </c>
      <c r="C730" s="3" t="s">
        <v>1179</v>
      </c>
      <c r="D730">
        <v>6800</v>
      </c>
      <c r="E730">
        <v>14865</v>
      </c>
      <c r="F730" t="s">
        <v>20</v>
      </c>
      <c r="G730">
        <v>244</v>
      </c>
      <c r="H730" t="s">
        <v>21</v>
      </c>
      <c r="I730" t="s">
        <v>22</v>
      </c>
      <c r="J730">
        <v>1404968400</v>
      </c>
      <c r="K730">
        <v>1405141200</v>
      </c>
      <c r="L730" t="b">
        <v>0</v>
      </c>
      <c r="M730" t="b">
        <v>0</v>
      </c>
      <c r="N730" t="s">
        <v>23</v>
      </c>
      <c r="O730" s="14">
        <f t="shared" si="44"/>
        <v>60.922131147540981</v>
      </c>
      <c r="P730" s="5">
        <f t="shared" si="45"/>
        <v>2.1860294117647059</v>
      </c>
      <c r="Q730" t="s">
        <v>2033</v>
      </c>
      <c r="R730" t="s">
        <v>2034</v>
      </c>
      <c r="S730" s="8">
        <f t="shared" si="46"/>
        <v>1001241.5</v>
      </c>
      <c r="T730" s="8">
        <f t="shared" si="47"/>
        <v>41832.208333333336</v>
      </c>
    </row>
    <row r="731" spans="1:20" ht="17" x14ac:dyDescent="0.2">
      <c r="A731">
        <v>121</v>
      </c>
      <c r="B731" t="s">
        <v>293</v>
      </c>
      <c r="C731" s="3" t="s">
        <v>294</v>
      </c>
      <c r="D731">
        <v>45300</v>
      </c>
      <c r="E731">
        <v>99361</v>
      </c>
      <c r="F731" t="s">
        <v>20</v>
      </c>
      <c r="G731">
        <v>903</v>
      </c>
      <c r="H731" t="s">
        <v>21</v>
      </c>
      <c r="I731" t="s">
        <v>22</v>
      </c>
      <c r="J731">
        <v>1412485200</v>
      </c>
      <c r="K731">
        <v>1413608400</v>
      </c>
      <c r="L731" t="b">
        <v>0</v>
      </c>
      <c r="M731" t="b">
        <v>0</v>
      </c>
      <c r="N731" t="s">
        <v>89</v>
      </c>
      <c r="O731" s="14">
        <f t="shared" si="44"/>
        <v>110.0343300110742</v>
      </c>
      <c r="P731" s="5">
        <f t="shared" si="45"/>
        <v>2.1933995584988963</v>
      </c>
      <c r="Q731" t="s">
        <v>2039</v>
      </c>
      <c r="R731" t="s">
        <v>2040</v>
      </c>
      <c r="S731" s="8">
        <f t="shared" si="46"/>
        <v>1006461.5</v>
      </c>
      <c r="T731" s="8">
        <f t="shared" si="47"/>
        <v>41930.208333333336</v>
      </c>
    </row>
    <row r="732" spans="1:20" ht="17" x14ac:dyDescent="0.2">
      <c r="A732">
        <v>149</v>
      </c>
      <c r="B732" t="s">
        <v>350</v>
      </c>
      <c r="C732" s="3" t="s">
        <v>351</v>
      </c>
      <c r="D732">
        <v>6200</v>
      </c>
      <c r="E732">
        <v>13632</v>
      </c>
      <c r="F732" t="s">
        <v>20</v>
      </c>
      <c r="G732">
        <v>195</v>
      </c>
      <c r="H732" t="s">
        <v>21</v>
      </c>
      <c r="I732" t="s">
        <v>22</v>
      </c>
      <c r="J732">
        <v>1357020000</v>
      </c>
      <c r="K732">
        <v>1361512800</v>
      </c>
      <c r="L732" t="b">
        <v>0</v>
      </c>
      <c r="M732" t="b">
        <v>0</v>
      </c>
      <c r="N732" t="s">
        <v>60</v>
      </c>
      <c r="O732" s="14">
        <f t="shared" si="44"/>
        <v>69.907692307692301</v>
      </c>
      <c r="P732" s="5">
        <f t="shared" si="45"/>
        <v>2.1987096774193549</v>
      </c>
      <c r="Q732" t="s">
        <v>2055</v>
      </c>
      <c r="R732" t="s">
        <v>2056</v>
      </c>
      <c r="S732" s="8">
        <f t="shared" si="46"/>
        <v>967944</v>
      </c>
      <c r="T732" s="8">
        <f t="shared" si="47"/>
        <v>41327.25</v>
      </c>
    </row>
    <row r="733" spans="1:20" ht="17" x14ac:dyDescent="0.2">
      <c r="A733">
        <v>488</v>
      </c>
      <c r="B733" t="s">
        <v>1023</v>
      </c>
      <c r="C733" s="3" t="s">
        <v>1024</v>
      </c>
      <c r="D733">
        <v>5300</v>
      </c>
      <c r="E733">
        <v>11663</v>
      </c>
      <c r="F733" t="s">
        <v>20</v>
      </c>
      <c r="G733">
        <v>115</v>
      </c>
      <c r="H733" t="s">
        <v>21</v>
      </c>
      <c r="I733" t="s">
        <v>22</v>
      </c>
      <c r="J733">
        <v>1454479200</v>
      </c>
      <c r="K733">
        <v>1455948000</v>
      </c>
      <c r="L733" t="b">
        <v>0</v>
      </c>
      <c r="M733" t="b">
        <v>0</v>
      </c>
      <c r="N733" t="s">
        <v>33</v>
      </c>
      <c r="O733" s="14">
        <f t="shared" si="44"/>
        <v>101.41739130434783</v>
      </c>
      <c r="P733" s="5">
        <f t="shared" si="45"/>
        <v>2.2005660377358489</v>
      </c>
      <c r="Q733" t="s">
        <v>2039</v>
      </c>
      <c r="R733" t="s">
        <v>2048</v>
      </c>
      <c r="S733" s="8">
        <f t="shared" si="46"/>
        <v>1035624</v>
      </c>
      <c r="T733" s="8">
        <f t="shared" si="47"/>
        <v>42420.25</v>
      </c>
    </row>
    <row r="734" spans="1:20" ht="17" x14ac:dyDescent="0.2">
      <c r="A734">
        <v>158</v>
      </c>
      <c r="B734" t="s">
        <v>368</v>
      </c>
      <c r="C734" s="3" t="s">
        <v>369</v>
      </c>
      <c r="D734">
        <v>2100</v>
      </c>
      <c r="E734">
        <v>4640</v>
      </c>
      <c r="F734" t="s">
        <v>20</v>
      </c>
      <c r="G734">
        <v>41</v>
      </c>
      <c r="H734" t="s">
        <v>21</v>
      </c>
      <c r="I734" t="s">
        <v>22</v>
      </c>
      <c r="J734">
        <v>1449554400</v>
      </c>
      <c r="K734">
        <v>1449640800</v>
      </c>
      <c r="L734" t="b">
        <v>0</v>
      </c>
      <c r="M734" t="b">
        <v>0</v>
      </c>
      <c r="N734" t="s">
        <v>23</v>
      </c>
      <c r="O734" s="14">
        <f t="shared" si="44"/>
        <v>113.17073170731707</v>
      </c>
      <c r="P734" s="5">
        <f t="shared" si="45"/>
        <v>2.2095238095238097</v>
      </c>
      <c r="Q734" t="s">
        <v>2033</v>
      </c>
      <c r="R734" t="s">
        <v>2034</v>
      </c>
      <c r="S734" s="8">
        <f t="shared" si="46"/>
        <v>1032204</v>
      </c>
      <c r="T734" s="8">
        <f t="shared" si="47"/>
        <v>42347.25</v>
      </c>
    </row>
    <row r="735" spans="1:20" ht="17" x14ac:dyDescent="0.2">
      <c r="A735">
        <v>643</v>
      </c>
      <c r="B735" t="s">
        <v>1328</v>
      </c>
      <c r="C735" s="3" t="s">
        <v>1329</v>
      </c>
      <c r="D735">
        <v>14900</v>
      </c>
      <c r="E735">
        <v>32986</v>
      </c>
      <c r="F735" t="s">
        <v>20</v>
      </c>
      <c r="G735">
        <v>375</v>
      </c>
      <c r="H735" t="s">
        <v>21</v>
      </c>
      <c r="I735" t="s">
        <v>22</v>
      </c>
      <c r="J735">
        <v>1488348000</v>
      </c>
      <c r="K735">
        <v>1489899600</v>
      </c>
      <c r="L735" t="b">
        <v>0</v>
      </c>
      <c r="M735" t="b">
        <v>0</v>
      </c>
      <c r="N735" t="s">
        <v>33</v>
      </c>
      <c r="O735" s="14">
        <f t="shared" si="44"/>
        <v>87.962666666666664</v>
      </c>
      <c r="P735" s="5">
        <f t="shared" si="45"/>
        <v>2.2138255033557046</v>
      </c>
      <c r="Q735" t="s">
        <v>2039</v>
      </c>
      <c r="R735" t="s">
        <v>2040</v>
      </c>
      <c r="S735" s="8">
        <f t="shared" si="46"/>
        <v>1059144</v>
      </c>
      <c r="T735" s="8">
        <f t="shared" si="47"/>
        <v>42813.208333333328</v>
      </c>
    </row>
    <row r="736" spans="1:20" ht="34" x14ac:dyDescent="0.2">
      <c r="A736">
        <v>140</v>
      </c>
      <c r="B736" t="s">
        <v>332</v>
      </c>
      <c r="C736" s="3" t="s">
        <v>333</v>
      </c>
      <c r="D736">
        <v>5500</v>
      </c>
      <c r="E736">
        <v>12274</v>
      </c>
      <c r="F736" t="s">
        <v>20</v>
      </c>
      <c r="G736">
        <v>186</v>
      </c>
      <c r="H736" t="s">
        <v>21</v>
      </c>
      <c r="I736" t="s">
        <v>22</v>
      </c>
      <c r="J736">
        <v>1519538400</v>
      </c>
      <c r="K736">
        <v>1519970400</v>
      </c>
      <c r="L736" t="b">
        <v>0</v>
      </c>
      <c r="M736" t="b">
        <v>0</v>
      </c>
      <c r="N736" t="s">
        <v>42</v>
      </c>
      <c r="O736" s="14">
        <f t="shared" si="44"/>
        <v>65.989247311827953</v>
      </c>
      <c r="P736" s="5">
        <f t="shared" si="45"/>
        <v>2.2316363636363636</v>
      </c>
      <c r="Q736" t="s">
        <v>2033</v>
      </c>
      <c r="R736" t="s">
        <v>2034</v>
      </c>
      <c r="S736" s="8">
        <f t="shared" si="46"/>
        <v>1080804</v>
      </c>
      <c r="T736" s="8">
        <f t="shared" si="47"/>
        <v>43161.25</v>
      </c>
    </row>
    <row r="737" spans="1:20" ht="17" x14ac:dyDescent="0.2">
      <c r="A737">
        <v>555</v>
      </c>
      <c r="B737" t="s">
        <v>1155</v>
      </c>
      <c r="C737" s="3" t="s">
        <v>1156</v>
      </c>
      <c r="D737">
        <v>6300</v>
      </c>
      <c r="E737">
        <v>14089</v>
      </c>
      <c r="F737" t="s">
        <v>20</v>
      </c>
      <c r="G737">
        <v>135</v>
      </c>
      <c r="H737" t="s">
        <v>36</v>
      </c>
      <c r="I737" t="s">
        <v>37</v>
      </c>
      <c r="J737">
        <v>1396414800</v>
      </c>
      <c r="K737">
        <v>1399093200</v>
      </c>
      <c r="L737" t="b">
        <v>0</v>
      </c>
      <c r="M737" t="b">
        <v>0</v>
      </c>
      <c r="N737" t="s">
        <v>23</v>
      </c>
      <c r="O737" s="14">
        <f t="shared" si="44"/>
        <v>104.36296296296297</v>
      </c>
      <c r="P737" s="5">
        <f t="shared" si="45"/>
        <v>2.2363492063492063</v>
      </c>
      <c r="Q737" t="s">
        <v>2037</v>
      </c>
      <c r="R737" t="s">
        <v>2051</v>
      </c>
      <c r="S737" s="8">
        <f t="shared" si="46"/>
        <v>995301.5</v>
      </c>
      <c r="T737" s="8">
        <f t="shared" si="47"/>
        <v>41762.208333333336</v>
      </c>
    </row>
    <row r="738" spans="1:20" ht="34" x14ac:dyDescent="0.2">
      <c r="A738">
        <v>925</v>
      </c>
      <c r="B738" t="s">
        <v>1882</v>
      </c>
      <c r="C738" s="3" t="s">
        <v>1883</v>
      </c>
      <c r="D738">
        <v>3000</v>
      </c>
      <c r="E738">
        <v>6722</v>
      </c>
      <c r="F738" t="s">
        <v>20</v>
      </c>
      <c r="G738">
        <v>65</v>
      </c>
      <c r="H738" t="s">
        <v>21</v>
      </c>
      <c r="I738" t="s">
        <v>22</v>
      </c>
      <c r="J738">
        <v>1506056400</v>
      </c>
      <c r="K738">
        <v>1507093200</v>
      </c>
      <c r="L738" t="b">
        <v>0</v>
      </c>
      <c r="M738" t="b">
        <v>0</v>
      </c>
      <c r="N738" t="s">
        <v>33</v>
      </c>
      <c r="O738" s="14">
        <f t="shared" si="44"/>
        <v>103.41538461538461</v>
      </c>
      <c r="P738" s="5">
        <f t="shared" si="45"/>
        <v>2.2406666666666668</v>
      </c>
      <c r="Q738" t="s">
        <v>2039</v>
      </c>
      <c r="R738" t="s">
        <v>2040</v>
      </c>
      <c r="S738" s="8">
        <f t="shared" si="46"/>
        <v>1071441.5</v>
      </c>
      <c r="T738" s="8">
        <f t="shared" si="47"/>
        <v>43012.208333333328</v>
      </c>
    </row>
    <row r="739" spans="1:20" ht="17" x14ac:dyDescent="0.2">
      <c r="A739">
        <v>81</v>
      </c>
      <c r="B739" t="s">
        <v>211</v>
      </c>
      <c r="C739" s="3" t="s">
        <v>212</v>
      </c>
      <c r="D739">
        <v>16800</v>
      </c>
      <c r="E739">
        <v>37857</v>
      </c>
      <c r="F739" t="s">
        <v>20</v>
      </c>
      <c r="G739">
        <v>411</v>
      </c>
      <c r="H739" t="s">
        <v>21</v>
      </c>
      <c r="I739" t="s">
        <v>22</v>
      </c>
      <c r="J739">
        <v>1511416800</v>
      </c>
      <c r="K739">
        <v>1513576800</v>
      </c>
      <c r="L739" t="b">
        <v>0</v>
      </c>
      <c r="M739" t="b">
        <v>0</v>
      </c>
      <c r="N739" t="s">
        <v>23</v>
      </c>
      <c r="O739" s="14">
        <f t="shared" si="44"/>
        <v>92.109489051094897</v>
      </c>
      <c r="P739" s="5">
        <f t="shared" si="45"/>
        <v>2.253392857142857</v>
      </c>
      <c r="Q739" t="s">
        <v>2033</v>
      </c>
      <c r="R739" t="s">
        <v>2034</v>
      </c>
      <c r="S739" s="8">
        <f t="shared" si="46"/>
        <v>1075164</v>
      </c>
      <c r="T739" s="8">
        <f t="shared" si="47"/>
        <v>43087.25</v>
      </c>
    </row>
    <row r="740" spans="1:20" ht="17" x14ac:dyDescent="0.2">
      <c r="A740">
        <v>383</v>
      </c>
      <c r="B740" t="s">
        <v>818</v>
      </c>
      <c r="C740" s="3" t="s">
        <v>819</v>
      </c>
      <c r="D740">
        <v>6300</v>
      </c>
      <c r="E740">
        <v>14199</v>
      </c>
      <c r="F740" t="s">
        <v>20</v>
      </c>
      <c r="G740">
        <v>189</v>
      </c>
      <c r="H740" t="s">
        <v>21</v>
      </c>
      <c r="I740" t="s">
        <v>22</v>
      </c>
      <c r="J740">
        <v>1550037600</v>
      </c>
      <c r="K740">
        <v>1550556000</v>
      </c>
      <c r="L740" t="b">
        <v>0</v>
      </c>
      <c r="M740" t="b">
        <v>1</v>
      </c>
      <c r="N740" t="s">
        <v>17</v>
      </c>
      <c r="O740" s="14">
        <f t="shared" si="44"/>
        <v>75.126984126984127</v>
      </c>
      <c r="P740" s="5">
        <f t="shared" si="45"/>
        <v>2.2538095238095237</v>
      </c>
      <c r="Q740" t="s">
        <v>2039</v>
      </c>
      <c r="R740" t="s">
        <v>2040</v>
      </c>
      <c r="S740" s="8">
        <f t="shared" si="46"/>
        <v>1101984</v>
      </c>
      <c r="T740" s="8">
        <f t="shared" si="47"/>
        <v>43515.25</v>
      </c>
    </row>
    <row r="741" spans="1:20" ht="17" x14ac:dyDescent="0.2">
      <c r="A741">
        <v>812</v>
      </c>
      <c r="B741" t="s">
        <v>1658</v>
      </c>
      <c r="C741" s="3" t="s">
        <v>1659</v>
      </c>
      <c r="D741">
        <v>59700</v>
      </c>
      <c r="E741">
        <v>134640</v>
      </c>
      <c r="F741" t="s">
        <v>20</v>
      </c>
      <c r="G741">
        <v>2805</v>
      </c>
      <c r="H741" t="s">
        <v>15</v>
      </c>
      <c r="I741" t="s">
        <v>16</v>
      </c>
      <c r="J741">
        <v>1523854800</v>
      </c>
      <c r="K741">
        <v>1524286800</v>
      </c>
      <c r="L741" t="b">
        <v>0</v>
      </c>
      <c r="M741" t="b">
        <v>0</v>
      </c>
      <c r="N741" t="s">
        <v>68</v>
      </c>
      <c r="O741" s="14">
        <f t="shared" si="44"/>
        <v>48</v>
      </c>
      <c r="P741" s="5">
        <f t="shared" si="45"/>
        <v>2.2552763819095478</v>
      </c>
      <c r="Q741" t="s">
        <v>2031</v>
      </c>
      <c r="R741" t="s">
        <v>2032</v>
      </c>
      <c r="S741" s="8">
        <f t="shared" si="46"/>
        <v>1083801.5</v>
      </c>
      <c r="T741" s="8">
        <f t="shared" si="47"/>
        <v>43211.208333333328</v>
      </c>
    </row>
    <row r="742" spans="1:20" ht="17" x14ac:dyDescent="0.2">
      <c r="A742">
        <v>360</v>
      </c>
      <c r="B742" t="s">
        <v>772</v>
      </c>
      <c r="C742" s="3" t="s">
        <v>773</v>
      </c>
      <c r="D742">
        <v>59700</v>
      </c>
      <c r="E742">
        <v>135132</v>
      </c>
      <c r="F742" t="s">
        <v>20</v>
      </c>
      <c r="G742">
        <v>2875</v>
      </c>
      <c r="H742" t="s">
        <v>40</v>
      </c>
      <c r="I742" t="s">
        <v>41</v>
      </c>
      <c r="J742">
        <v>1293861600</v>
      </c>
      <c r="K742">
        <v>1295071200</v>
      </c>
      <c r="L742" t="b">
        <v>0</v>
      </c>
      <c r="M742" t="b">
        <v>1</v>
      </c>
      <c r="N742" t="s">
        <v>33</v>
      </c>
      <c r="O742" s="14">
        <f t="shared" si="44"/>
        <v>47.002434782608695</v>
      </c>
      <c r="P742" s="5">
        <f t="shared" si="45"/>
        <v>2.2635175879396985</v>
      </c>
      <c r="Q742" t="s">
        <v>2044</v>
      </c>
      <c r="R742" t="s">
        <v>2045</v>
      </c>
      <c r="S742" s="8">
        <f t="shared" si="46"/>
        <v>924084</v>
      </c>
      <c r="T742" s="8">
        <f t="shared" si="47"/>
        <v>40558.25</v>
      </c>
    </row>
    <row r="743" spans="1:20" ht="17" x14ac:dyDescent="0.2">
      <c r="A743">
        <v>690</v>
      </c>
      <c r="B743" t="s">
        <v>1419</v>
      </c>
      <c r="C743" s="3" t="s">
        <v>1420</v>
      </c>
      <c r="D743">
        <v>3600</v>
      </c>
      <c r="E743">
        <v>8158</v>
      </c>
      <c r="F743" t="s">
        <v>20</v>
      </c>
      <c r="G743">
        <v>190</v>
      </c>
      <c r="H743" t="s">
        <v>21</v>
      </c>
      <c r="I743" t="s">
        <v>22</v>
      </c>
      <c r="J743">
        <v>1322373600</v>
      </c>
      <c r="K743">
        <v>1322892000</v>
      </c>
      <c r="L743" t="b">
        <v>0</v>
      </c>
      <c r="M743" t="b">
        <v>1</v>
      </c>
      <c r="N743" t="s">
        <v>42</v>
      </c>
      <c r="O743" s="14">
        <f t="shared" si="44"/>
        <v>42.93684210526316</v>
      </c>
      <c r="P743" s="5">
        <f t="shared" si="45"/>
        <v>2.266111111111111</v>
      </c>
      <c r="Q743" t="s">
        <v>2033</v>
      </c>
      <c r="R743" t="s">
        <v>2034</v>
      </c>
      <c r="S743" s="8">
        <f t="shared" si="46"/>
        <v>943884</v>
      </c>
      <c r="T743" s="8">
        <f t="shared" si="47"/>
        <v>40880.25</v>
      </c>
    </row>
    <row r="744" spans="1:20" ht="17" x14ac:dyDescent="0.2">
      <c r="A744">
        <v>58</v>
      </c>
      <c r="B744" t="s">
        <v>164</v>
      </c>
      <c r="C744" s="3" t="s">
        <v>165</v>
      </c>
      <c r="D744">
        <v>2700</v>
      </c>
      <c r="E744">
        <v>6132</v>
      </c>
      <c r="F744" t="s">
        <v>20</v>
      </c>
      <c r="G744">
        <v>211</v>
      </c>
      <c r="H744" t="s">
        <v>21</v>
      </c>
      <c r="I744" t="s">
        <v>22</v>
      </c>
      <c r="J744">
        <v>1442811600</v>
      </c>
      <c r="K744">
        <v>1443934800</v>
      </c>
      <c r="L744" t="b">
        <v>0</v>
      </c>
      <c r="M744" t="b">
        <v>0</v>
      </c>
      <c r="N744" t="s">
        <v>33</v>
      </c>
      <c r="O744" s="14">
        <f t="shared" si="44"/>
        <v>29.061611374407583</v>
      </c>
      <c r="P744" s="5">
        <f t="shared" si="45"/>
        <v>2.2711111111111113</v>
      </c>
      <c r="Q744" t="s">
        <v>2037</v>
      </c>
      <c r="R744" t="s">
        <v>2051</v>
      </c>
      <c r="S744" s="8">
        <f t="shared" si="46"/>
        <v>1027521.5</v>
      </c>
      <c r="T744" s="8">
        <f t="shared" si="47"/>
        <v>42281.208333333328</v>
      </c>
    </row>
    <row r="745" spans="1:20" ht="34" x14ac:dyDescent="0.2">
      <c r="A745">
        <v>972</v>
      </c>
      <c r="B745" t="s">
        <v>1973</v>
      </c>
      <c r="C745" s="3" t="s">
        <v>1974</v>
      </c>
      <c r="D745">
        <v>42700</v>
      </c>
      <c r="E745">
        <v>97524</v>
      </c>
      <c r="F745" t="s">
        <v>20</v>
      </c>
      <c r="G745">
        <v>1681</v>
      </c>
      <c r="H745" t="s">
        <v>21</v>
      </c>
      <c r="I745" t="s">
        <v>22</v>
      </c>
      <c r="J745">
        <v>1401685200</v>
      </c>
      <c r="K745">
        <v>1402462800</v>
      </c>
      <c r="L745" t="b">
        <v>0</v>
      </c>
      <c r="M745" t="b">
        <v>1</v>
      </c>
      <c r="N745" t="s">
        <v>28</v>
      </c>
      <c r="O745" s="14">
        <f t="shared" si="44"/>
        <v>58.015466983938133</v>
      </c>
      <c r="P745" s="5">
        <f t="shared" si="45"/>
        <v>2.283934426229508</v>
      </c>
      <c r="Q745" t="s">
        <v>2033</v>
      </c>
      <c r="R745" t="s">
        <v>2034</v>
      </c>
      <c r="S745" s="8">
        <f t="shared" si="46"/>
        <v>998961.5</v>
      </c>
      <c r="T745" s="8">
        <f t="shared" si="47"/>
        <v>41801.208333333336</v>
      </c>
    </row>
    <row r="746" spans="1:20" ht="17" x14ac:dyDescent="0.2">
      <c r="A746">
        <v>880</v>
      </c>
      <c r="B746" t="s">
        <v>1792</v>
      </c>
      <c r="C746" s="3" t="s">
        <v>1793</v>
      </c>
      <c r="D746">
        <v>84500</v>
      </c>
      <c r="E746">
        <v>193101</v>
      </c>
      <c r="F746" t="s">
        <v>20</v>
      </c>
      <c r="G746">
        <v>2414</v>
      </c>
      <c r="H746" t="s">
        <v>21</v>
      </c>
      <c r="I746" t="s">
        <v>22</v>
      </c>
      <c r="J746">
        <v>1563685200</v>
      </c>
      <c r="K746">
        <v>1563858000</v>
      </c>
      <c r="L746" t="b">
        <v>0</v>
      </c>
      <c r="M746" t="b">
        <v>0</v>
      </c>
      <c r="N746" t="s">
        <v>50</v>
      </c>
      <c r="O746" s="14">
        <f t="shared" si="44"/>
        <v>79.992129246064621</v>
      </c>
      <c r="P746" s="5">
        <f t="shared" si="45"/>
        <v>2.2852189349112426</v>
      </c>
      <c r="Q746" t="s">
        <v>2035</v>
      </c>
      <c r="R746" t="s">
        <v>2036</v>
      </c>
      <c r="S746" s="8">
        <f t="shared" si="46"/>
        <v>1111461.5</v>
      </c>
      <c r="T746" s="8">
        <f t="shared" si="47"/>
        <v>43669.208333333328</v>
      </c>
    </row>
    <row r="747" spans="1:20" ht="17" x14ac:dyDescent="0.2">
      <c r="A747">
        <v>747</v>
      </c>
      <c r="B747" t="s">
        <v>1530</v>
      </c>
      <c r="C747" s="3" t="s">
        <v>1531</v>
      </c>
      <c r="D747">
        <v>4900</v>
      </c>
      <c r="E747">
        <v>11214</v>
      </c>
      <c r="F747" t="s">
        <v>20</v>
      </c>
      <c r="G747">
        <v>280</v>
      </c>
      <c r="H747" t="s">
        <v>21</v>
      </c>
      <c r="I747" t="s">
        <v>22</v>
      </c>
      <c r="J747">
        <v>1283403600</v>
      </c>
      <c r="K747">
        <v>1284354000</v>
      </c>
      <c r="L747" t="b">
        <v>0</v>
      </c>
      <c r="M747" t="b">
        <v>0</v>
      </c>
      <c r="N747" t="s">
        <v>33</v>
      </c>
      <c r="O747" s="14">
        <f t="shared" si="44"/>
        <v>40.049999999999997</v>
      </c>
      <c r="P747" s="5">
        <f t="shared" si="45"/>
        <v>2.2885714285714287</v>
      </c>
      <c r="Q747" t="s">
        <v>2039</v>
      </c>
      <c r="R747" t="s">
        <v>2041</v>
      </c>
      <c r="S747" s="8">
        <f t="shared" si="46"/>
        <v>916821.5</v>
      </c>
      <c r="T747" s="8">
        <f t="shared" si="47"/>
        <v>40434.208333333336</v>
      </c>
    </row>
    <row r="748" spans="1:20" ht="17" x14ac:dyDescent="0.2">
      <c r="A748">
        <v>393</v>
      </c>
      <c r="B748" t="s">
        <v>838</v>
      </c>
      <c r="C748" s="3" t="s">
        <v>839</v>
      </c>
      <c r="D748">
        <v>62800</v>
      </c>
      <c r="E748">
        <v>143788</v>
      </c>
      <c r="F748" t="s">
        <v>20</v>
      </c>
      <c r="G748">
        <v>3059</v>
      </c>
      <c r="H748" t="s">
        <v>15</v>
      </c>
      <c r="I748" t="s">
        <v>16</v>
      </c>
      <c r="J748">
        <v>1500267600</v>
      </c>
      <c r="K748">
        <v>1500354000</v>
      </c>
      <c r="L748" t="b">
        <v>0</v>
      </c>
      <c r="M748" t="b">
        <v>0</v>
      </c>
      <c r="N748" t="s">
        <v>159</v>
      </c>
      <c r="O748" s="14">
        <f t="shared" si="44"/>
        <v>47.004903563255965</v>
      </c>
      <c r="P748" s="5">
        <f t="shared" si="45"/>
        <v>2.2896178343949045</v>
      </c>
      <c r="Q748" t="s">
        <v>2033</v>
      </c>
      <c r="R748" t="s">
        <v>2034</v>
      </c>
      <c r="S748" s="8">
        <f t="shared" si="46"/>
        <v>1067421.5</v>
      </c>
      <c r="T748" s="8">
        <f t="shared" si="47"/>
        <v>42934.208333333328</v>
      </c>
    </row>
    <row r="749" spans="1:20" ht="17" x14ac:dyDescent="0.2">
      <c r="A749">
        <v>187</v>
      </c>
      <c r="B749" t="s">
        <v>426</v>
      </c>
      <c r="C749" s="3" t="s">
        <v>427</v>
      </c>
      <c r="D749">
        <v>60200</v>
      </c>
      <c r="E749">
        <v>138384</v>
      </c>
      <c r="F749" t="s">
        <v>20</v>
      </c>
      <c r="G749">
        <v>1442</v>
      </c>
      <c r="H749" t="s">
        <v>15</v>
      </c>
      <c r="I749" t="s">
        <v>16</v>
      </c>
      <c r="J749">
        <v>1361599200</v>
      </c>
      <c r="K749">
        <v>1364014800</v>
      </c>
      <c r="L749" t="b">
        <v>0</v>
      </c>
      <c r="M749" t="b">
        <v>1</v>
      </c>
      <c r="N749" t="s">
        <v>100</v>
      </c>
      <c r="O749" s="14">
        <f t="shared" si="44"/>
        <v>95.966712898751737</v>
      </c>
      <c r="P749" s="5">
        <f t="shared" si="45"/>
        <v>2.2987375415282392</v>
      </c>
      <c r="Q749" t="s">
        <v>2039</v>
      </c>
      <c r="R749" t="s">
        <v>2047</v>
      </c>
      <c r="S749" s="8">
        <f t="shared" si="46"/>
        <v>971124</v>
      </c>
      <c r="T749" s="8">
        <f t="shared" si="47"/>
        <v>41356.208333333336</v>
      </c>
    </row>
    <row r="750" spans="1:20" ht="34" x14ac:dyDescent="0.2">
      <c r="A750">
        <v>142</v>
      </c>
      <c r="B750" t="s">
        <v>336</v>
      </c>
      <c r="C750" s="3" t="s">
        <v>337</v>
      </c>
      <c r="D750">
        <v>5000</v>
      </c>
      <c r="E750">
        <v>11502</v>
      </c>
      <c r="F750" t="s">
        <v>20</v>
      </c>
      <c r="G750">
        <v>117</v>
      </c>
      <c r="H750" t="s">
        <v>21</v>
      </c>
      <c r="I750" t="s">
        <v>22</v>
      </c>
      <c r="J750">
        <v>1333688400</v>
      </c>
      <c r="K750">
        <v>1337230800</v>
      </c>
      <c r="L750" t="b">
        <v>0</v>
      </c>
      <c r="M750" t="b">
        <v>0</v>
      </c>
      <c r="N750" t="s">
        <v>28</v>
      </c>
      <c r="O750" s="14">
        <f t="shared" si="44"/>
        <v>98.307692307692307</v>
      </c>
      <c r="P750" s="5">
        <f t="shared" si="45"/>
        <v>2.3003999999999998</v>
      </c>
      <c r="Q750" t="s">
        <v>2037</v>
      </c>
      <c r="R750" t="s">
        <v>2058</v>
      </c>
      <c r="S750" s="8">
        <f t="shared" si="46"/>
        <v>951741.5</v>
      </c>
      <c r="T750" s="8">
        <f t="shared" si="47"/>
        <v>41046.208333333336</v>
      </c>
    </row>
    <row r="751" spans="1:20" ht="17" x14ac:dyDescent="0.2">
      <c r="A751">
        <v>892</v>
      </c>
      <c r="B751" t="s">
        <v>1816</v>
      </c>
      <c r="C751" s="3" t="s">
        <v>1817</v>
      </c>
      <c r="D751">
        <v>6000</v>
      </c>
      <c r="E751">
        <v>13835</v>
      </c>
      <c r="F751" t="s">
        <v>20</v>
      </c>
      <c r="G751">
        <v>182</v>
      </c>
      <c r="H751" t="s">
        <v>21</v>
      </c>
      <c r="I751" t="s">
        <v>22</v>
      </c>
      <c r="J751">
        <v>1274418000</v>
      </c>
      <c r="K751">
        <v>1277960400</v>
      </c>
      <c r="L751" t="b">
        <v>0</v>
      </c>
      <c r="M751" t="b">
        <v>0</v>
      </c>
      <c r="N751" t="s">
        <v>206</v>
      </c>
      <c r="O751" s="14">
        <f t="shared" si="44"/>
        <v>76.016483516483518</v>
      </c>
      <c r="P751" s="5">
        <f t="shared" si="45"/>
        <v>2.3058333333333332</v>
      </c>
      <c r="Q751" t="s">
        <v>2035</v>
      </c>
      <c r="R751" t="s">
        <v>2036</v>
      </c>
      <c r="S751" s="8">
        <f t="shared" si="46"/>
        <v>910581.5</v>
      </c>
      <c r="T751" s="8">
        <f t="shared" si="47"/>
        <v>40360.208333333336</v>
      </c>
    </row>
    <row r="752" spans="1:20" ht="17" x14ac:dyDescent="0.2">
      <c r="A752">
        <v>768</v>
      </c>
      <c r="B752" t="s">
        <v>1571</v>
      </c>
      <c r="C752" s="3" t="s">
        <v>1572</v>
      </c>
      <c r="D752">
        <v>4800</v>
      </c>
      <c r="E752">
        <v>11088</v>
      </c>
      <c r="F752" t="s">
        <v>20</v>
      </c>
      <c r="G752">
        <v>150</v>
      </c>
      <c r="H752" t="s">
        <v>21</v>
      </c>
      <c r="I752" t="s">
        <v>22</v>
      </c>
      <c r="J752">
        <v>1386741600</v>
      </c>
      <c r="K752">
        <v>1388037600</v>
      </c>
      <c r="L752" t="b">
        <v>0</v>
      </c>
      <c r="M752" t="b">
        <v>0</v>
      </c>
      <c r="N752" t="s">
        <v>33</v>
      </c>
      <c r="O752" s="14">
        <f t="shared" si="44"/>
        <v>73.92</v>
      </c>
      <c r="P752" s="5">
        <f t="shared" si="45"/>
        <v>2.31</v>
      </c>
      <c r="Q752" t="s">
        <v>2044</v>
      </c>
      <c r="R752" t="s">
        <v>2052</v>
      </c>
      <c r="S752" s="8">
        <f t="shared" si="46"/>
        <v>988584</v>
      </c>
      <c r="T752" s="8">
        <f t="shared" si="47"/>
        <v>41634.25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14">
        <f t="shared" si="44"/>
        <v>30.974074074074075</v>
      </c>
      <c r="P753" s="5">
        <f t="shared" si="45"/>
        <v>2.3230555555555554</v>
      </c>
      <c r="Q753" t="s">
        <v>2033</v>
      </c>
      <c r="R753" t="s">
        <v>2034</v>
      </c>
      <c r="S753" s="8">
        <f t="shared" si="46"/>
        <v>1038201.5</v>
      </c>
      <c r="T753" s="8">
        <f t="shared" si="47"/>
        <v>42461.208333333328</v>
      </c>
    </row>
    <row r="754" spans="1:20" ht="17" x14ac:dyDescent="0.2">
      <c r="A754">
        <v>267</v>
      </c>
      <c r="B754" t="s">
        <v>586</v>
      </c>
      <c r="C754" s="3" t="s">
        <v>587</v>
      </c>
      <c r="D754">
        <v>61600</v>
      </c>
      <c r="E754">
        <v>143910</v>
      </c>
      <c r="F754" t="s">
        <v>20</v>
      </c>
      <c r="G754">
        <v>2768</v>
      </c>
      <c r="H754" t="s">
        <v>26</v>
      </c>
      <c r="I754" t="s">
        <v>27</v>
      </c>
      <c r="J754">
        <v>1351054800</v>
      </c>
      <c r="K754">
        <v>1352440800</v>
      </c>
      <c r="L754" t="b">
        <v>0</v>
      </c>
      <c r="M754" t="b">
        <v>0</v>
      </c>
      <c r="N754" t="s">
        <v>33</v>
      </c>
      <c r="O754" s="14">
        <f t="shared" si="44"/>
        <v>51.990606936416185</v>
      </c>
      <c r="P754" s="5">
        <f t="shared" si="45"/>
        <v>2.3362012987012988</v>
      </c>
      <c r="Q754" t="s">
        <v>2044</v>
      </c>
      <c r="R754" t="s">
        <v>2045</v>
      </c>
      <c r="S754" s="8">
        <f t="shared" si="46"/>
        <v>963801.5</v>
      </c>
      <c r="T754" s="8">
        <f t="shared" si="47"/>
        <v>41222.25</v>
      </c>
    </row>
    <row r="755" spans="1:20" ht="17" x14ac:dyDescent="0.2">
      <c r="A755">
        <v>65</v>
      </c>
      <c r="B755" t="s">
        <v>178</v>
      </c>
      <c r="C755" s="3" t="s">
        <v>179</v>
      </c>
      <c r="D755">
        <v>6100</v>
      </c>
      <c r="E755">
        <v>14405</v>
      </c>
      <c r="F755" t="s">
        <v>20</v>
      </c>
      <c r="G755">
        <v>236</v>
      </c>
      <c r="H755" t="s">
        <v>21</v>
      </c>
      <c r="I755" t="s">
        <v>22</v>
      </c>
      <c r="J755">
        <v>1296108000</v>
      </c>
      <c r="K755">
        <v>1296712800</v>
      </c>
      <c r="L755" t="b">
        <v>0</v>
      </c>
      <c r="M755" t="b">
        <v>0</v>
      </c>
      <c r="N755" t="s">
        <v>33</v>
      </c>
      <c r="O755" s="14">
        <f t="shared" si="44"/>
        <v>61.038135593220339</v>
      </c>
      <c r="P755" s="5">
        <f t="shared" si="45"/>
        <v>2.3614754098360655</v>
      </c>
      <c r="Q755" t="s">
        <v>2033</v>
      </c>
      <c r="R755" t="s">
        <v>2034</v>
      </c>
      <c r="S755" s="8">
        <f t="shared" si="46"/>
        <v>925644</v>
      </c>
      <c r="T755" s="8">
        <f t="shared" si="47"/>
        <v>40577.25</v>
      </c>
    </row>
    <row r="756" spans="1:20" ht="17" x14ac:dyDescent="0.2">
      <c r="A756">
        <v>478</v>
      </c>
      <c r="B756" t="s">
        <v>1003</v>
      </c>
      <c r="C756" s="3" t="s">
        <v>1004</v>
      </c>
      <c r="D756">
        <v>68800</v>
      </c>
      <c r="E756">
        <v>162603</v>
      </c>
      <c r="F756" t="s">
        <v>20</v>
      </c>
      <c r="G756">
        <v>2756</v>
      </c>
      <c r="H756" t="s">
        <v>21</v>
      </c>
      <c r="I756" t="s">
        <v>22</v>
      </c>
      <c r="J756">
        <v>1425877200</v>
      </c>
      <c r="K756">
        <v>1426914000</v>
      </c>
      <c r="L756" t="b">
        <v>0</v>
      </c>
      <c r="M756" t="b">
        <v>0</v>
      </c>
      <c r="N756" t="s">
        <v>65</v>
      </c>
      <c r="O756" s="14">
        <f t="shared" si="44"/>
        <v>58.999637155297535</v>
      </c>
      <c r="P756" s="5">
        <f t="shared" si="45"/>
        <v>2.3634156976744185</v>
      </c>
      <c r="Q756" t="s">
        <v>2033</v>
      </c>
      <c r="R756" t="s">
        <v>2034</v>
      </c>
      <c r="S756" s="8">
        <f t="shared" si="46"/>
        <v>1015761.5</v>
      </c>
      <c r="T756" s="8">
        <f t="shared" si="47"/>
        <v>42084.208333333328</v>
      </c>
    </row>
    <row r="757" spans="1:20" ht="17" x14ac:dyDescent="0.2">
      <c r="A757">
        <v>145</v>
      </c>
      <c r="B757" t="s">
        <v>342</v>
      </c>
      <c r="C757" s="3" t="s">
        <v>343</v>
      </c>
      <c r="D757">
        <v>25000</v>
      </c>
      <c r="E757">
        <v>59128</v>
      </c>
      <c r="F757" t="s">
        <v>20</v>
      </c>
      <c r="G757">
        <v>768</v>
      </c>
      <c r="H757" t="s">
        <v>98</v>
      </c>
      <c r="I757" t="s">
        <v>99</v>
      </c>
      <c r="J757">
        <v>1410066000</v>
      </c>
      <c r="K757">
        <v>1410498000</v>
      </c>
      <c r="L757" t="b">
        <v>0</v>
      </c>
      <c r="M757" t="b">
        <v>0</v>
      </c>
      <c r="N757" t="s">
        <v>65</v>
      </c>
      <c r="O757" s="14">
        <f t="shared" si="44"/>
        <v>76.989583333333329</v>
      </c>
      <c r="P757" s="5">
        <f t="shared" si="45"/>
        <v>2.3651200000000001</v>
      </c>
      <c r="Q757" t="s">
        <v>2035</v>
      </c>
      <c r="R757" t="s">
        <v>2049</v>
      </c>
      <c r="S757" s="8">
        <f t="shared" si="46"/>
        <v>1004781.5</v>
      </c>
      <c r="T757" s="8">
        <f t="shared" si="47"/>
        <v>41894.208333333336</v>
      </c>
    </row>
    <row r="758" spans="1:20" ht="17" x14ac:dyDescent="0.2">
      <c r="A758">
        <v>569</v>
      </c>
      <c r="B758" t="s">
        <v>1182</v>
      </c>
      <c r="C758" s="3" t="s">
        <v>1183</v>
      </c>
      <c r="D758">
        <v>20100</v>
      </c>
      <c r="E758">
        <v>47705</v>
      </c>
      <c r="F758" t="s">
        <v>20</v>
      </c>
      <c r="G758">
        <v>589</v>
      </c>
      <c r="H758" t="s">
        <v>107</v>
      </c>
      <c r="I758" t="s">
        <v>108</v>
      </c>
      <c r="J758">
        <v>1294725600</v>
      </c>
      <c r="K758">
        <v>1295762400</v>
      </c>
      <c r="L758" t="b">
        <v>0</v>
      </c>
      <c r="M758" t="b">
        <v>0</v>
      </c>
      <c r="N758" t="s">
        <v>71</v>
      </c>
      <c r="O758" s="14">
        <f t="shared" si="44"/>
        <v>80.993208828522924</v>
      </c>
      <c r="P758" s="5">
        <f t="shared" si="45"/>
        <v>2.3733830845771142</v>
      </c>
      <c r="Q758" t="s">
        <v>2035</v>
      </c>
      <c r="R758" t="s">
        <v>2049</v>
      </c>
      <c r="S758" s="8">
        <f t="shared" si="46"/>
        <v>924684</v>
      </c>
      <c r="T758" s="8">
        <f t="shared" si="47"/>
        <v>40566.25</v>
      </c>
    </row>
    <row r="759" spans="1:20" ht="17" x14ac:dyDescent="0.2">
      <c r="A759">
        <v>918</v>
      </c>
      <c r="B759" t="s">
        <v>1868</v>
      </c>
      <c r="C759" s="3" t="s">
        <v>1869</v>
      </c>
      <c r="D759">
        <v>3800</v>
      </c>
      <c r="E759">
        <v>9021</v>
      </c>
      <c r="F759" t="s">
        <v>20</v>
      </c>
      <c r="G759">
        <v>156</v>
      </c>
      <c r="H759" t="s">
        <v>98</v>
      </c>
      <c r="I759" t="s">
        <v>99</v>
      </c>
      <c r="J759">
        <v>1343365200</v>
      </c>
      <c r="K759">
        <v>1344315600</v>
      </c>
      <c r="L759" t="b">
        <v>0</v>
      </c>
      <c r="M759" t="b">
        <v>0</v>
      </c>
      <c r="N759" t="s">
        <v>133</v>
      </c>
      <c r="O759" s="14">
        <f t="shared" si="44"/>
        <v>57.82692307692308</v>
      </c>
      <c r="P759" s="5">
        <f t="shared" si="45"/>
        <v>2.3739473684210526</v>
      </c>
      <c r="Q759" t="s">
        <v>2037</v>
      </c>
      <c r="R759" t="s">
        <v>2038</v>
      </c>
      <c r="S759" s="8">
        <f t="shared" si="46"/>
        <v>958461.5</v>
      </c>
      <c r="T759" s="8">
        <f t="shared" si="47"/>
        <v>41128.208333333336</v>
      </c>
    </row>
    <row r="760" spans="1:20" ht="17" x14ac:dyDescent="0.2">
      <c r="A760">
        <v>847</v>
      </c>
      <c r="B760" t="s">
        <v>1727</v>
      </c>
      <c r="C760" s="3" t="s">
        <v>1728</v>
      </c>
      <c r="D760">
        <v>4700</v>
      </c>
      <c r="E760">
        <v>11174</v>
      </c>
      <c r="F760" t="s">
        <v>20</v>
      </c>
      <c r="G760">
        <v>110</v>
      </c>
      <c r="H760" t="s">
        <v>21</v>
      </c>
      <c r="I760" t="s">
        <v>22</v>
      </c>
      <c r="J760">
        <v>1515304800</v>
      </c>
      <c r="K760">
        <v>1515564000</v>
      </c>
      <c r="L760" t="b">
        <v>0</v>
      </c>
      <c r="M760" t="b">
        <v>0</v>
      </c>
      <c r="N760" t="s">
        <v>17</v>
      </c>
      <c r="O760" s="14">
        <f t="shared" si="44"/>
        <v>101.58181818181818</v>
      </c>
      <c r="P760" s="5">
        <f t="shared" si="45"/>
        <v>2.3774468085106384</v>
      </c>
      <c r="Q760" t="s">
        <v>2044</v>
      </c>
      <c r="R760" t="s">
        <v>2057</v>
      </c>
      <c r="S760" s="8">
        <f t="shared" si="46"/>
        <v>1077864</v>
      </c>
      <c r="T760" s="8">
        <f t="shared" si="47"/>
        <v>43110.25</v>
      </c>
    </row>
    <row r="761" spans="1:20" ht="17" x14ac:dyDescent="0.2">
      <c r="A761">
        <v>923</v>
      </c>
      <c r="B761" t="s">
        <v>1878</v>
      </c>
      <c r="C761" s="3" t="s">
        <v>1879</v>
      </c>
      <c r="D761">
        <v>1700</v>
      </c>
      <c r="E761">
        <v>4044</v>
      </c>
      <c r="F761" t="s">
        <v>20</v>
      </c>
      <c r="G761">
        <v>40</v>
      </c>
      <c r="H761" t="s">
        <v>21</v>
      </c>
      <c r="I761" t="s">
        <v>22</v>
      </c>
      <c r="J761">
        <v>1279083600</v>
      </c>
      <c r="K761">
        <v>1279170000</v>
      </c>
      <c r="L761" t="b">
        <v>0</v>
      </c>
      <c r="M761" t="b">
        <v>0</v>
      </c>
      <c r="N761" t="s">
        <v>33</v>
      </c>
      <c r="O761" s="14">
        <f t="shared" si="44"/>
        <v>101.1</v>
      </c>
      <c r="P761" s="5">
        <f t="shared" si="45"/>
        <v>2.3788235294117648</v>
      </c>
      <c r="Q761" t="s">
        <v>2031</v>
      </c>
      <c r="R761" t="s">
        <v>2032</v>
      </c>
      <c r="S761" s="8">
        <f t="shared" si="46"/>
        <v>913821.5</v>
      </c>
      <c r="T761" s="8">
        <f t="shared" si="47"/>
        <v>40374.208333333336</v>
      </c>
    </row>
    <row r="762" spans="1:20" ht="34" x14ac:dyDescent="0.2">
      <c r="A762">
        <v>883</v>
      </c>
      <c r="B762" t="s">
        <v>1798</v>
      </c>
      <c r="C762" s="3" t="s">
        <v>1799</v>
      </c>
      <c r="D762">
        <v>3400</v>
      </c>
      <c r="E762">
        <v>8089</v>
      </c>
      <c r="F762" t="s">
        <v>20</v>
      </c>
      <c r="G762">
        <v>193</v>
      </c>
      <c r="H762" t="s">
        <v>21</v>
      </c>
      <c r="I762" t="s">
        <v>22</v>
      </c>
      <c r="J762">
        <v>1274763600</v>
      </c>
      <c r="K762">
        <v>1277874000</v>
      </c>
      <c r="L762" t="b">
        <v>0</v>
      </c>
      <c r="M762" t="b">
        <v>0</v>
      </c>
      <c r="N762" t="s">
        <v>100</v>
      </c>
      <c r="O762" s="14">
        <f t="shared" si="44"/>
        <v>41.911917098445599</v>
      </c>
      <c r="P762" s="5">
        <f t="shared" si="45"/>
        <v>2.3791176470588233</v>
      </c>
      <c r="Q762" t="s">
        <v>2033</v>
      </c>
      <c r="R762" t="s">
        <v>2034</v>
      </c>
      <c r="S762" s="8">
        <f t="shared" si="46"/>
        <v>910821.5</v>
      </c>
      <c r="T762" s="8">
        <f t="shared" si="47"/>
        <v>40359.208333333336</v>
      </c>
    </row>
    <row r="763" spans="1:20" ht="17" x14ac:dyDescent="0.2">
      <c r="A763">
        <v>813</v>
      </c>
      <c r="B763" t="s">
        <v>1660</v>
      </c>
      <c r="C763" s="3" t="s">
        <v>1661</v>
      </c>
      <c r="D763">
        <v>3200</v>
      </c>
      <c r="E763">
        <v>7661</v>
      </c>
      <c r="F763" t="s">
        <v>20</v>
      </c>
      <c r="G763">
        <v>68</v>
      </c>
      <c r="H763" t="s">
        <v>21</v>
      </c>
      <c r="I763" t="s">
        <v>22</v>
      </c>
      <c r="J763">
        <v>1346043600</v>
      </c>
      <c r="K763">
        <v>1346907600</v>
      </c>
      <c r="L763" t="b">
        <v>0</v>
      </c>
      <c r="M763" t="b">
        <v>0</v>
      </c>
      <c r="N763" t="s">
        <v>89</v>
      </c>
      <c r="O763" s="14">
        <f t="shared" si="44"/>
        <v>112.66176470588235</v>
      </c>
      <c r="P763" s="5">
        <f t="shared" si="45"/>
        <v>2.3940625</v>
      </c>
      <c r="Q763" t="s">
        <v>2037</v>
      </c>
      <c r="R763" t="s">
        <v>2058</v>
      </c>
      <c r="S763" s="8">
        <f t="shared" si="46"/>
        <v>960321.5</v>
      </c>
      <c r="T763" s="8">
        <f t="shared" si="47"/>
        <v>41158.208333333336</v>
      </c>
    </row>
    <row r="764" spans="1:20" ht="17" x14ac:dyDescent="0.2">
      <c r="A764">
        <v>665</v>
      </c>
      <c r="B764" t="s">
        <v>1371</v>
      </c>
      <c r="C764" s="3" t="s">
        <v>1372</v>
      </c>
      <c r="D764">
        <v>5100</v>
      </c>
      <c r="E764">
        <v>12219</v>
      </c>
      <c r="F764" t="s">
        <v>20</v>
      </c>
      <c r="G764">
        <v>272</v>
      </c>
      <c r="H764" t="s">
        <v>21</v>
      </c>
      <c r="I764" t="s">
        <v>22</v>
      </c>
      <c r="J764">
        <v>1310187600</v>
      </c>
      <c r="K764">
        <v>1311397200</v>
      </c>
      <c r="L764" t="b">
        <v>0</v>
      </c>
      <c r="M764" t="b">
        <v>1</v>
      </c>
      <c r="N764" t="s">
        <v>42</v>
      </c>
      <c r="O764" s="14">
        <f t="shared" si="44"/>
        <v>44.922794117647058</v>
      </c>
      <c r="P764" s="5">
        <f t="shared" si="45"/>
        <v>2.3958823529411766</v>
      </c>
      <c r="Q764" t="s">
        <v>2055</v>
      </c>
      <c r="R764" t="s">
        <v>2056</v>
      </c>
      <c r="S764" s="8">
        <f t="shared" si="46"/>
        <v>935421.5</v>
      </c>
      <c r="T764" s="8">
        <f t="shared" si="47"/>
        <v>40747.208333333336</v>
      </c>
    </row>
    <row r="765" spans="1:20" ht="17" x14ac:dyDescent="0.2">
      <c r="A765">
        <v>933</v>
      </c>
      <c r="B765" t="s">
        <v>1898</v>
      </c>
      <c r="C765" s="3" t="s">
        <v>1899</v>
      </c>
      <c r="D765">
        <v>73000</v>
      </c>
      <c r="E765">
        <v>175015</v>
      </c>
      <c r="F765" t="s">
        <v>20</v>
      </c>
      <c r="G765">
        <v>1902</v>
      </c>
      <c r="H765" t="s">
        <v>21</v>
      </c>
      <c r="I765" t="s">
        <v>22</v>
      </c>
      <c r="J765">
        <v>1365397200</v>
      </c>
      <c r="K765">
        <v>1366520400</v>
      </c>
      <c r="L765" t="b">
        <v>0</v>
      </c>
      <c r="M765" t="b">
        <v>0</v>
      </c>
      <c r="N765" t="s">
        <v>33</v>
      </c>
      <c r="O765" s="14">
        <f t="shared" si="44"/>
        <v>92.016298633017882</v>
      </c>
      <c r="P765" s="5">
        <f t="shared" si="45"/>
        <v>2.3974657534246577</v>
      </c>
      <c r="Q765" t="s">
        <v>2037</v>
      </c>
      <c r="R765" t="s">
        <v>2051</v>
      </c>
      <c r="S765" s="8">
        <f t="shared" si="46"/>
        <v>973761.5</v>
      </c>
      <c r="T765" s="8">
        <f t="shared" si="47"/>
        <v>41385.208333333336</v>
      </c>
    </row>
    <row r="766" spans="1:20" ht="17" x14ac:dyDescent="0.2">
      <c r="A766">
        <v>556</v>
      </c>
      <c r="B766" t="s">
        <v>442</v>
      </c>
      <c r="C766" s="3" t="s">
        <v>1157</v>
      </c>
      <c r="D766">
        <v>5200</v>
      </c>
      <c r="E766">
        <v>12467</v>
      </c>
      <c r="F766" t="s">
        <v>20</v>
      </c>
      <c r="G766">
        <v>122</v>
      </c>
      <c r="H766" t="s">
        <v>21</v>
      </c>
      <c r="I766" t="s">
        <v>22</v>
      </c>
      <c r="J766">
        <v>1315285200</v>
      </c>
      <c r="K766">
        <v>1315890000</v>
      </c>
      <c r="L766" t="b">
        <v>0</v>
      </c>
      <c r="M766" t="b">
        <v>1</v>
      </c>
      <c r="N766" t="s">
        <v>206</v>
      </c>
      <c r="O766" s="14">
        <f t="shared" si="44"/>
        <v>102.18852459016394</v>
      </c>
      <c r="P766" s="5">
        <f t="shared" si="45"/>
        <v>2.3975</v>
      </c>
      <c r="Q766" t="s">
        <v>2033</v>
      </c>
      <c r="R766" t="s">
        <v>2034</v>
      </c>
      <c r="S766" s="8">
        <f t="shared" si="46"/>
        <v>938961.5</v>
      </c>
      <c r="T766" s="8">
        <f t="shared" si="47"/>
        <v>40799.208333333336</v>
      </c>
    </row>
    <row r="767" spans="1:20" ht="34" x14ac:dyDescent="0.2">
      <c r="A767">
        <v>275</v>
      </c>
      <c r="B767" t="s">
        <v>602</v>
      </c>
      <c r="C767" s="3" t="s">
        <v>603</v>
      </c>
      <c r="D767">
        <v>3900</v>
      </c>
      <c r="E767">
        <v>9419</v>
      </c>
      <c r="F767" t="s">
        <v>20</v>
      </c>
      <c r="G767">
        <v>116</v>
      </c>
      <c r="H767" t="s">
        <v>21</v>
      </c>
      <c r="I767" t="s">
        <v>22</v>
      </c>
      <c r="J767">
        <v>1554526800</v>
      </c>
      <c r="K767">
        <v>1555218000</v>
      </c>
      <c r="L767" t="b">
        <v>0</v>
      </c>
      <c r="M767" t="b">
        <v>0</v>
      </c>
      <c r="N767" t="s">
        <v>206</v>
      </c>
      <c r="O767" s="14">
        <f t="shared" si="44"/>
        <v>81.198275862068968</v>
      </c>
      <c r="P767" s="5">
        <f t="shared" si="45"/>
        <v>2.4151282051282053</v>
      </c>
      <c r="Q767" t="s">
        <v>2044</v>
      </c>
      <c r="R767" t="s">
        <v>2052</v>
      </c>
      <c r="S767" s="8">
        <f t="shared" si="46"/>
        <v>1105101.5</v>
      </c>
      <c r="T767" s="8">
        <f t="shared" si="47"/>
        <v>43569.208333333328</v>
      </c>
    </row>
    <row r="768" spans="1:20" ht="34" x14ac:dyDescent="0.2">
      <c r="A768">
        <v>13</v>
      </c>
      <c r="B768" t="s">
        <v>58</v>
      </c>
      <c r="C768" s="3" t="s">
        <v>59</v>
      </c>
      <c r="D768">
        <v>4200</v>
      </c>
      <c r="E768">
        <v>10295</v>
      </c>
      <c r="F768" t="s">
        <v>20</v>
      </c>
      <c r="G768">
        <v>98</v>
      </c>
      <c r="H768" t="s">
        <v>21</v>
      </c>
      <c r="I768" t="s">
        <v>22</v>
      </c>
      <c r="J768">
        <v>1465621200</v>
      </c>
      <c r="K768">
        <v>1466658000</v>
      </c>
      <c r="L768" t="b">
        <v>0</v>
      </c>
      <c r="M768" t="b">
        <v>0</v>
      </c>
      <c r="N768" t="s">
        <v>60</v>
      </c>
      <c r="O768" s="14">
        <f t="shared" si="44"/>
        <v>105.05102040816327</v>
      </c>
      <c r="P768" s="5">
        <f t="shared" si="45"/>
        <v>2.4511904761904764</v>
      </c>
      <c r="Q768" t="s">
        <v>2044</v>
      </c>
      <c r="R768" t="s">
        <v>2052</v>
      </c>
      <c r="S768" s="8">
        <f t="shared" si="46"/>
        <v>1043361.5</v>
      </c>
      <c r="T768" s="8">
        <f t="shared" si="47"/>
        <v>42544.208333333328</v>
      </c>
    </row>
    <row r="769" spans="1:20" ht="34" x14ac:dyDescent="0.2">
      <c r="A769">
        <v>717</v>
      </c>
      <c r="B769" t="s">
        <v>1472</v>
      </c>
      <c r="C769" s="3" t="s">
        <v>1473</v>
      </c>
      <c r="D769">
        <v>5600</v>
      </c>
      <c r="E769">
        <v>13868</v>
      </c>
      <c r="F769" t="s">
        <v>20</v>
      </c>
      <c r="G769">
        <v>555</v>
      </c>
      <c r="H769" t="s">
        <v>21</v>
      </c>
      <c r="I769" t="s">
        <v>22</v>
      </c>
      <c r="J769">
        <v>1313989200</v>
      </c>
      <c r="K769">
        <v>1315803600</v>
      </c>
      <c r="L769" t="b">
        <v>0</v>
      </c>
      <c r="M769" t="b">
        <v>0</v>
      </c>
      <c r="N769" t="s">
        <v>42</v>
      </c>
      <c r="O769" s="14">
        <f t="shared" si="44"/>
        <v>24.987387387387386</v>
      </c>
      <c r="P769" s="5">
        <f t="shared" si="45"/>
        <v>2.4764285714285714</v>
      </c>
      <c r="Q769" t="s">
        <v>2039</v>
      </c>
      <c r="R769" t="s">
        <v>2048</v>
      </c>
      <c r="S769" s="8">
        <f t="shared" si="46"/>
        <v>938061.5</v>
      </c>
      <c r="T769" s="8">
        <f t="shared" si="47"/>
        <v>40798.208333333336</v>
      </c>
    </row>
    <row r="770" spans="1:20" ht="17" x14ac:dyDescent="0.2">
      <c r="A770">
        <v>617</v>
      </c>
      <c r="B770" t="s">
        <v>1276</v>
      </c>
      <c r="C770" s="3" t="s">
        <v>1277</v>
      </c>
      <c r="D770">
        <v>1400</v>
      </c>
      <c r="E770">
        <v>3496</v>
      </c>
      <c r="F770" t="s">
        <v>20</v>
      </c>
      <c r="G770">
        <v>55</v>
      </c>
      <c r="H770" t="s">
        <v>21</v>
      </c>
      <c r="I770" t="s">
        <v>22</v>
      </c>
      <c r="J770">
        <v>1401858000</v>
      </c>
      <c r="K770">
        <v>1402722000</v>
      </c>
      <c r="L770" t="b">
        <v>0</v>
      </c>
      <c r="M770" t="b">
        <v>0</v>
      </c>
      <c r="N770" t="s">
        <v>33</v>
      </c>
      <c r="O770" s="14">
        <f t="shared" si="44"/>
        <v>63.563636363636363</v>
      </c>
      <c r="P770" s="5">
        <f t="shared" si="45"/>
        <v>2.4971428571428573</v>
      </c>
      <c r="Q770" t="s">
        <v>2037</v>
      </c>
      <c r="R770" t="s">
        <v>2051</v>
      </c>
      <c r="S770" s="8">
        <f t="shared" si="46"/>
        <v>999081.5</v>
      </c>
      <c r="T770" s="8">
        <f t="shared" si="47"/>
        <v>41804.208333333336</v>
      </c>
    </row>
    <row r="771" spans="1:20" ht="34" x14ac:dyDescent="0.2">
      <c r="A771">
        <v>860</v>
      </c>
      <c r="B771" t="s">
        <v>1752</v>
      </c>
      <c r="C771" s="3" t="s">
        <v>1753</v>
      </c>
      <c r="D771">
        <v>2000</v>
      </c>
      <c r="E771">
        <v>5033</v>
      </c>
      <c r="F771" t="s">
        <v>20</v>
      </c>
      <c r="G771">
        <v>65</v>
      </c>
      <c r="H771" t="s">
        <v>21</v>
      </c>
      <c r="I771" t="s">
        <v>22</v>
      </c>
      <c r="J771">
        <v>1550556000</v>
      </c>
      <c r="K771">
        <v>1551420000</v>
      </c>
      <c r="L771" t="b">
        <v>0</v>
      </c>
      <c r="M771" t="b">
        <v>1</v>
      </c>
      <c r="N771" t="s">
        <v>65</v>
      </c>
      <c r="O771" s="14">
        <f t="shared" ref="O771:O834" si="48">$E771/$G771</f>
        <v>77.430769230769229</v>
      </c>
      <c r="P771" s="5">
        <f t="shared" ref="P771:P834" si="49">E771/D771</f>
        <v>2.5165000000000002</v>
      </c>
      <c r="Q771" t="s">
        <v>2033</v>
      </c>
      <c r="R771" t="s">
        <v>2034</v>
      </c>
      <c r="S771" s="8">
        <f t="shared" ref="S771:S834" si="50">(((J771/60)/24)+DATE(1970,1,1))</f>
        <v>1102344</v>
      </c>
      <c r="T771" s="8">
        <f t="shared" ref="T771:T834" si="51">(((K771/60)/60)/24)+DATE(1970,1,1)</f>
        <v>43525.25</v>
      </c>
    </row>
    <row r="772" spans="1:20" ht="17" x14ac:dyDescent="0.2">
      <c r="A772">
        <v>902</v>
      </c>
      <c r="B772" t="s">
        <v>1836</v>
      </c>
      <c r="C772" s="3" t="s">
        <v>1837</v>
      </c>
      <c r="D772">
        <v>1400</v>
      </c>
      <c r="E772">
        <v>3534</v>
      </c>
      <c r="F772" t="s">
        <v>20</v>
      </c>
      <c r="G772">
        <v>110</v>
      </c>
      <c r="H772" t="s">
        <v>21</v>
      </c>
      <c r="I772" t="s">
        <v>22</v>
      </c>
      <c r="J772">
        <v>1454133600</v>
      </c>
      <c r="K772">
        <v>1457762400</v>
      </c>
      <c r="L772" t="b">
        <v>0</v>
      </c>
      <c r="M772" t="b">
        <v>0</v>
      </c>
      <c r="N772" t="s">
        <v>28</v>
      </c>
      <c r="O772" s="14">
        <f t="shared" si="48"/>
        <v>32.127272727272725</v>
      </c>
      <c r="P772" s="5">
        <f t="shared" si="49"/>
        <v>2.5242857142857145</v>
      </c>
      <c r="Q772" t="s">
        <v>2035</v>
      </c>
      <c r="R772" t="s">
        <v>2049</v>
      </c>
      <c r="S772" s="8">
        <f t="shared" si="50"/>
        <v>1035384</v>
      </c>
      <c r="T772" s="8">
        <f t="shared" si="51"/>
        <v>42441.25</v>
      </c>
    </row>
    <row r="773" spans="1:20" ht="17" x14ac:dyDescent="0.2">
      <c r="A773">
        <v>89</v>
      </c>
      <c r="B773" t="s">
        <v>227</v>
      </c>
      <c r="C773" s="3" t="s">
        <v>228</v>
      </c>
      <c r="D773">
        <v>3400</v>
      </c>
      <c r="E773">
        <v>8588</v>
      </c>
      <c r="F773" t="s">
        <v>20</v>
      </c>
      <c r="G773">
        <v>96</v>
      </c>
      <c r="H773" t="s">
        <v>21</v>
      </c>
      <c r="I773" t="s">
        <v>22</v>
      </c>
      <c r="J773">
        <v>1271307600</v>
      </c>
      <c r="K773">
        <v>1271480400</v>
      </c>
      <c r="L773" t="b">
        <v>0</v>
      </c>
      <c r="M773" t="b">
        <v>0</v>
      </c>
      <c r="N773" t="s">
        <v>33</v>
      </c>
      <c r="O773" s="14">
        <f t="shared" si="48"/>
        <v>89.458333333333329</v>
      </c>
      <c r="P773" s="5">
        <f t="shared" si="49"/>
        <v>2.5258823529411765</v>
      </c>
      <c r="Q773" t="s">
        <v>2035</v>
      </c>
      <c r="R773" t="s">
        <v>2036</v>
      </c>
      <c r="S773" s="8">
        <f t="shared" si="50"/>
        <v>908421.5</v>
      </c>
      <c r="T773" s="8">
        <f t="shared" si="51"/>
        <v>40285.208333333336</v>
      </c>
    </row>
    <row r="774" spans="1:20" ht="17" x14ac:dyDescent="0.2">
      <c r="A774">
        <v>269</v>
      </c>
      <c r="B774" t="s">
        <v>590</v>
      </c>
      <c r="C774" s="3" t="s">
        <v>591</v>
      </c>
      <c r="D774">
        <v>3500</v>
      </c>
      <c r="E774">
        <v>8842</v>
      </c>
      <c r="F774" t="s">
        <v>20</v>
      </c>
      <c r="G774">
        <v>87</v>
      </c>
      <c r="H774" t="s">
        <v>21</v>
      </c>
      <c r="I774" t="s">
        <v>22</v>
      </c>
      <c r="J774">
        <v>1548914400</v>
      </c>
      <c r="K774">
        <v>1550728800</v>
      </c>
      <c r="L774" t="b">
        <v>0</v>
      </c>
      <c r="M774" t="b">
        <v>0</v>
      </c>
      <c r="N774" t="s">
        <v>269</v>
      </c>
      <c r="O774" s="14">
        <f t="shared" si="48"/>
        <v>101.63218390804597</v>
      </c>
      <c r="P774" s="5">
        <f t="shared" si="49"/>
        <v>2.5262857142857142</v>
      </c>
      <c r="Q774" t="s">
        <v>2033</v>
      </c>
      <c r="R774" t="s">
        <v>2034</v>
      </c>
      <c r="S774" s="8">
        <f t="shared" si="50"/>
        <v>1101204</v>
      </c>
      <c r="T774" s="8">
        <f t="shared" si="51"/>
        <v>43517.25</v>
      </c>
    </row>
    <row r="775" spans="1:20" ht="17" x14ac:dyDescent="0.2">
      <c r="A775">
        <v>163</v>
      </c>
      <c r="B775" t="s">
        <v>378</v>
      </c>
      <c r="C775" s="3" t="s">
        <v>379</v>
      </c>
      <c r="D775">
        <v>3500</v>
      </c>
      <c r="E775">
        <v>8864</v>
      </c>
      <c r="F775" t="s">
        <v>20</v>
      </c>
      <c r="G775">
        <v>246</v>
      </c>
      <c r="H775" t="s">
        <v>21</v>
      </c>
      <c r="I775" t="s">
        <v>22</v>
      </c>
      <c r="J775">
        <v>1508475600</v>
      </c>
      <c r="K775">
        <v>1512712800</v>
      </c>
      <c r="L775" t="b">
        <v>0</v>
      </c>
      <c r="M775" t="b">
        <v>1</v>
      </c>
      <c r="N775" t="s">
        <v>122</v>
      </c>
      <c r="O775" s="14">
        <f t="shared" si="48"/>
        <v>36.032520325203251</v>
      </c>
      <c r="P775" s="5">
        <f t="shared" si="49"/>
        <v>2.5325714285714285</v>
      </c>
      <c r="Q775" t="s">
        <v>2037</v>
      </c>
      <c r="R775" t="s">
        <v>2060</v>
      </c>
      <c r="S775" s="8">
        <f t="shared" si="50"/>
        <v>1073121.5</v>
      </c>
      <c r="T775" s="8">
        <f t="shared" si="51"/>
        <v>43077.25</v>
      </c>
    </row>
    <row r="776" spans="1:20" ht="17" x14ac:dyDescent="0.2">
      <c r="A776">
        <v>68</v>
      </c>
      <c r="B776" t="s">
        <v>184</v>
      </c>
      <c r="C776" s="3" t="s">
        <v>185</v>
      </c>
      <c r="D776">
        <v>5700</v>
      </c>
      <c r="E776">
        <v>14508</v>
      </c>
      <c r="F776" t="s">
        <v>20</v>
      </c>
      <c r="G776">
        <v>246</v>
      </c>
      <c r="H776" t="s">
        <v>107</v>
      </c>
      <c r="I776" t="s">
        <v>108</v>
      </c>
      <c r="J776">
        <v>1501131600</v>
      </c>
      <c r="K776">
        <v>1505192400</v>
      </c>
      <c r="L776" t="b">
        <v>0</v>
      </c>
      <c r="M776" t="b">
        <v>1</v>
      </c>
      <c r="N776" t="s">
        <v>33</v>
      </c>
      <c r="O776" s="14">
        <f t="shared" si="48"/>
        <v>58.975609756097562</v>
      </c>
      <c r="P776" s="5">
        <f t="shared" si="49"/>
        <v>2.5452631578947367</v>
      </c>
      <c r="Q776" t="s">
        <v>2042</v>
      </c>
      <c r="R776" t="s">
        <v>2043</v>
      </c>
      <c r="S776" s="8">
        <f t="shared" si="50"/>
        <v>1068021.5</v>
      </c>
      <c r="T776" s="8">
        <f t="shared" si="51"/>
        <v>42990.208333333328</v>
      </c>
    </row>
    <row r="777" spans="1:20" ht="17" x14ac:dyDescent="0.2">
      <c r="A777">
        <v>753</v>
      </c>
      <c r="B777" t="s">
        <v>1542</v>
      </c>
      <c r="C777" s="3" t="s">
        <v>1543</v>
      </c>
      <c r="D777">
        <v>4700</v>
      </c>
      <c r="E777">
        <v>12065</v>
      </c>
      <c r="F777" t="s">
        <v>20</v>
      </c>
      <c r="G777">
        <v>137</v>
      </c>
      <c r="H777" t="s">
        <v>21</v>
      </c>
      <c r="I777" t="s">
        <v>22</v>
      </c>
      <c r="J777">
        <v>1274590800</v>
      </c>
      <c r="K777">
        <v>1275886800</v>
      </c>
      <c r="L777" t="b">
        <v>0</v>
      </c>
      <c r="M777" t="b">
        <v>0</v>
      </c>
      <c r="N777" t="s">
        <v>122</v>
      </c>
      <c r="O777" s="14">
        <f t="shared" si="48"/>
        <v>88.065693430656935</v>
      </c>
      <c r="P777" s="5">
        <f t="shared" si="49"/>
        <v>2.5670212765957445</v>
      </c>
      <c r="Q777" t="s">
        <v>2033</v>
      </c>
      <c r="R777" t="s">
        <v>2034</v>
      </c>
      <c r="S777" s="8">
        <f t="shared" si="50"/>
        <v>910701.5</v>
      </c>
      <c r="T777" s="8">
        <f t="shared" si="51"/>
        <v>40336.208333333336</v>
      </c>
    </row>
    <row r="778" spans="1:20" ht="34" x14ac:dyDescent="0.2">
      <c r="A778">
        <v>891</v>
      </c>
      <c r="B778" t="s">
        <v>1814</v>
      </c>
      <c r="C778" s="3" t="s">
        <v>1815</v>
      </c>
      <c r="D778">
        <v>3000</v>
      </c>
      <c r="E778">
        <v>7758</v>
      </c>
      <c r="F778" t="s">
        <v>20</v>
      </c>
      <c r="G778">
        <v>165</v>
      </c>
      <c r="H778" t="s">
        <v>15</v>
      </c>
      <c r="I778" t="s">
        <v>16</v>
      </c>
      <c r="J778">
        <v>1322892000</v>
      </c>
      <c r="K778">
        <v>1326693600</v>
      </c>
      <c r="L778" t="b">
        <v>0</v>
      </c>
      <c r="M778" t="b">
        <v>0</v>
      </c>
      <c r="N778" t="s">
        <v>42</v>
      </c>
      <c r="O778" s="14">
        <f t="shared" si="48"/>
        <v>47.018181818181816</v>
      </c>
      <c r="P778" s="5">
        <f t="shared" si="49"/>
        <v>2.5859999999999999</v>
      </c>
      <c r="Q778" t="s">
        <v>2042</v>
      </c>
      <c r="R778" t="s">
        <v>2043</v>
      </c>
      <c r="S778" s="8">
        <f t="shared" si="50"/>
        <v>944244</v>
      </c>
      <c r="T778" s="8">
        <f t="shared" si="51"/>
        <v>40924.25</v>
      </c>
    </row>
    <row r="779" spans="1:20" ht="34" x14ac:dyDescent="0.2">
      <c r="A779">
        <v>92</v>
      </c>
      <c r="B779" t="s">
        <v>233</v>
      </c>
      <c r="C779" s="3" t="s">
        <v>234</v>
      </c>
      <c r="D779">
        <v>20000</v>
      </c>
      <c r="E779">
        <v>51775</v>
      </c>
      <c r="F779" t="s">
        <v>20</v>
      </c>
      <c r="G779">
        <v>498</v>
      </c>
      <c r="H779" t="s">
        <v>98</v>
      </c>
      <c r="I779" t="s">
        <v>99</v>
      </c>
      <c r="J779">
        <v>1277269200</v>
      </c>
      <c r="K779">
        <v>1277355600</v>
      </c>
      <c r="L779" t="b">
        <v>0</v>
      </c>
      <c r="M779" t="b">
        <v>1</v>
      </c>
      <c r="N779" t="s">
        <v>89</v>
      </c>
      <c r="O779" s="14">
        <f t="shared" si="48"/>
        <v>103.96586345381526</v>
      </c>
      <c r="P779" s="5">
        <f t="shared" si="49"/>
        <v>2.5887500000000001</v>
      </c>
      <c r="Q779" t="s">
        <v>2037</v>
      </c>
      <c r="R779" t="s">
        <v>2051</v>
      </c>
      <c r="S779" s="8">
        <f t="shared" si="50"/>
        <v>912561.5</v>
      </c>
      <c r="T779" s="8">
        <f t="shared" si="51"/>
        <v>40353.208333333336</v>
      </c>
    </row>
    <row r="780" spans="1:20" ht="17" x14ac:dyDescent="0.2">
      <c r="A780">
        <v>225</v>
      </c>
      <c r="B780" t="s">
        <v>503</v>
      </c>
      <c r="C780" s="3" t="s">
        <v>504</v>
      </c>
      <c r="D780">
        <v>67800</v>
      </c>
      <c r="E780">
        <v>176398</v>
      </c>
      <c r="F780" t="s">
        <v>20</v>
      </c>
      <c r="G780">
        <v>5880</v>
      </c>
      <c r="H780" t="s">
        <v>21</v>
      </c>
      <c r="I780" t="s">
        <v>22</v>
      </c>
      <c r="J780">
        <v>1399093200</v>
      </c>
      <c r="K780">
        <v>1399093200</v>
      </c>
      <c r="L780" t="b">
        <v>1</v>
      </c>
      <c r="M780" t="b">
        <v>0</v>
      </c>
      <c r="N780" t="s">
        <v>23</v>
      </c>
      <c r="O780" s="14">
        <f t="shared" si="48"/>
        <v>29.999659863945578</v>
      </c>
      <c r="P780" s="5">
        <f t="shared" si="49"/>
        <v>2.6017404129793511</v>
      </c>
      <c r="Q780" t="s">
        <v>2055</v>
      </c>
      <c r="R780" t="s">
        <v>2056</v>
      </c>
      <c r="S780" s="8">
        <f t="shared" si="50"/>
        <v>997161.5</v>
      </c>
      <c r="T780" s="8">
        <f t="shared" si="51"/>
        <v>41762.208333333336</v>
      </c>
    </row>
    <row r="781" spans="1:20" ht="17" x14ac:dyDescent="0.2">
      <c r="A781">
        <v>484</v>
      </c>
      <c r="B781" t="s">
        <v>1015</v>
      </c>
      <c r="C781" s="3" t="s">
        <v>1016</v>
      </c>
      <c r="D781">
        <v>29600</v>
      </c>
      <c r="E781">
        <v>77021</v>
      </c>
      <c r="F781" t="s">
        <v>20</v>
      </c>
      <c r="G781">
        <v>1572</v>
      </c>
      <c r="H781" t="s">
        <v>40</v>
      </c>
      <c r="I781" t="s">
        <v>41</v>
      </c>
      <c r="J781">
        <v>1407128400</v>
      </c>
      <c r="K781">
        <v>1411362000</v>
      </c>
      <c r="L781" t="b">
        <v>0</v>
      </c>
      <c r="M781" t="b">
        <v>1</v>
      </c>
      <c r="N781" t="s">
        <v>17</v>
      </c>
      <c r="O781" s="14">
        <f t="shared" si="48"/>
        <v>48.99554707379135</v>
      </c>
      <c r="P781" s="5">
        <f t="shared" si="49"/>
        <v>2.6020608108108108</v>
      </c>
      <c r="Q781" t="s">
        <v>2039</v>
      </c>
      <c r="R781" t="s">
        <v>2040</v>
      </c>
      <c r="S781" s="8">
        <f t="shared" si="50"/>
        <v>1002741.5</v>
      </c>
      <c r="T781" s="8">
        <f t="shared" si="51"/>
        <v>41904.208333333336</v>
      </c>
    </row>
    <row r="782" spans="1:20" ht="17" x14ac:dyDescent="0.2">
      <c r="A782">
        <v>88</v>
      </c>
      <c r="B782" t="s">
        <v>225</v>
      </c>
      <c r="C782" s="3" t="s">
        <v>226</v>
      </c>
      <c r="D782">
        <v>4800</v>
      </c>
      <c r="E782">
        <v>12516</v>
      </c>
      <c r="F782" t="s">
        <v>20</v>
      </c>
      <c r="G782">
        <v>113</v>
      </c>
      <c r="H782" t="s">
        <v>21</v>
      </c>
      <c r="I782" t="s">
        <v>22</v>
      </c>
      <c r="J782">
        <v>1429160400</v>
      </c>
      <c r="K782">
        <v>1431061200</v>
      </c>
      <c r="L782" t="b">
        <v>0</v>
      </c>
      <c r="M782" t="b">
        <v>0</v>
      </c>
      <c r="N782" t="s">
        <v>206</v>
      </c>
      <c r="O782" s="14">
        <f t="shared" si="48"/>
        <v>110.76106194690266</v>
      </c>
      <c r="P782" s="5">
        <f t="shared" si="49"/>
        <v>2.6074999999999999</v>
      </c>
      <c r="Q782" t="s">
        <v>2031</v>
      </c>
      <c r="R782" t="s">
        <v>2032</v>
      </c>
      <c r="S782" s="8">
        <f t="shared" si="50"/>
        <v>1018041.5</v>
      </c>
      <c r="T782" s="8">
        <f t="shared" si="51"/>
        <v>42132.208333333328</v>
      </c>
    </row>
    <row r="783" spans="1:20" ht="17" x14ac:dyDescent="0.2">
      <c r="A783">
        <v>137</v>
      </c>
      <c r="B783" t="s">
        <v>326</v>
      </c>
      <c r="C783" s="3" t="s">
        <v>327</v>
      </c>
      <c r="D783">
        <v>1800</v>
      </c>
      <c r="E783">
        <v>4712</v>
      </c>
      <c r="F783" t="s">
        <v>20</v>
      </c>
      <c r="G783">
        <v>50</v>
      </c>
      <c r="H783" t="s">
        <v>21</v>
      </c>
      <c r="I783" t="s">
        <v>22</v>
      </c>
      <c r="J783">
        <v>1286341200</v>
      </c>
      <c r="K783">
        <v>1286859600</v>
      </c>
      <c r="L783" t="b">
        <v>0</v>
      </c>
      <c r="M783" t="b">
        <v>0</v>
      </c>
      <c r="N783" t="s">
        <v>68</v>
      </c>
      <c r="O783" s="14">
        <f t="shared" si="48"/>
        <v>94.24</v>
      </c>
      <c r="P783" s="5">
        <f t="shared" si="49"/>
        <v>2.617777777777778</v>
      </c>
      <c r="Q783" t="s">
        <v>2044</v>
      </c>
      <c r="R783" t="s">
        <v>2052</v>
      </c>
      <c r="S783" s="8">
        <f t="shared" si="50"/>
        <v>918861.5</v>
      </c>
      <c r="T783" s="8">
        <f t="shared" si="51"/>
        <v>40463.208333333336</v>
      </c>
    </row>
    <row r="784" spans="1:20" ht="17" x14ac:dyDescent="0.2">
      <c r="A784">
        <v>807</v>
      </c>
      <c r="B784" t="s">
        <v>1649</v>
      </c>
      <c r="C784" s="3" t="s">
        <v>1650</v>
      </c>
      <c r="D784">
        <v>700</v>
      </c>
      <c r="E784">
        <v>1848</v>
      </c>
      <c r="F784" t="s">
        <v>20</v>
      </c>
      <c r="G784">
        <v>43</v>
      </c>
      <c r="H784" t="s">
        <v>21</v>
      </c>
      <c r="I784" t="s">
        <v>22</v>
      </c>
      <c r="J784">
        <v>1571115600</v>
      </c>
      <c r="K784">
        <v>1574920800</v>
      </c>
      <c r="L784" t="b">
        <v>0</v>
      </c>
      <c r="M784" t="b">
        <v>1</v>
      </c>
      <c r="N784" t="s">
        <v>33</v>
      </c>
      <c r="O784" s="14">
        <f t="shared" si="48"/>
        <v>42.97674418604651</v>
      </c>
      <c r="P784" s="5">
        <f t="shared" si="49"/>
        <v>2.64</v>
      </c>
      <c r="Q784" t="s">
        <v>2044</v>
      </c>
      <c r="R784" t="s">
        <v>2045</v>
      </c>
      <c r="S784" s="8">
        <f t="shared" si="50"/>
        <v>1116621.5</v>
      </c>
      <c r="T784" s="8">
        <f t="shared" si="51"/>
        <v>43797.25</v>
      </c>
    </row>
    <row r="785" spans="1:20" ht="17" x14ac:dyDescent="0.2">
      <c r="A785">
        <v>540</v>
      </c>
      <c r="B785" t="s">
        <v>1125</v>
      </c>
      <c r="C785" s="3" t="s">
        <v>1126</v>
      </c>
      <c r="D785">
        <v>5300</v>
      </c>
      <c r="E785">
        <v>14097</v>
      </c>
      <c r="F785" t="s">
        <v>20</v>
      </c>
      <c r="G785">
        <v>247</v>
      </c>
      <c r="H785" t="s">
        <v>21</v>
      </c>
      <c r="I785" t="s">
        <v>22</v>
      </c>
      <c r="J785">
        <v>1525496400</v>
      </c>
      <c r="K785">
        <v>1527397200</v>
      </c>
      <c r="L785" t="b">
        <v>0</v>
      </c>
      <c r="M785" t="b">
        <v>0</v>
      </c>
      <c r="N785" t="s">
        <v>122</v>
      </c>
      <c r="O785" s="14">
        <f t="shared" si="48"/>
        <v>57.072874493927124</v>
      </c>
      <c r="P785" s="5">
        <f t="shared" si="49"/>
        <v>2.6598113207547169</v>
      </c>
      <c r="Q785" t="s">
        <v>2033</v>
      </c>
      <c r="R785" t="s">
        <v>2034</v>
      </c>
      <c r="S785" s="8">
        <f t="shared" si="50"/>
        <v>1084941.5</v>
      </c>
      <c r="T785" s="8">
        <f t="shared" si="51"/>
        <v>43247.208333333328</v>
      </c>
    </row>
    <row r="786" spans="1:20" ht="17" x14ac:dyDescent="0.2">
      <c r="A786">
        <v>10</v>
      </c>
      <c r="B786" t="s">
        <v>51</v>
      </c>
      <c r="C786" s="3" t="s">
        <v>52</v>
      </c>
      <c r="D786">
        <v>5200</v>
      </c>
      <c r="E786">
        <v>13838</v>
      </c>
      <c r="F786" t="s">
        <v>20</v>
      </c>
      <c r="G786">
        <v>220</v>
      </c>
      <c r="H786" t="s">
        <v>21</v>
      </c>
      <c r="I786" t="s">
        <v>22</v>
      </c>
      <c r="J786">
        <v>1281762000</v>
      </c>
      <c r="K786">
        <v>1285909200</v>
      </c>
      <c r="L786" t="b">
        <v>0</v>
      </c>
      <c r="M786" t="b">
        <v>0</v>
      </c>
      <c r="N786" t="s">
        <v>53</v>
      </c>
      <c r="O786" s="14">
        <f t="shared" si="48"/>
        <v>62.9</v>
      </c>
      <c r="P786" s="5">
        <f t="shared" si="49"/>
        <v>2.6611538461538462</v>
      </c>
      <c r="Q786" t="s">
        <v>2042</v>
      </c>
      <c r="R786" t="s">
        <v>2043</v>
      </c>
      <c r="S786" s="8">
        <f t="shared" si="50"/>
        <v>915681.5</v>
      </c>
      <c r="T786" s="8">
        <f t="shared" si="51"/>
        <v>40452.208333333336</v>
      </c>
    </row>
    <row r="787" spans="1:20" ht="34" x14ac:dyDescent="0.2">
      <c r="A787">
        <v>827</v>
      </c>
      <c r="B787" t="s">
        <v>1687</v>
      </c>
      <c r="C787" s="3" t="s">
        <v>1688</v>
      </c>
      <c r="D787">
        <v>2300</v>
      </c>
      <c r="E787">
        <v>6134</v>
      </c>
      <c r="F787" t="s">
        <v>20</v>
      </c>
      <c r="G787">
        <v>82</v>
      </c>
      <c r="H787" t="s">
        <v>26</v>
      </c>
      <c r="I787" t="s">
        <v>27</v>
      </c>
      <c r="J787">
        <v>1304398800</v>
      </c>
      <c r="K787">
        <v>1305435600</v>
      </c>
      <c r="L787" t="b">
        <v>0</v>
      </c>
      <c r="M787" t="b">
        <v>1</v>
      </c>
      <c r="N787" t="s">
        <v>53</v>
      </c>
      <c r="O787" s="14">
        <f t="shared" si="48"/>
        <v>74.804878048780495</v>
      </c>
      <c r="P787" s="5">
        <f t="shared" si="49"/>
        <v>2.6669565217391304</v>
      </c>
      <c r="Q787" t="s">
        <v>2037</v>
      </c>
      <c r="R787" t="s">
        <v>2050</v>
      </c>
      <c r="S787" s="8">
        <f t="shared" si="50"/>
        <v>931401.5</v>
      </c>
      <c r="T787" s="8">
        <f t="shared" si="51"/>
        <v>40678.208333333336</v>
      </c>
    </row>
    <row r="788" spans="1:20" ht="17" x14ac:dyDescent="0.2">
      <c r="A788">
        <v>620</v>
      </c>
      <c r="B788" t="s">
        <v>1282</v>
      </c>
      <c r="C788" s="3" t="s">
        <v>1283</v>
      </c>
      <c r="D788">
        <v>4300</v>
      </c>
      <c r="E788">
        <v>11525</v>
      </c>
      <c r="F788" t="s">
        <v>20</v>
      </c>
      <c r="G788">
        <v>128</v>
      </c>
      <c r="H788" t="s">
        <v>26</v>
      </c>
      <c r="I788" t="s">
        <v>27</v>
      </c>
      <c r="J788">
        <v>1467954000</v>
      </c>
      <c r="K788">
        <v>1468299600</v>
      </c>
      <c r="L788" t="b">
        <v>0</v>
      </c>
      <c r="M788" t="b">
        <v>0</v>
      </c>
      <c r="N788" t="s">
        <v>122</v>
      </c>
      <c r="O788" s="14">
        <f t="shared" si="48"/>
        <v>90.0390625</v>
      </c>
      <c r="P788" s="5">
        <f t="shared" si="49"/>
        <v>2.6802325581395348</v>
      </c>
      <c r="Q788" t="s">
        <v>2037</v>
      </c>
      <c r="R788" t="s">
        <v>2050</v>
      </c>
      <c r="S788" s="8">
        <f t="shared" si="50"/>
        <v>1044981.5</v>
      </c>
      <c r="T788" s="8">
        <f t="shared" si="51"/>
        <v>42563.208333333328</v>
      </c>
    </row>
    <row r="789" spans="1:20" ht="17" x14ac:dyDescent="0.2">
      <c r="A789">
        <v>258</v>
      </c>
      <c r="B789" t="s">
        <v>568</v>
      </c>
      <c r="C789" s="3" t="s">
        <v>569</v>
      </c>
      <c r="D789">
        <v>5000</v>
      </c>
      <c r="E789">
        <v>13424</v>
      </c>
      <c r="F789" t="s">
        <v>20</v>
      </c>
      <c r="G789">
        <v>186</v>
      </c>
      <c r="H789" t="s">
        <v>21</v>
      </c>
      <c r="I789" t="s">
        <v>22</v>
      </c>
      <c r="J789">
        <v>1481176800</v>
      </c>
      <c r="K789">
        <v>1482904800</v>
      </c>
      <c r="L789" t="b">
        <v>0</v>
      </c>
      <c r="M789" t="b">
        <v>1</v>
      </c>
      <c r="N789" t="s">
        <v>33</v>
      </c>
      <c r="O789" s="14">
        <f t="shared" si="48"/>
        <v>72.172043010752688</v>
      </c>
      <c r="P789" s="5">
        <f t="shared" si="49"/>
        <v>2.6848000000000001</v>
      </c>
      <c r="Q789" t="s">
        <v>2042</v>
      </c>
      <c r="R789" t="s">
        <v>2043</v>
      </c>
      <c r="S789" s="8">
        <f t="shared" si="50"/>
        <v>1054164</v>
      </c>
      <c r="T789" s="8">
        <f t="shared" si="51"/>
        <v>42732.25</v>
      </c>
    </row>
    <row r="790" spans="1:20" ht="17" x14ac:dyDescent="0.2">
      <c r="A790">
        <v>804</v>
      </c>
      <c r="B790" t="s">
        <v>1643</v>
      </c>
      <c r="C790" s="3" t="s">
        <v>1644</v>
      </c>
      <c r="D790">
        <v>2600</v>
      </c>
      <c r="E790">
        <v>6987</v>
      </c>
      <c r="F790" t="s">
        <v>20</v>
      </c>
      <c r="G790">
        <v>218</v>
      </c>
      <c r="H790" t="s">
        <v>21</v>
      </c>
      <c r="I790" t="s">
        <v>22</v>
      </c>
      <c r="J790">
        <v>1514872800</v>
      </c>
      <c r="K790">
        <v>1516600800</v>
      </c>
      <c r="L790" t="b">
        <v>0</v>
      </c>
      <c r="M790" t="b">
        <v>0</v>
      </c>
      <c r="N790" t="s">
        <v>23</v>
      </c>
      <c r="O790" s="14">
        <f t="shared" si="48"/>
        <v>32.050458715596328</v>
      </c>
      <c r="P790" s="5">
        <f t="shared" si="49"/>
        <v>2.6873076923076922</v>
      </c>
      <c r="Q790" t="s">
        <v>2033</v>
      </c>
      <c r="R790" t="s">
        <v>2034</v>
      </c>
      <c r="S790" s="8">
        <f t="shared" si="50"/>
        <v>1077564</v>
      </c>
      <c r="T790" s="8">
        <f t="shared" si="51"/>
        <v>43122.25</v>
      </c>
    </row>
    <row r="791" spans="1:20" ht="17" x14ac:dyDescent="0.2">
      <c r="A791">
        <v>112</v>
      </c>
      <c r="B791" t="s">
        <v>274</v>
      </c>
      <c r="C791" s="3" t="s">
        <v>275</v>
      </c>
      <c r="D791">
        <v>4700</v>
      </c>
      <c r="E791">
        <v>12635</v>
      </c>
      <c r="F791" t="s">
        <v>20</v>
      </c>
      <c r="G791">
        <v>361</v>
      </c>
      <c r="H791" t="s">
        <v>26</v>
      </c>
      <c r="I791" t="s">
        <v>27</v>
      </c>
      <c r="J791">
        <v>1408856400</v>
      </c>
      <c r="K791">
        <v>1410152400</v>
      </c>
      <c r="L791" t="b">
        <v>0</v>
      </c>
      <c r="M791" t="b">
        <v>0</v>
      </c>
      <c r="N791" t="s">
        <v>28</v>
      </c>
      <c r="O791" s="14">
        <f t="shared" si="48"/>
        <v>35</v>
      </c>
      <c r="P791" s="5">
        <f t="shared" si="49"/>
        <v>2.6882978723404256</v>
      </c>
      <c r="Q791" t="s">
        <v>2039</v>
      </c>
      <c r="R791" t="s">
        <v>2040</v>
      </c>
      <c r="S791" s="8">
        <f t="shared" si="50"/>
        <v>1003941.5</v>
      </c>
      <c r="T791" s="8">
        <f t="shared" si="51"/>
        <v>41890.208333333336</v>
      </c>
    </row>
    <row r="792" spans="1:20" ht="17" x14ac:dyDescent="0.2">
      <c r="A792">
        <v>723</v>
      </c>
      <c r="B792" t="s">
        <v>1484</v>
      </c>
      <c r="C792" s="3" t="s">
        <v>1485</v>
      </c>
      <c r="D792">
        <v>4900</v>
      </c>
      <c r="E792">
        <v>13250</v>
      </c>
      <c r="F792" t="s">
        <v>20</v>
      </c>
      <c r="G792">
        <v>144</v>
      </c>
      <c r="H792" t="s">
        <v>26</v>
      </c>
      <c r="I792" t="s">
        <v>27</v>
      </c>
      <c r="J792">
        <v>1456898400</v>
      </c>
      <c r="K792">
        <v>1458709200</v>
      </c>
      <c r="L792" t="b">
        <v>0</v>
      </c>
      <c r="M792" t="b">
        <v>0</v>
      </c>
      <c r="N792" t="s">
        <v>33</v>
      </c>
      <c r="O792" s="14">
        <f t="shared" si="48"/>
        <v>92.013888888888886</v>
      </c>
      <c r="P792" s="5">
        <f t="shared" si="49"/>
        <v>2.704081632653061</v>
      </c>
      <c r="Q792" t="s">
        <v>2035</v>
      </c>
      <c r="R792" t="s">
        <v>2036</v>
      </c>
      <c r="S792" s="8">
        <f t="shared" si="50"/>
        <v>1037304</v>
      </c>
      <c r="T792" s="8">
        <f t="shared" si="51"/>
        <v>42452.208333333328</v>
      </c>
    </row>
    <row r="793" spans="1:20" ht="17" x14ac:dyDescent="0.2">
      <c r="A793">
        <v>770</v>
      </c>
      <c r="B793" t="s">
        <v>1575</v>
      </c>
      <c r="C793" s="3" t="s">
        <v>1576</v>
      </c>
      <c r="D793">
        <v>4300</v>
      </c>
      <c r="E793">
        <v>11642</v>
      </c>
      <c r="F793" t="s">
        <v>20</v>
      </c>
      <c r="G793">
        <v>216</v>
      </c>
      <c r="H793" t="s">
        <v>107</v>
      </c>
      <c r="I793" t="s">
        <v>108</v>
      </c>
      <c r="J793">
        <v>1397451600</v>
      </c>
      <c r="K793">
        <v>1398056400</v>
      </c>
      <c r="L793" t="b">
        <v>0</v>
      </c>
      <c r="M793" t="b">
        <v>1</v>
      </c>
      <c r="N793" t="s">
        <v>33</v>
      </c>
      <c r="O793" s="14">
        <f t="shared" si="48"/>
        <v>53.898148148148145</v>
      </c>
      <c r="P793" s="5">
        <f t="shared" si="49"/>
        <v>2.7074418604651163</v>
      </c>
      <c r="Q793" t="s">
        <v>2033</v>
      </c>
      <c r="R793" t="s">
        <v>2034</v>
      </c>
      <c r="S793" s="8">
        <f t="shared" si="50"/>
        <v>996021.5</v>
      </c>
      <c r="T793" s="8">
        <f t="shared" si="51"/>
        <v>41750.208333333336</v>
      </c>
    </row>
    <row r="794" spans="1:20" ht="17" x14ac:dyDescent="0.2">
      <c r="A794">
        <v>548</v>
      </c>
      <c r="B794" t="s">
        <v>1141</v>
      </c>
      <c r="C794" s="3" t="s">
        <v>1142</v>
      </c>
      <c r="D794">
        <v>66100</v>
      </c>
      <c r="E794">
        <v>179074</v>
      </c>
      <c r="F794" t="s">
        <v>20</v>
      </c>
      <c r="G794">
        <v>2985</v>
      </c>
      <c r="H794" t="s">
        <v>21</v>
      </c>
      <c r="I794" t="s">
        <v>22</v>
      </c>
      <c r="J794">
        <v>1459486800</v>
      </c>
      <c r="K794">
        <v>1460610000</v>
      </c>
      <c r="L794" t="b">
        <v>0</v>
      </c>
      <c r="M794" t="b">
        <v>0</v>
      </c>
      <c r="N794" t="s">
        <v>33</v>
      </c>
      <c r="O794" s="14">
        <f t="shared" si="48"/>
        <v>59.991289782244557</v>
      </c>
      <c r="P794" s="5">
        <f t="shared" si="49"/>
        <v>2.7091376701966716</v>
      </c>
      <c r="Q794" t="s">
        <v>2033</v>
      </c>
      <c r="R794" t="s">
        <v>2034</v>
      </c>
      <c r="S794" s="8">
        <f t="shared" si="50"/>
        <v>1039101.5</v>
      </c>
      <c r="T794" s="8">
        <f t="shared" si="51"/>
        <v>42474.208333333328</v>
      </c>
    </row>
    <row r="795" spans="1:20" ht="34" x14ac:dyDescent="0.2">
      <c r="A795">
        <v>871</v>
      </c>
      <c r="B795" t="s">
        <v>1774</v>
      </c>
      <c r="C795" s="3" t="s">
        <v>1775</v>
      </c>
      <c r="D795">
        <v>71500</v>
      </c>
      <c r="E795">
        <v>194912</v>
      </c>
      <c r="F795" t="s">
        <v>20</v>
      </c>
      <c r="G795">
        <v>2320</v>
      </c>
      <c r="H795" t="s">
        <v>21</v>
      </c>
      <c r="I795" t="s">
        <v>22</v>
      </c>
      <c r="J795">
        <v>1509512400</v>
      </c>
      <c r="K795">
        <v>1511071200</v>
      </c>
      <c r="L795" t="b">
        <v>0</v>
      </c>
      <c r="M795" t="b">
        <v>1</v>
      </c>
      <c r="N795" t="s">
        <v>33</v>
      </c>
      <c r="O795" s="14">
        <f t="shared" si="48"/>
        <v>84.013793103448279</v>
      </c>
      <c r="P795" s="5">
        <f t="shared" si="49"/>
        <v>2.7260419580419581</v>
      </c>
      <c r="Q795" t="s">
        <v>2033</v>
      </c>
      <c r="R795" t="s">
        <v>2034</v>
      </c>
      <c r="S795" s="8">
        <f t="shared" si="50"/>
        <v>1073841.5</v>
      </c>
      <c r="T795" s="8">
        <f t="shared" si="51"/>
        <v>43058.25</v>
      </c>
    </row>
    <row r="796" spans="1:20" ht="17" x14ac:dyDescent="0.2">
      <c r="A796">
        <v>369</v>
      </c>
      <c r="B796" t="s">
        <v>790</v>
      </c>
      <c r="C796" s="3" t="s">
        <v>791</v>
      </c>
      <c r="D796">
        <v>5400</v>
      </c>
      <c r="E796">
        <v>14743</v>
      </c>
      <c r="F796" t="s">
        <v>20</v>
      </c>
      <c r="G796">
        <v>154</v>
      </c>
      <c r="H796" t="s">
        <v>21</v>
      </c>
      <c r="I796" t="s">
        <v>22</v>
      </c>
      <c r="J796">
        <v>1359871200</v>
      </c>
      <c r="K796">
        <v>1363237200</v>
      </c>
      <c r="L796" t="b">
        <v>0</v>
      </c>
      <c r="M796" t="b">
        <v>1</v>
      </c>
      <c r="N796" t="s">
        <v>269</v>
      </c>
      <c r="O796" s="14">
        <f t="shared" si="48"/>
        <v>95.733766233766232</v>
      </c>
      <c r="P796" s="5">
        <f t="shared" si="49"/>
        <v>2.730185185185185</v>
      </c>
      <c r="Q796" t="s">
        <v>2033</v>
      </c>
      <c r="R796" t="s">
        <v>2034</v>
      </c>
      <c r="S796" s="8">
        <f t="shared" si="50"/>
        <v>969924</v>
      </c>
      <c r="T796" s="8">
        <f t="shared" si="51"/>
        <v>41347.208333333336</v>
      </c>
    </row>
    <row r="797" spans="1:20" ht="17" x14ac:dyDescent="0.2">
      <c r="A797">
        <v>249</v>
      </c>
      <c r="B797" t="s">
        <v>550</v>
      </c>
      <c r="C797" s="3" t="s">
        <v>551</v>
      </c>
      <c r="D797">
        <v>61500</v>
      </c>
      <c r="E797">
        <v>168095</v>
      </c>
      <c r="F797" t="s">
        <v>20</v>
      </c>
      <c r="G797">
        <v>6465</v>
      </c>
      <c r="H797" t="s">
        <v>21</v>
      </c>
      <c r="I797" t="s">
        <v>22</v>
      </c>
      <c r="J797">
        <v>1420178400</v>
      </c>
      <c r="K797">
        <v>1420783200</v>
      </c>
      <c r="L797" t="b">
        <v>0</v>
      </c>
      <c r="M797" t="b">
        <v>0</v>
      </c>
      <c r="N797" t="s">
        <v>206</v>
      </c>
      <c r="O797" s="14">
        <f t="shared" si="48"/>
        <v>26.000773395204948</v>
      </c>
      <c r="P797" s="5">
        <f t="shared" si="49"/>
        <v>2.7332520325203253</v>
      </c>
      <c r="Q797" t="s">
        <v>2037</v>
      </c>
      <c r="R797" t="s">
        <v>2060</v>
      </c>
      <c r="S797" s="8">
        <f t="shared" si="50"/>
        <v>1011804</v>
      </c>
      <c r="T797" s="8">
        <f t="shared" si="51"/>
        <v>42013.25</v>
      </c>
    </row>
    <row r="798" spans="1:20" ht="17" x14ac:dyDescent="0.2">
      <c r="A798">
        <v>59</v>
      </c>
      <c r="B798" t="s">
        <v>166</v>
      </c>
      <c r="C798" s="3" t="s">
        <v>167</v>
      </c>
      <c r="D798">
        <v>1400</v>
      </c>
      <c r="E798">
        <v>3851</v>
      </c>
      <c r="F798" t="s">
        <v>20</v>
      </c>
      <c r="G798">
        <v>128</v>
      </c>
      <c r="H798" t="s">
        <v>21</v>
      </c>
      <c r="I798" t="s">
        <v>22</v>
      </c>
      <c r="J798">
        <v>1497243600</v>
      </c>
      <c r="K798">
        <v>1498539600</v>
      </c>
      <c r="L798" t="b">
        <v>0</v>
      </c>
      <c r="M798" t="b">
        <v>1</v>
      </c>
      <c r="N798" t="s">
        <v>33</v>
      </c>
      <c r="O798" s="14">
        <f t="shared" si="48"/>
        <v>30.0859375</v>
      </c>
      <c r="P798" s="5">
        <f t="shared" si="49"/>
        <v>2.7507142857142859</v>
      </c>
      <c r="Q798" t="s">
        <v>2044</v>
      </c>
      <c r="R798" t="s">
        <v>2052</v>
      </c>
      <c r="S798" s="8">
        <f t="shared" si="50"/>
        <v>1065321.5</v>
      </c>
      <c r="T798" s="8">
        <f t="shared" si="51"/>
        <v>42913.208333333328</v>
      </c>
    </row>
    <row r="799" spans="1:20" ht="34" x14ac:dyDescent="0.2">
      <c r="A799">
        <v>544</v>
      </c>
      <c r="B799" t="s">
        <v>1133</v>
      </c>
      <c r="C799" s="3" t="s">
        <v>1134</v>
      </c>
      <c r="D799">
        <v>2800</v>
      </c>
      <c r="E799">
        <v>7742</v>
      </c>
      <c r="F799" t="s">
        <v>20</v>
      </c>
      <c r="G799">
        <v>84</v>
      </c>
      <c r="H799" t="s">
        <v>21</v>
      </c>
      <c r="I799" t="s">
        <v>22</v>
      </c>
      <c r="J799">
        <v>1452232800</v>
      </c>
      <c r="K799">
        <v>1453356000</v>
      </c>
      <c r="L799" t="b">
        <v>0</v>
      </c>
      <c r="M799" t="b">
        <v>0</v>
      </c>
      <c r="N799" t="s">
        <v>23</v>
      </c>
      <c r="O799" s="14">
        <f t="shared" si="48"/>
        <v>92.166666666666671</v>
      </c>
      <c r="P799" s="5">
        <f t="shared" si="49"/>
        <v>2.7650000000000001</v>
      </c>
      <c r="Q799" t="s">
        <v>2033</v>
      </c>
      <c r="R799" t="s">
        <v>2034</v>
      </c>
      <c r="S799" s="8">
        <f t="shared" si="50"/>
        <v>1034064</v>
      </c>
      <c r="T799" s="8">
        <f t="shared" si="51"/>
        <v>42390.25</v>
      </c>
    </row>
    <row r="800" spans="1:20" ht="17" x14ac:dyDescent="0.2">
      <c r="A800">
        <v>368</v>
      </c>
      <c r="B800" t="s">
        <v>788</v>
      </c>
      <c r="C800" s="3" t="s">
        <v>789</v>
      </c>
      <c r="D800">
        <v>5200</v>
      </c>
      <c r="E800">
        <v>14394</v>
      </c>
      <c r="F800" t="s">
        <v>20</v>
      </c>
      <c r="G800">
        <v>206</v>
      </c>
      <c r="H800" t="s">
        <v>40</v>
      </c>
      <c r="I800" t="s">
        <v>41</v>
      </c>
      <c r="J800">
        <v>1286946000</v>
      </c>
      <c r="K800">
        <v>1288933200</v>
      </c>
      <c r="L800" t="b">
        <v>0</v>
      </c>
      <c r="M800" t="b">
        <v>1</v>
      </c>
      <c r="N800" t="s">
        <v>42</v>
      </c>
      <c r="O800" s="14">
        <f t="shared" si="48"/>
        <v>69.873786407766985</v>
      </c>
      <c r="P800" s="5">
        <f t="shared" si="49"/>
        <v>2.7680769230769231</v>
      </c>
      <c r="Q800" t="s">
        <v>2039</v>
      </c>
      <c r="R800" t="s">
        <v>2040</v>
      </c>
      <c r="S800" s="8">
        <f t="shared" si="50"/>
        <v>919281.5</v>
      </c>
      <c r="T800" s="8">
        <f t="shared" si="51"/>
        <v>40487.208333333336</v>
      </c>
    </row>
    <row r="801" spans="1:20" ht="17" x14ac:dyDescent="0.2">
      <c r="A801">
        <v>624</v>
      </c>
      <c r="B801" t="s">
        <v>1290</v>
      </c>
      <c r="C801" s="3" t="s">
        <v>1291</v>
      </c>
      <c r="D801">
        <v>5100</v>
      </c>
      <c r="E801">
        <v>14249</v>
      </c>
      <c r="F801" t="s">
        <v>20</v>
      </c>
      <c r="G801">
        <v>432</v>
      </c>
      <c r="H801" t="s">
        <v>21</v>
      </c>
      <c r="I801" t="s">
        <v>22</v>
      </c>
      <c r="J801">
        <v>1422165600</v>
      </c>
      <c r="K801">
        <v>1422684000</v>
      </c>
      <c r="L801" t="b">
        <v>0</v>
      </c>
      <c r="M801" t="b">
        <v>0</v>
      </c>
      <c r="N801" t="s">
        <v>122</v>
      </c>
      <c r="O801" s="14">
        <f t="shared" si="48"/>
        <v>32.983796296296298</v>
      </c>
      <c r="P801" s="5">
        <f t="shared" si="49"/>
        <v>2.793921568627451</v>
      </c>
      <c r="Q801" t="s">
        <v>2037</v>
      </c>
      <c r="R801" t="s">
        <v>2051</v>
      </c>
      <c r="S801" s="8">
        <f t="shared" si="50"/>
        <v>1013184</v>
      </c>
      <c r="T801" s="8">
        <f t="shared" si="51"/>
        <v>42035.25</v>
      </c>
    </row>
    <row r="802" spans="1:20" ht="17" x14ac:dyDescent="0.2">
      <c r="A802">
        <v>102</v>
      </c>
      <c r="B802" t="s">
        <v>253</v>
      </c>
      <c r="C802" s="3" t="s">
        <v>254</v>
      </c>
      <c r="D802">
        <v>3700</v>
      </c>
      <c r="E802">
        <v>10422</v>
      </c>
      <c r="F802" t="s">
        <v>20</v>
      </c>
      <c r="G802">
        <v>336</v>
      </c>
      <c r="H802" t="s">
        <v>21</v>
      </c>
      <c r="I802" t="s">
        <v>22</v>
      </c>
      <c r="J802">
        <v>1526274000</v>
      </c>
      <c r="K802">
        <v>1526878800</v>
      </c>
      <c r="L802" t="b">
        <v>0</v>
      </c>
      <c r="M802" t="b">
        <v>1</v>
      </c>
      <c r="N802" t="s">
        <v>65</v>
      </c>
      <c r="O802" s="14">
        <f t="shared" si="48"/>
        <v>31.017857142857142</v>
      </c>
      <c r="P802" s="5">
        <f t="shared" si="49"/>
        <v>2.8167567567567566</v>
      </c>
      <c r="Q802" t="s">
        <v>2042</v>
      </c>
      <c r="R802" t="s">
        <v>2043</v>
      </c>
      <c r="S802" s="8">
        <f t="shared" si="50"/>
        <v>1085481.5</v>
      </c>
      <c r="T802" s="8">
        <f t="shared" si="51"/>
        <v>43241.208333333328</v>
      </c>
    </row>
    <row r="803" spans="1:20" ht="17" x14ac:dyDescent="0.2">
      <c r="A803">
        <v>608</v>
      </c>
      <c r="B803" t="s">
        <v>1258</v>
      </c>
      <c r="C803" s="3" t="s">
        <v>1259</v>
      </c>
      <c r="D803">
        <v>3900</v>
      </c>
      <c r="E803">
        <v>11075</v>
      </c>
      <c r="F803" t="s">
        <v>20</v>
      </c>
      <c r="G803">
        <v>316</v>
      </c>
      <c r="H803" t="s">
        <v>21</v>
      </c>
      <c r="I803" t="s">
        <v>22</v>
      </c>
      <c r="J803">
        <v>1551852000</v>
      </c>
      <c r="K803">
        <v>1552197600</v>
      </c>
      <c r="L803" t="b">
        <v>0</v>
      </c>
      <c r="M803" t="b">
        <v>1</v>
      </c>
      <c r="N803" t="s">
        <v>159</v>
      </c>
      <c r="O803" s="14">
        <f t="shared" si="48"/>
        <v>35.047468354430379</v>
      </c>
      <c r="P803" s="5">
        <f t="shared" si="49"/>
        <v>2.8397435897435899</v>
      </c>
      <c r="Q803" t="s">
        <v>2035</v>
      </c>
      <c r="R803" t="s">
        <v>2049</v>
      </c>
      <c r="S803" s="8">
        <f t="shared" si="50"/>
        <v>1103244</v>
      </c>
      <c r="T803" s="8">
        <f t="shared" si="51"/>
        <v>43534.25</v>
      </c>
    </row>
    <row r="804" spans="1:20" ht="34" x14ac:dyDescent="0.2">
      <c r="A804">
        <v>549</v>
      </c>
      <c r="B804" t="s">
        <v>1143</v>
      </c>
      <c r="C804" s="3" t="s">
        <v>1144</v>
      </c>
      <c r="D804">
        <v>29500</v>
      </c>
      <c r="E804">
        <v>83843</v>
      </c>
      <c r="F804" t="s">
        <v>20</v>
      </c>
      <c r="G804">
        <v>762</v>
      </c>
      <c r="H804" t="s">
        <v>21</v>
      </c>
      <c r="I804" t="s">
        <v>22</v>
      </c>
      <c r="J804">
        <v>1369717200</v>
      </c>
      <c r="K804">
        <v>1370494800</v>
      </c>
      <c r="L804" t="b">
        <v>0</v>
      </c>
      <c r="M804" t="b">
        <v>0</v>
      </c>
      <c r="N804" t="s">
        <v>65</v>
      </c>
      <c r="O804" s="14">
        <f t="shared" si="48"/>
        <v>110.03018372703411</v>
      </c>
      <c r="P804" s="5">
        <f t="shared" si="49"/>
        <v>2.8421355932203389</v>
      </c>
      <c r="Q804" t="s">
        <v>2039</v>
      </c>
      <c r="R804" t="s">
        <v>2047</v>
      </c>
      <c r="S804" s="8">
        <f t="shared" si="50"/>
        <v>976761.5</v>
      </c>
      <c r="T804" s="8">
        <f t="shared" si="51"/>
        <v>41431.208333333336</v>
      </c>
    </row>
    <row r="805" spans="1:20" ht="17" x14ac:dyDescent="0.2">
      <c r="A805">
        <v>470</v>
      </c>
      <c r="B805" t="s">
        <v>988</v>
      </c>
      <c r="C805" s="3" t="s">
        <v>989</v>
      </c>
      <c r="D805">
        <v>3600</v>
      </c>
      <c r="E805">
        <v>10289</v>
      </c>
      <c r="F805" t="s">
        <v>20</v>
      </c>
      <c r="G805">
        <v>381</v>
      </c>
      <c r="H805" t="s">
        <v>21</v>
      </c>
      <c r="I805" t="s">
        <v>22</v>
      </c>
      <c r="J805">
        <v>1481522400</v>
      </c>
      <c r="K805">
        <v>1482127200</v>
      </c>
      <c r="L805" t="b">
        <v>0</v>
      </c>
      <c r="M805" t="b">
        <v>0</v>
      </c>
      <c r="N805" t="s">
        <v>65</v>
      </c>
      <c r="O805" s="14">
        <f t="shared" si="48"/>
        <v>27.00524934383202</v>
      </c>
      <c r="P805" s="5">
        <f t="shared" si="49"/>
        <v>2.8580555555555556</v>
      </c>
      <c r="Q805" t="s">
        <v>2035</v>
      </c>
      <c r="R805" t="s">
        <v>2049</v>
      </c>
      <c r="S805" s="8">
        <f t="shared" si="50"/>
        <v>1054404</v>
      </c>
      <c r="T805" s="8">
        <f t="shared" si="51"/>
        <v>42723.25</v>
      </c>
    </row>
    <row r="806" spans="1:20" ht="17" x14ac:dyDescent="0.2">
      <c r="A806">
        <v>305</v>
      </c>
      <c r="B806" t="s">
        <v>662</v>
      </c>
      <c r="C806" s="3" t="s">
        <v>663</v>
      </c>
      <c r="D806">
        <v>2800</v>
      </c>
      <c r="E806">
        <v>8014</v>
      </c>
      <c r="F806" t="s">
        <v>20</v>
      </c>
      <c r="G806">
        <v>85</v>
      </c>
      <c r="H806" t="s">
        <v>21</v>
      </c>
      <c r="I806" t="s">
        <v>22</v>
      </c>
      <c r="J806">
        <v>1458363600</v>
      </c>
      <c r="K806">
        <v>1461906000</v>
      </c>
      <c r="L806" t="b">
        <v>0</v>
      </c>
      <c r="M806" t="b">
        <v>0</v>
      </c>
      <c r="N806" t="s">
        <v>33</v>
      </c>
      <c r="O806" s="14">
        <f t="shared" si="48"/>
        <v>94.28235294117647</v>
      </c>
      <c r="P806" s="5">
        <f t="shared" si="49"/>
        <v>2.8621428571428571</v>
      </c>
      <c r="Q806" t="s">
        <v>2035</v>
      </c>
      <c r="R806" t="s">
        <v>2049</v>
      </c>
      <c r="S806" s="8">
        <f t="shared" si="50"/>
        <v>1038321.5</v>
      </c>
      <c r="T806" s="8">
        <f t="shared" si="51"/>
        <v>42489.208333333328</v>
      </c>
    </row>
    <row r="807" spans="1:20" ht="17" x14ac:dyDescent="0.2">
      <c r="A807">
        <v>425</v>
      </c>
      <c r="B807" t="s">
        <v>899</v>
      </c>
      <c r="C807" s="3" t="s">
        <v>900</v>
      </c>
      <c r="D807">
        <v>2700</v>
      </c>
      <c r="E807">
        <v>7767</v>
      </c>
      <c r="F807" t="s">
        <v>20</v>
      </c>
      <c r="G807">
        <v>92</v>
      </c>
      <c r="H807" t="s">
        <v>21</v>
      </c>
      <c r="I807" t="s">
        <v>22</v>
      </c>
      <c r="J807">
        <v>1438059600</v>
      </c>
      <c r="K807">
        <v>1438578000</v>
      </c>
      <c r="L807" t="b">
        <v>0</v>
      </c>
      <c r="M807" t="b">
        <v>0</v>
      </c>
      <c r="N807" t="s">
        <v>122</v>
      </c>
      <c r="O807" s="14">
        <f t="shared" si="48"/>
        <v>84.423913043478265</v>
      </c>
      <c r="P807" s="5">
        <f t="shared" si="49"/>
        <v>2.8766666666666665</v>
      </c>
      <c r="Q807" t="s">
        <v>2033</v>
      </c>
      <c r="R807" t="s">
        <v>2034</v>
      </c>
      <c r="S807" s="8">
        <f t="shared" si="50"/>
        <v>1024221.5</v>
      </c>
      <c r="T807" s="8">
        <f t="shared" si="51"/>
        <v>42219.208333333328</v>
      </c>
    </row>
    <row r="808" spans="1:20" ht="17" x14ac:dyDescent="0.2">
      <c r="A808">
        <v>821</v>
      </c>
      <c r="B808" t="s">
        <v>1675</v>
      </c>
      <c r="C808" s="3" t="s">
        <v>1676</v>
      </c>
      <c r="D808">
        <v>4900</v>
      </c>
      <c r="E808">
        <v>14273</v>
      </c>
      <c r="F808" t="s">
        <v>20</v>
      </c>
      <c r="G808">
        <v>210</v>
      </c>
      <c r="H808" t="s">
        <v>21</v>
      </c>
      <c r="I808" t="s">
        <v>22</v>
      </c>
      <c r="J808">
        <v>1488261600</v>
      </c>
      <c r="K808">
        <v>1489381200</v>
      </c>
      <c r="L808" t="b">
        <v>0</v>
      </c>
      <c r="M808" t="b">
        <v>0</v>
      </c>
      <c r="N808" t="s">
        <v>42</v>
      </c>
      <c r="O808" s="14">
        <f t="shared" si="48"/>
        <v>67.966666666666669</v>
      </c>
      <c r="P808" s="5">
        <f t="shared" si="49"/>
        <v>2.9128571428571428</v>
      </c>
      <c r="Q808" t="s">
        <v>2042</v>
      </c>
      <c r="R808" t="s">
        <v>2043</v>
      </c>
      <c r="S808" s="8">
        <f t="shared" si="50"/>
        <v>1059084</v>
      </c>
      <c r="T808" s="8">
        <f t="shared" si="51"/>
        <v>42807.208333333328</v>
      </c>
    </row>
    <row r="809" spans="1:20" ht="17" x14ac:dyDescent="0.2">
      <c r="A809">
        <v>184</v>
      </c>
      <c r="B809" t="s">
        <v>420</v>
      </c>
      <c r="C809" s="3" t="s">
        <v>421</v>
      </c>
      <c r="D809">
        <v>3600</v>
      </c>
      <c r="E809">
        <v>10550</v>
      </c>
      <c r="F809" t="s">
        <v>20</v>
      </c>
      <c r="G809">
        <v>340</v>
      </c>
      <c r="H809" t="s">
        <v>21</v>
      </c>
      <c r="I809" t="s">
        <v>22</v>
      </c>
      <c r="J809">
        <v>1556859600</v>
      </c>
      <c r="K809">
        <v>1556946000</v>
      </c>
      <c r="L809" t="b">
        <v>0</v>
      </c>
      <c r="M809" t="b">
        <v>0</v>
      </c>
      <c r="N809" t="s">
        <v>33</v>
      </c>
      <c r="O809" s="14">
        <f t="shared" si="48"/>
        <v>31.029411764705884</v>
      </c>
      <c r="P809" s="5">
        <f t="shared" si="49"/>
        <v>2.9305555555555554</v>
      </c>
      <c r="Q809" t="s">
        <v>2037</v>
      </c>
      <c r="R809" t="s">
        <v>2051</v>
      </c>
      <c r="S809" s="8">
        <f t="shared" si="50"/>
        <v>1106721.5</v>
      </c>
      <c r="T809" s="8">
        <f t="shared" si="51"/>
        <v>43589.208333333328</v>
      </c>
    </row>
    <row r="810" spans="1:20" ht="17" x14ac:dyDescent="0.2">
      <c r="A810">
        <v>314</v>
      </c>
      <c r="B810" t="s">
        <v>680</v>
      </c>
      <c r="C810" s="3" t="s">
        <v>681</v>
      </c>
      <c r="D810">
        <v>1400</v>
      </c>
      <c r="E810">
        <v>4126</v>
      </c>
      <c r="F810" t="s">
        <v>20</v>
      </c>
      <c r="G810">
        <v>133</v>
      </c>
      <c r="H810" t="s">
        <v>21</v>
      </c>
      <c r="I810" t="s">
        <v>22</v>
      </c>
      <c r="J810">
        <v>1552366800</v>
      </c>
      <c r="K810">
        <v>1552798800</v>
      </c>
      <c r="L810" t="b">
        <v>0</v>
      </c>
      <c r="M810" t="b">
        <v>1</v>
      </c>
      <c r="N810" t="s">
        <v>42</v>
      </c>
      <c r="O810" s="14">
        <f t="shared" si="48"/>
        <v>31.022556390977442</v>
      </c>
      <c r="P810" s="5">
        <f t="shared" si="49"/>
        <v>2.9471428571428571</v>
      </c>
      <c r="Q810" t="s">
        <v>2033</v>
      </c>
      <c r="R810" t="s">
        <v>2034</v>
      </c>
      <c r="S810" s="8">
        <f t="shared" si="50"/>
        <v>1103601.5</v>
      </c>
      <c r="T810" s="8">
        <f t="shared" si="51"/>
        <v>43541.208333333328</v>
      </c>
    </row>
    <row r="811" spans="1:20" ht="17" x14ac:dyDescent="0.2">
      <c r="A811">
        <v>962</v>
      </c>
      <c r="B811" t="s">
        <v>1954</v>
      </c>
      <c r="C811" s="3" t="s">
        <v>1955</v>
      </c>
      <c r="D811">
        <v>3600</v>
      </c>
      <c r="E811">
        <v>10657</v>
      </c>
      <c r="F811" t="s">
        <v>20</v>
      </c>
      <c r="G811">
        <v>266</v>
      </c>
      <c r="H811" t="s">
        <v>21</v>
      </c>
      <c r="I811" t="s">
        <v>22</v>
      </c>
      <c r="J811">
        <v>1384408800</v>
      </c>
      <c r="K811">
        <v>1386223200</v>
      </c>
      <c r="L811" t="b">
        <v>0</v>
      </c>
      <c r="M811" t="b">
        <v>0</v>
      </c>
      <c r="N811" t="s">
        <v>17</v>
      </c>
      <c r="O811" s="14">
        <f t="shared" si="48"/>
        <v>40.063909774436091</v>
      </c>
      <c r="P811" s="5">
        <f t="shared" si="49"/>
        <v>2.9602777777777778</v>
      </c>
      <c r="Q811" t="s">
        <v>2037</v>
      </c>
      <c r="R811" t="s">
        <v>2051</v>
      </c>
      <c r="S811" s="8">
        <f t="shared" si="50"/>
        <v>986964</v>
      </c>
      <c r="T811" s="8">
        <f t="shared" si="51"/>
        <v>41613.25</v>
      </c>
    </row>
    <row r="812" spans="1:20" ht="17" x14ac:dyDescent="0.2">
      <c r="A812">
        <v>197</v>
      </c>
      <c r="B812" t="s">
        <v>446</v>
      </c>
      <c r="C812" s="3" t="s">
        <v>447</v>
      </c>
      <c r="D812">
        <v>54700</v>
      </c>
      <c r="E812">
        <v>163118</v>
      </c>
      <c r="F812" t="s">
        <v>20</v>
      </c>
      <c r="G812">
        <v>1989</v>
      </c>
      <c r="H812" t="s">
        <v>21</v>
      </c>
      <c r="I812" t="s">
        <v>22</v>
      </c>
      <c r="J812">
        <v>1498194000</v>
      </c>
      <c r="K812">
        <v>1499403600</v>
      </c>
      <c r="L812" t="b">
        <v>0</v>
      </c>
      <c r="M812" t="b">
        <v>0</v>
      </c>
      <c r="N812" t="s">
        <v>53</v>
      </c>
      <c r="O812" s="14">
        <f t="shared" si="48"/>
        <v>82.010055304172951</v>
      </c>
      <c r="P812" s="5">
        <f t="shared" si="49"/>
        <v>2.9820475319926874</v>
      </c>
      <c r="Q812" t="s">
        <v>2031</v>
      </c>
      <c r="R812" t="s">
        <v>2032</v>
      </c>
      <c r="S812" s="8">
        <f t="shared" si="50"/>
        <v>1065981.5</v>
      </c>
      <c r="T812" s="8">
        <f t="shared" si="51"/>
        <v>42923.208333333328</v>
      </c>
    </row>
    <row r="813" spans="1:20" ht="17" x14ac:dyDescent="0.2">
      <c r="A813">
        <v>359</v>
      </c>
      <c r="B813" t="s">
        <v>770</v>
      </c>
      <c r="C813" s="3" t="s">
        <v>771</v>
      </c>
      <c r="D813">
        <v>4000</v>
      </c>
      <c r="E813">
        <v>11948</v>
      </c>
      <c r="F813" t="s">
        <v>20</v>
      </c>
      <c r="G813">
        <v>187</v>
      </c>
      <c r="H813" t="s">
        <v>21</v>
      </c>
      <c r="I813" t="s">
        <v>22</v>
      </c>
      <c r="J813">
        <v>1314421200</v>
      </c>
      <c r="K813">
        <v>1315026000</v>
      </c>
      <c r="L813" t="b">
        <v>0</v>
      </c>
      <c r="M813" t="b">
        <v>0</v>
      </c>
      <c r="N813" t="s">
        <v>71</v>
      </c>
      <c r="O813" s="14">
        <f t="shared" si="48"/>
        <v>63.893048128342244</v>
      </c>
      <c r="P813" s="5">
        <f t="shared" si="49"/>
        <v>2.9870000000000001</v>
      </c>
      <c r="Q813" t="s">
        <v>2037</v>
      </c>
      <c r="R813" t="s">
        <v>2050</v>
      </c>
      <c r="S813" s="8">
        <f t="shared" si="50"/>
        <v>938361.5</v>
      </c>
      <c r="T813" s="8">
        <f t="shared" si="51"/>
        <v>40789.208333333336</v>
      </c>
    </row>
    <row r="814" spans="1:20" ht="34" x14ac:dyDescent="0.2">
      <c r="A814">
        <v>78</v>
      </c>
      <c r="B814" t="s">
        <v>204</v>
      </c>
      <c r="C814" s="3" t="s">
        <v>205</v>
      </c>
      <c r="D814">
        <v>4500</v>
      </c>
      <c r="E814">
        <v>13536</v>
      </c>
      <c r="F814" t="s">
        <v>20</v>
      </c>
      <c r="G814">
        <v>330</v>
      </c>
      <c r="H814" t="s">
        <v>21</v>
      </c>
      <c r="I814" t="s">
        <v>22</v>
      </c>
      <c r="J814">
        <v>1523854800</v>
      </c>
      <c r="K814">
        <v>1523941200</v>
      </c>
      <c r="L814" t="b">
        <v>0</v>
      </c>
      <c r="M814" t="b">
        <v>0</v>
      </c>
      <c r="N814" t="s">
        <v>206</v>
      </c>
      <c r="O814" s="14">
        <f t="shared" si="48"/>
        <v>41.018181818181816</v>
      </c>
      <c r="P814" s="5">
        <f t="shared" si="49"/>
        <v>3.008</v>
      </c>
      <c r="Q814" t="s">
        <v>2037</v>
      </c>
      <c r="R814" t="s">
        <v>2038</v>
      </c>
      <c r="S814" s="8">
        <f t="shared" si="50"/>
        <v>1083801.5</v>
      </c>
      <c r="T814" s="8">
        <f t="shared" si="51"/>
        <v>43207.208333333328</v>
      </c>
    </row>
    <row r="815" spans="1:20" ht="17" x14ac:dyDescent="0.2">
      <c r="A815">
        <v>94</v>
      </c>
      <c r="B815" t="s">
        <v>237</v>
      </c>
      <c r="C815" s="3" t="s">
        <v>238</v>
      </c>
      <c r="D815">
        <v>2900</v>
      </c>
      <c r="E815">
        <v>8807</v>
      </c>
      <c r="F815" t="s">
        <v>20</v>
      </c>
      <c r="G815">
        <v>180</v>
      </c>
      <c r="H815" t="s">
        <v>40</v>
      </c>
      <c r="I815" t="s">
        <v>41</v>
      </c>
      <c r="J815">
        <v>1554613200</v>
      </c>
      <c r="K815">
        <v>1555563600</v>
      </c>
      <c r="L815" t="b">
        <v>0</v>
      </c>
      <c r="M815" t="b">
        <v>0</v>
      </c>
      <c r="N815" t="s">
        <v>28</v>
      </c>
      <c r="O815" s="14">
        <f t="shared" si="48"/>
        <v>48.927777777777777</v>
      </c>
      <c r="P815" s="5">
        <f t="shared" si="49"/>
        <v>3.036896551724138</v>
      </c>
      <c r="Q815" t="s">
        <v>2044</v>
      </c>
      <c r="R815" t="s">
        <v>2052</v>
      </c>
      <c r="S815" s="8">
        <f t="shared" si="50"/>
        <v>1105161.5</v>
      </c>
      <c r="T815" s="8">
        <f t="shared" si="51"/>
        <v>43573.208333333328</v>
      </c>
    </row>
    <row r="816" spans="1:20" ht="17" x14ac:dyDescent="0.2">
      <c r="A816">
        <v>272</v>
      </c>
      <c r="B816" t="s">
        <v>596</v>
      </c>
      <c r="C816" s="3" t="s">
        <v>597</v>
      </c>
      <c r="D816">
        <v>51100</v>
      </c>
      <c r="E816">
        <v>155349</v>
      </c>
      <c r="F816" t="s">
        <v>20</v>
      </c>
      <c r="G816">
        <v>1894</v>
      </c>
      <c r="H816" t="s">
        <v>21</v>
      </c>
      <c r="I816" t="s">
        <v>22</v>
      </c>
      <c r="J816">
        <v>1562734800</v>
      </c>
      <c r="K816">
        <v>1564894800</v>
      </c>
      <c r="L816" t="b">
        <v>0</v>
      </c>
      <c r="M816" t="b">
        <v>1</v>
      </c>
      <c r="N816" t="s">
        <v>33</v>
      </c>
      <c r="O816" s="14">
        <f t="shared" si="48"/>
        <v>82.021647307286173</v>
      </c>
      <c r="P816" s="5">
        <f t="shared" si="49"/>
        <v>3.0400978473581213</v>
      </c>
      <c r="Q816" t="s">
        <v>2035</v>
      </c>
      <c r="R816" t="s">
        <v>2036</v>
      </c>
      <c r="S816" s="8">
        <f t="shared" si="50"/>
        <v>1110801.5</v>
      </c>
      <c r="T816" s="8">
        <f t="shared" si="51"/>
        <v>43681.208333333328</v>
      </c>
    </row>
    <row r="817" spans="1:20" ht="34" x14ac:dyDescent="0.2">
      <c r="A817">
        <v>491</v>
      </c>
      <c r="B817" t="s">
        <v>1030</v>
      </c>
      <c r="C817" s="3" t="s">
        <v>1031</v>
      </c>
      <c r="D817">
        <v>56800</v>
      </c>
      <c r="E817">
        <v>173437</v>
      </c>
      <c r="F817" t="s">
        <v>20</v>
      </c>
      <c r="G817">
        <v>2443</v>
      </c>
      <c r="H817" t="s">
        <v>21</v>
      </c>
      <c r="I817" t="s">
        <v>22</v>
      </c>
      <c r="J817">
        <v>1372654800</v>
      </c>
      <c r="K817">
        <v>1374901200</v>
      </c>
      <c r="L817" t="b">
        <v>0</v>
      </c>
      <c r="M817" t="b">
        <v>1</v>
      </c>
      <c r="N817" t="s">
        <v>17</v>
      </c>
      <c r="O817" s="14">
        <f t="shared" si="48"/>
        <v>70.993450675399103</v>
      </c>
      <c r="P817" s="5">
        <f t="shared" si="49"/>
        <v>3.0534683098591549</v>
      </c>
      <c r="Q817" t="s">
        <v>2033</v>
      </c>
      <c r="R817" t="s">
        <v>2034</v>
      </c>
      <c r="S817" s="8">
        <f t="shared" si="50"/>
        <v>978801.5</v>
      </c>
      <c r="T817" s="8">
        <f t="shared" si="51"/>
        <v>41482.208333333336</v>
      </c>
    </row>
    <row r="818" spans="1:20" ht="17" x14ac:dyDescent="0.2">
      <c r="A818">
        <v>570</v>
      </c>
      <c r="B818" t="s">
        <v>1184</v>
      </c>
      <c r="C818" s="3" t="s">
        <v>1185</v>
      </c>
      <c r="D818">
        <v>31200</v>
      </c>
      <c r="E818">
        <v>95364</v>
      </c>
      <c r="F818" t="s">
        <v>20</v>
      </c>
      <c r="G818">
        <v>2725</v>
      </c>
      <c r="H818" t="s">
        <v>21</v>
      </c>
      <c r="I818" t="s">
        <v>22</v>
      </c>
      <c r="J818">
        <v>1419055200</v>
      </c>
      <c r="K818">
        <v>1419573600</v>
      </c>
      <c r="L818" t="b">
        <v>0</v>
      </c>
      <c r="M818" t="b">
        <v>1</v>
      </c>
      <c r="N818" t="s">
        <v>23</v>
      </c>
      <c r="O818" s="14">
        <f t="shared" si="48"/>
        <v>34.995963302752294</v>
      </c>
      <c r="P818" s="5">
        <f t="shared" si="49"/>
        <v>3.0565384615384614</v>
      </c>
      <c r="Q818" t="s">
        <v>2031</v>
      </c>
      <c r="R818" t="s">
        <v>2032</v>
      </c>
      <c r="S818" s="8">
        <f t="shared" si="50"/>
        <v>1011024</v>
      </c>
      <c r="T818" s="8">
        <f t="shared" si="51"/>
        <v>41999.25</v>
      </c>
    </row>
    <row r="819" spans="1:20" ht="17" x14ac:dyDescent="0.2">
      <c r="A819">
        <v>180</v>
      </c>
      <c r="B819" t="s">
        <v>412</v>
      </c>
      <c r="C819" s="3" t="s">
        <v>413</v>
      </c>
      <c r="D819">
        <v>56000</v>
      </c>
      <c r="E819">
        <v>172736</v>
      </c>
      <c r="F819" t="s">
        <v>20</v>
      </c>
      <c r="G819">
        <v>2107</v>
      </c>
      <c r="H819" t="s">
        <v>26</v>
      </c>
      <c r="I819" t="s">
        <v>27</v>
      </c>
      <c r="J819">
        <v>1269234000</v>
      </c>
      <c r="K819">
        <v>1269666000</v>
      </c>
      <c r="L819" t="b">
        <v>0</v>
      </c>
      <c r="M819" t="b">
        <v>0</v>
      </c>
      <c r="N819" t="s">
        <v>65</v>
      </c>
      <c r="O819" s="14">
        <f t="shared" si="48"/>
        <v>81.98196487897485</v>
      </c>
      <c r="P819" s="5">
        <f t="shared" si="49"/>
        <v>3.0845714285714285</v>
      </c>
      <c r="Q819" t="s">
        <v>2039</v>
      </c>
      <c r="R819" t="s">
        <v>2040</v>
      </c>
      <c r="S819" s="8">
        <f t="shared" si="50"/>
        <v>906981.5</v>
      </c>
      <c r="T819" s="8">
        <f t="shared" si="51"/>
        <v>40264.208333333336</v>
      </c>
    </row>
    <row r="820" spans="1:20" ht="17" x14ac:dyDescent="0.2">
      <c r="A820">
        <v>31</v>
      </c>
      <c r="B820" t="s">
        <v>103</v>
      </c>
      <c r="C820" s="3" t="s">
        <v>104</v>
      </c>
      <c r="D820">
        <v>3500</v>
      </c>
      <c r="E820">
        <v>10850</v>
      </c>
      <c r="F820" t="s">
        <v>20</v>
      </c>
      <c r="G820">
        <v>226</v>
      </c>
      <c r="H820" t="s">
        <v>40</v>
      </c>
      <c r="I820" t="s">
        <v>41</v>
      </c>
      <c r="J820">
        <v>1451973600</v>
      </c>
      <c r="K820">
        <v>1454392800</v>
      </c>
      <c r="L820" t="b">
        <v>0</v>
      </c>
      <c r="M820" t="b">
        <v>0</v>
      </c>
      <c r="N820" t="s">
        <v>89</v>
      </c>
      <c r="O820" s="14">
        <f t="shared" si="48"/>
        <v>48.008849557522126</v>
      </c>
      <c r="P820" s="5">
        <f t="shared" si="49"/>
        <v>3.1</v>
      </c>
      <c r="Q820" t="s">
        <v>2035</v>
      </c>
      <c r="R820" t="s">
        <v>2049</v>
      </c>
      <c r="S820" s="8">
        <f t="shared" si="50"/>
        <v>1033884</v>
      </c>
      <c r="T820" s="8">
        <f t="shared" si="51"/>
        <v>42402.25</v>
      </c>
    </row>
    <row r="821" spans="1:20" ht="17" x14ac:dyDescent="0.2">
      <c r="A821">
        <v>312</v>
      </c>
      <c r="B821" t="s">
        <v>676</v>
      </c>
      <c r="C821" s="3" t="s">
        <v>677</v>
      </c>
      <c r="D821">
        <v>59100</v>
      </c>
      <c r="E821">
        <v>183345</v>
      </c>
      <c r="F821" t="s">
        <v>20</v>
      </c>
      <c r="G821">
        <v>3742</v>
      </c>
      <c r="H821" t="s">
        <v>21</v>
      </c>
      <c r="I821" t="s">
        <v>22</v>
      </c>
      <c r="J821">
        <v>1382677200</v>
      </c>
      <c r="K821">
        <v>1383282000</v>
      </c>
      <c r="L821" t="b">
        <v>0</v>
      </c>
      <c r="M821" t="b">
        <v>0</v>
      </c>
      <c r="N821" t="s">
        <v>33</v>
      </c>
      <c r="O821" s="14">
        <f t="shared" si="48"/>
        <v>48.996525921966864</v>
      </c>
      <c r="P821" s="5">
        <f t="shared" si="49"/>
        <v>3.1022842639593908</v>
      </c>
      <c r="Q821" t="s">
        <v>2055</v>
      </c>
      <c r="R821" t="s">
        <v>2056</v>
      </c>
      <c r="S821" s="8">
        <f t="shared" si="50"/>
        <v>985761.5</v>
      </c>
      <c r="T821" s="8">
        <f t="shared" si="51"/>
        <v>41579.208333333336</v>
      </c>
    </row>
    <row r="822" spans="1:20" ht="17" x14ac:dyDescent="0.2">
      <c r="A822">
        <v>631</v>
      </c>
      <c r="B822" t="s">
        <v>1304</v>
      </c>
      <c r="C822" s="3" t="s">
        <v>1305</v>
      </c>
      <c r="D822">
        <v>59200</v>
      </c>
      <c r="E822">
        <v>183756</v>
      </c>
      <c r="F822" t="s">
        <v>20</v>
      </c>
      <c r="G822">
        <v>3063</v>
      </c>
      <c r="H822" t="s">
        <v>21</v>
      </c>
      <c r="I822" t="s">
        <v>22</v>
      </c>
      <c r="J822">
        <v>1553576400</v>
      </c>
      <c r="K822">
        <v>1553922000</v>
      </c>
      <c r="L822" t="b">
        <v>0</v>
      </c>
      <c r="M822" t="b">
        <v>0</v>
      </c>
      <c r="N822" t="s">
        <v>33</v>
      </c>
      <c r="O822" s="14">
        <f t="shared" si="48"/>
        <v>59.992164544564154</v>
      </c>
      <c r="P822" s="5">
        <f t="shared" si="49"/>
        <v>3.1039864864864866</v>
      </c>
      <c r="Q822" t="s">
        <v>2033</v>
      </c>
      <c r="R822" t="s">
        <v>2034</v>
      </c>
      <c r="S822" s="8">
        <f t="shared" si="50"/>
        <v>1104441.5</v>
      </c>
      <c r="T822" s="8">
        <f t="shared" si="51"/>
        <v>43554.208333333328</v>
      </c>
    </row>
    <row r="823" spans="1:20" ht="17" x14ac:dyDescent="0.2">
      <c r="A823">
        <v>133</v>
      </c>
      <c r="B823" t="s">
        <v>317</v>
      </c>
      <c r="C823" s="3" t="s">
        <v>318</v>
      </c>
      <c r="D823">
        <v>4500</v>
      </c>
      <c r="E823">
        <v>13985</v>
      </c>
      <c r="F823" t="s">
        <v>20</v>
      </c>
      <c r="G823">
        <v>159</v>
      </c>
      <c r="H823" t="s">
        <v>21</v>
      </c>
      <c r="I823" t="s">
        <v>22</v>
      </c>
      <c r="J823">
        <v>1313125200</v>
      </c>
      <c r="K823">
        <v>1315026000</v>
      </c>
      <c r="L823" t="b">
        <v>0</v>
      </c>
      <c r="M823" t="b">
        <v>0</v>
      </c>
      <c r="N823" t="s">
        <v>319</v>
      </c>
      <c r="O823" s="14">
        <f t="shared" si="48"/>
        <v>87.95597484276729</v>
      </c>
      <c r="P823" s="5">
        <f t="shared" si="49"/>
        <v>3.1077777777777778</v>
      </c>
      <c r="Q823" t="s">
        <v>2033</v>
      </c>
      <c r="R823" t="s">
        <v>2034</v>
      </c>
      <c r="S823" s="8">
        <f t="shared" si="50"/>
        <v>937461.5</v>
      </c>
      <c r="T823" s="8">
        <f t="shared" si="51"/>
        <v>40789.208333333336</v>
      </c>
    </row>
    <row r="824" spans="1:20" ht="17" x14ac:dyDescent="0.2">
      <c r="A824">
        <v>703</v>
      </c>
      <c r="B824" t="s">
        <v>1444</v>
      </c>
      <c r="C824" s="3" t="s">
        <v>1445</v>
      </c>
      <c r="D824">
        <v>63400</v>
      </c>
      <c r="E824">
        <v>197728</v>
      </c>
      <c r="F824" t="s">
        <v>20</v>
      </c>
      <c r="G824">
        <v>2038</v>
      </c>
      <c r="H824" t="s">
        <v>21</v>
      </c>
      <c r="I824" t="s">
        <v>22</v>
      </c>
      <c r="J824">
        <v>1334984400</v>
      </c>
      <c r="K824">
        <v>1336453200</v>
      </c>
      <c r="L824" t="b">
        <v>1</v>
      </c>
      <c r="M824" t="b">
        <v>1</v>
      </c>
      <c r="N824" t="s">
        <v>206</v>
      </c>
      <c r="O824" s="14">
        <f t="shared" si="48"/>
        <v>97.020608439646708</v>
      </c>
      <c r="P824" s="5">
        <f t="shared" si="49"/>
        <v>3.1187381703470032</v>
      </c>
      <c r="Q824" t="s">
        <v>2039</v>
      </c>
      <c r="R824" t="s">
        <v>2063</v>
      </c>
      <c r="S824" s="8">
        <f t="shared" si="50"/>
        <v>952641.5</v>
      </c>
      <c r="T824" s="8">
        <f t="shared" si="51"/>
        <v>41037.208333333336</v>
      </c>
    </row>
    <row r="825" spans="1:20" ht="17" x14ac:dyDescent="0.2">
      <c r="A825">
        <v>262</v>
      </c>
      <c r="B825" t="s">
        <v>576</v>
      </c>
      <c r="C825" s="3" t="s">
        <v>577</v>
      </c>
      <c r="D825">
        <v>1700</v>
      </c>
      <c r="E825">
        <v>5328</v>
      </c>
      <c r="F825" t="s">
        <v>20</v>
      </c>
      <c r="G825">
        <v>107</v>
      </c>
      <c r="H825" t="s">
        <v>21</v>
      </c>
      <c r="I825" t="s">
        <v>22</v>
      </c>
      <c r="J825">
        <v>1301979600</v>
      </c>
      <c r="K825">
        <v>1304226000</v>
      </c>
      <c r="L825" t="b">
        <v>0</v>
      </c>
      <c r="M825" t="b">
        <v>1</v>
      </c>
      <c r="N825" t="s">
        <v>60</v>
      </c>
      <c r="O825" s="14">
        <f t="shared" si="48"/>
        <v>49.794392523364486</v>
      </c>
      <c r="P825" s="5">
        <f t="shared" si="49"/>
        <v>3.1341176470588237</v>
      </c>
      <c r="Q825" t="s">
        <v>2044</v>
      </c>
      <c r="R825" t="s">
        <v>2052</v>
      </c>
      <c r="S825" s="8">
        <f t="shared" si="50"/>
        <v>929721.5</v>
      </c>
      <c r="T825" s="8">
        <f t="shared" si="51"/>
        <v>40664.208333333336</v>
      </c>
    </row>
    <row r="826" spans="1:20" ht="17" x14ac:dyDescent="0.2">
      <c r="A826">
        <v>832</v>
      </c>
      <c r="B826" t="s">
        <v>1697</v>
      </c>
      <c r="C826" s="3" t="s">
        <v>1698</v>
      </c>
      <c r="D826">
        <v>43200</v>
      </c>
      <c r="E826">
        <v>136156</v>
      </c>
      <c r="F826" t="s">
        <v>20</v>
      </c>
      <c r="G826">
        <v>1297</v>
      </c>
      <c r="H826" t="s">
        <v>36</v>
      </c>
      <c r="I826" t="s">
        <v>37</v>
      </c>
      <c r="J826">
        <v>1445490000</v>
      </c>
      <c r="K826">
        <v>1448431200</v>
      </c>
      <c r="L826" t="b">
        <v>1</v>
      </c>
      <c r="M826" t="b">
        <v>0</v>
      </c>
      <c r="N826" t="s">
        <v>206</v>
      </c>
      <c r="O826" s="14">
        <f t="shared" si="48"/>
        <v>104.97764070932922</v>
      </c>
      <c r="P826" s="5">
        <f t="shared" si="49"/>
        <v>3.1517592592592591</v>
      </c>
      <c r="Q826" t="s">
        <v>2039</v>
      </c>
      <c r="R826" t="s">
        <v>2048</v>
      </c>
      <c r="S826" s="8">
        <f t="shared" si="50"/>
        <v>1029381.5</v>
      </c>
      <c r="T826" s="8">
        <f t="shared" si="51"/>
        <v>42333.25</v>
      </c>
    </row>
    <row r="827" spans="1:20" ht="17" x14ac:dyDescent="0.2">
      <c r="A827">
        <v>404</v>
      </c>
      <c r="B827" t="s">
        <v>859</v>
      </c>
      <c r="C827" s="3" t="s">
        <v>860</v>
      </c>
      <c r="D827">
        <v>48900</v>
      </c>
      <c r="E827">
        <v>154321</v>
      </c>
      <c r="F827" t="s">
        <v>20</v>
      </c>
      <c r="G827">
        <v>2237</v>
      </c>
      <c r="H827" t="s">
        <v>21</v>
      </c>
      <c r="I827" t="s">
        <v>22</v>
      </c>
      <c r="J827">
        <v>1510639200</v>
      </c>
      <c r="K827">
        <v>1510898400</v>
      </c>
      <c r="L827" t="b">
        <v>0</v>
      </c>
      <c r="M827" t="b">
        <v>0</v>
      </c>
      <c r="N827" t="s">
        <v>33</v>
      </c>
      <c r="O827" s="14">
        <f t="shared" si="48"/>
        <v>68.985695127402778</v>
      </c>
      <c r="P827" s="5">
        <f t="shared" si="49"/>
        <v>3.1558486707566464</v>
      </c>
      <c r="Q827" t="s">
        <v>2044</v>
      </c>
      <c r="R827" t="s">
        <v>2052</v>
      </c>
      <c r="S827" s="8">
        <f t="shared" si="50"/>
        <v>1074624</v>
      </c>
      <c r="T827" s="8">
        <f t="shared" si="51"/>
        <v>43056.25</v>
      </c>
    </row>
    <row r="828" spans="1:20" ht="17" x14ac:dyDescent="0.2">
      <c r="A828">
        <v>471</v>
      </c>
      <c r="B828" t="s">
        <v>446</v>
      </c>
      <c r="C828" s="3" t="s">
        <v>990</v>
      </c>
      <c r="D828">
        <v>3100</v>
      </c>
      <c r="E828">
        <v>9889</v>
      </c>
      <c r="F828" t="s">
        <v>20</v>
      </c>
      <c r="G828">
        <v>194</v>
      </c>
      <c r="H828" t="s">
        <v>40</v>
      </c>
      <c r="I828" t="s">
        <v>41</v>
      </c>
      <c r="J828">
        <v>1335934800</v>
      </c>
      <c r="K828">
        <v>1335934800</v>
      </c>
      <c r="L828" t="b">
        <v>0</v>
      </c>
      <c r="M828" t="b">
        <v>1</v>
      </c>
      <c r="N828" t="s">
        <v>17</v>
      </c>
      <c r="O828" s="14">
        <f t="shared" si="48"/>
        <v>50.97422680412371</v>
      </c>
      <c r="P828" s="5">
        <f t="shared" si="49"/>
        <v>3.19</v>
      </c>
      <c r="Q828" t="s">
        <v>2033</v>
      </c>
      <c r="R828" t="s">
        <v>2034</v>
      </c>
      <c r="S828" s="8">
        <f t="shared" si="50"/>
        <v>953301.5</v>
      </c>
      <c r="T828" s="8">
        <f t="shared" si="51"/>
        <v>41031.208333333336</v>
      </c>
    </row>
    <row r="829" spans="1:20" ht="17" x14ac:dyDescent="0.2">
      <c r="A829">
        <v>734</v>
      </c>
      <c r="B829" t="s">
        <v>1506</v>
      </c>
      <c r="C829" s="3" t="s">
        <v>1507</v>
      </c>
      <c r="D829">
        <v>4200</v>
      </c>
      <c r="E829">
        <v>13404</v>
      </c>
      <c r="F829" t="s">
        <v>20</v>
      </c>
      <c r="G829">
        <v>536</v>
      </c>
      <c r="H829" t="s">
        <v>21</v>
      </c>
      <c r="I829" t="s">
        <v>22</v>
      </c>
      <c r="J829">
        <v>1485583200</v>
      </c>
      <c r="K829">
        <v>1486620000</v>
      </c>
      <c r="L829" t="b">
        <v>0</v>
      </c>
      <c r="M829" t="b">
        <v>1</v>
      </c>
      <c r="N829" t="s">
        <v>33</v>
      </c>
      <c r="O829" s="14">
        <f t="shared" si="48"/>
        <v>25.007462686567163</v>
      </c>
      <c r="P829" s="5">
        <f t="shared" si="49"/>
        <v>3.1914285714285713</v>
      </c>
      <c r="Q829" t="s">
        <v>2031</v>
      </c>
      <c r="R829" t="s">
        <v>2032</v>
      </c>
      <c r="S829" s="8">
        <f t="shared" si="50"/>
        <v>1057224</v>
      </c>
      <c r="T829" s="8">
        <f t="shared" si="51"/>
        <v>42775.25</v>
      </c>
    </row>
    <row r="830" spans="1:20" ht="17" x14ac:dyDescent="0.2">
      <c r="A830">
        <v>908</v>
      </c>
      <c r="B830" t="s">
        <v>1848</v>
      </c>
      <c r="C830" s="3" t="s">
        <v>1849</v>
      </c>
      <c r="D830">
        <v>38200</v>
      </c>
      <c r="E830">
        <v>121950</v>
      </c>
      <c r="F830" t="s">
        <v>20</v>
      </c>
      <c r="G830">
        <v>3934</v>
      </c>
      <c r="H830" t="s">
        <v>21</v>
      </c>
      <c r="I830" t="s">
        <v>22</v>
      </c>
      <c r="J830">
        <v>1335934800</v>
      </c>
      <c r="K830">
        <v>1336885200</v>
      </c>
      <c r="L830" t="b">
        <v>0</v>
      </c>
      <c r="M830" t="b">
        <v>0</v>
      </c>
      <c r="N830" t="s">
        <v>89</v>
      </c>
      <c r="O830" s="14">
        <f t="shared" si="48"/>
        <v>30.99898322318251</v>
      </c>
      <c r="P830" s="5">
        <f t="shared" si="49"/>
        <v>3.1924083769633507</v>
      </c>
      <c r="Q830" t="s">
        <v>2033</v>
      </c>
      <c r="R830" t="s">
        <v>2034</v>
      </c>
      <c r="S830" s="8">
        <f t="shared" si="50"/>
        <v>953301.5</v>
      </c>
      <c r="T830" s="8">
        <f t="shared" si="51"/>
        <v>41042.208333333336</v>
      </c>
    </row>
    <row r="831" spans="1:20" ht="34" x14ac:dyDescent="0.2">
      <c r="A831">
        <v>976</v>
      </c>
      <c r="B831" t="s">
        <v>1981</v>
      </c>
      <c r="C831" s="3" t="s">
        <v>1982</v>
      </c>
      <c r="D831">
        <v>4000</v>
      </c>
      <c r="E831">
        <v>12886</v>
      </c>
      <c r="F831" t="s">
        <v>20</v>
      </c>
      <c r="G831">
        <v>140</v>
      </c>
      <c r="H831" t="s">
        <v>21</v>
      </c>
      <c r="I831" t="s">
        <v>22</v>
      </c>
      <c r="J831">
        <v>1296194400</v>
      </c>
      <c r="K831">
        <v>1296712800</v>
      </c>
      <c r="L831" t="b">
        <v>0</v>
      </c>
      <c r="M831" t="b">
        <v>1</v>
      </c>
      <c r="N831" t="s">
        <v>33</v>
      </c>
      <c r="O831" s="14">
        <f t="shared" si="48"/>
        <v>92.042857142857144</v>
      </c>
      <c r="P831" s="5">
        <f t="shared" si="49"/>
        <v>3.2214999999999998</v>
      </c>
      <c r="Q831" t="s">
        <v>2055</v>
      </c>
      <c r="R831" t="s">
        <v>2056</v>
      </c>
      <c r="S831" s="8">
        <f t="shared" si="50"/>
        <v>925704</v>
      </c>
      <c r="T831" s="8">
        <f t="shared" si="51"/>
        <v>40577.25</v>
      </c>
    </row>
    <row r="832" spans="1:20" ht="34" x14ac:dyDescent="0.2">
      <c r="A832">
        <v>583</v>
      </c>
      <c r="B832" t="s">
        <v>1209</v>
      </c>
      <c r="C832" s="3" t="s">
        <v>1210</v>
      </c>
      <c r="D832">
        <v>18900</v>
      </c>
      <c r="E832">
        <v>60934</v>
      </c>
      <c r="F832" t="s">
        <v>20</v>
      </c>
      <c r="G832">
        <v>909</v>
      </c>
      <c r="H832" t="s">
        <v>21</v>
      </c>
      <c r="I832" t="s">
        <v>22</v>
      </c>
      <c r="J832">
        <v>1329717600</v>
      </c>
      <c r="K832">
        <v>1331186400</v>
      </c>
      <c r="L832" t="b">
        <v>0</v>
      </c>
      <c r="M832" t="b">
        <v>0</v>
      </c>
      <c r="N832" t="s">
        <v>42</v>
      </c>
      <c r="O832" s="14">
        <f t="shared" si="48"/>
        <v>67.034103410341032</v>
      </c>
      <c r="P832" s="5">
        <f t="shared" si="49"/>
        <v>3.2240211640211642</v>
      </c>
      <c r="Q832" t="s">
        <v>2033</v>
      </c>
      <c r="R832" t="s">
        <v>2034</v>
      </c>
      <c r="S832" s="8">
        <f t="shared" si="50"/>
        <v>948984</v>
      </c>
      <c r="T832" s="8">
        <f t="shared" si="51"/>
        <v>40976.25</v>
      </c>
    </row>
    <row r="833" spans="1:20" ht="17" x14ac:dyDescent="0.2">
      <c r="A833">
        <v>38</v>
      </c>
      <c r="B833" t="s">
        <v>120</v>
      </c>
      <c r="C833" s="3" t="s">
        <v>121</v>
      </c>
      <c r="D833">
        <v>3100</v>
      </c>
      <c r="E833">
        <v>10085</v>
      </c>
      <c r="F833" t="s">
        <v>20</v>
      </c>
      <c r="G833">
        <v>134</v>
      </c>
      <c r="H833" t="s">
        <v>21</v>
      </c>
      <c r="I833" t="s">
        <v>22</v>
      </c>
      <c r="J833">
        <v>1287378000</v>
      </c>
      <c r="K833">
        <v>1287810000</v>
      </c>
      <c r="L833" t="b">
        <v>0</v>
      </c>
      <c r="M833" t="b">
        <v>0</v>
      </c>
      <c r="N833" t="s">
        <v>122</v>
      </c>
      <c r="O833" s="14">
        <f t="shared" si="48"/>
        <v>75.261194029850742</v>
      </c>
      <c r="P833" s="5">
        <f t="shared" si="49"/>
        <v>3.2532258064516131</v>
      </c>
      <c r="Q833" t="s">
        <v>2037</v>
      </c>
      <c r="R833" t="s">
        <v>2051</v>
      </c>
      <c r="S833" s="8">
        <f t="shared" si="50"/>
        <v>919581.5</v>
      </c>
      <c r="T833" s="8">
        <f t="shared" si="51"/>
        <v>40474.208333333336</v>
      </c>
    </row>
    <row r="834" spans="1:20" ht="17" x14ac:dyDescent="0.2">
      <c r="A834">
        <v>246</v>
      </c>
      <c r="B834" t="s">
        <v>544</v>
      </c>
      <c r="C834" s="3" t="s">
        <v>545</v>
      </c>
      <c r="D834">
        <v>4500</v>
      </c>
      <c r="E834">
        <v>14649</v>
      </c>
      <c r="F834" t="s">
        <v>20</v>
      </c>
      <c r="G834">
        <v>222</v>
      </c>
      <c r="H834" t="s">
        <v>21</v>
      </c>
      <c r="I834" t="s">
        <v>22</v>
      </c>
      <c r="J834">
        <v>1375678800</v>
      </c>
      <c r="K834">
        <v>1376024400</v>
      </c>
      <c r="L834" t="b">
        <v>0</v>
      </c>
      <c r="M834" t="b">
        <v>0</v>
      </c>
      <c r="N834" t="s">
        <v>28</v>
      </c>
      <c r="O834" s="14">
        <f t="shared" si="48"/>
        <v>65.986486486486484</v>
      </c>
      <c r="P834" s="5">
        <f t="shared" si="49"/>
        <v>3.2553333333333332</v>
      </c>
      <c r="Q834" t="s">
        <v>2042</v>
      </c>
      <c r="R834" t="s">
        <v>2043</v>
      </c>
      <c r="S834" s="8">
        <f t="shared" si="50"/>
        <v>980901.5</v>
      </c>
      <c r="T834" s="8">
        <f t="shared" si="51"/>
        <v>41495.208333333336</v>
      </c>
    </row>
    <row r="835" spans="1:20" ht="17" x14ac:dyDescent="0.2">
      <c r="A835">
        <v>278</v>
      </c>
      <c r="B835" t="s">
        <v>608</v>
      </c>
      <c r="C835" s="3" t="s">
        <v>609</v>
      </c>
      <c r="D835">
        <v>2700</v>
      </c>
      <c r="E835">
        <v>8799</v>
      </c>
      <c r="F835" t="s">
        <v>20</v>
      </c>
      <c r="G835">
        <v>91</v>
      </c>
      <c r="H835" t="s">
        <v>21</v>
      </c>
      <c r="I835" t="s">
        <v>22</v>
      </c>
      <c r="J835">
        <v>1353909600</v>
      </c>
      <c r="K835">
        <v>1356069600</v>
      </c>
      <c r="L835" t="b">
        <v>0</v>
      </c>
      <c r="M835" t="b">
        <v>0</v>
      </c>
      <c r="N835" t="s">
        <v>28</v>
      </c>
      <c r="O835" s="14">
        <f t="shared" ref="O835:O898" si="52">$E835/$G835</f>
        <v>96.692307692307693</v>
      </c>
      <c r="P835" s="5">
        <f t="shared" ref="P835:P898" si="53">E835/D835</f>
        <v>3.2588888888888889</v>
      </c>
      <c r="Q835" t="s">
        <v>2035</v>
      </c>
      <c r="R835" t="s">
        <v>2036</v>
      </c>
      <c r="S835" s="8">
        <f t="shared" ref="S835:S898" si="54">(((J835/60)/24)+DATE(1970,1,1))</f>
        <v>965784</v>
      </c>
      <c r="T835" s="8">
        <f t="shared" ref="T835:T898" si="55">(((K835/60)/60)/24)+DATE(1970,1,1)</f>
        <v>41264.25</v>
      </c>
    </row>
    <row r="836" spans="1:20" ht="17" x14ac:dyDescent="0.2">
      <c r="A836">
        <v>7</v>
      </c>
      <c r="B836" t="s">
        <v>43</v>
      </c>
      <c r="C836" s="3" t="s">
        <v>44</v>
      </c>
      <c r="D836">
        <v>4500</v>
      </c>
      <c r="E836">
        <v>14741</v>
      </c>
      <c r="F836" t="s">
        <v>20</v>
      </c>
      <c r="G836">
        <v>227</v>
      </c>
      <c r="H836" t="s">
        <v>36</v>
      </c>
      <c r="I836" t="s">
        <v>37</v>
      </c>
      <c r="J836">
        <v>1439442000</v>
      </c>
      <c r="K836">
        <v>1439614800</v>
      </c>
      <c r="L836" t="b">
        <v>0</v>
      </c>
      <c r="M836" t="b">
        <v>0</v>
      </c>
      <c r="N836" t="s">
        <v>33</v>
      </c>
      <c r="O836" s="14">
        <f t="shared" si="52"/>
        <v>64.93832599118943</v>
      </c>
      <c r="P836" s="5">
        <f t="shared" si="53"/>
        <v>3.2757777777777779</v>
      </c>
      <c r="Q836" t="s">
        <v>2035</v>
      </c>
      <c r="R836" t="s">
        <v>2036</v>
      </c>
      <c r="S836" s="8">
        <f t="shared" si="54"/>
        <v>1025181.5</v>
      </c>
      <c r="T836" s="8">
        <f t="shared" si="55"/>
        <v>42231.208333333328</v>
      </c>
    </row>
    <row r="837" spans="1:20" ht="17" x14ac:dyDescent="0.2">
      <c r="A837">
        <v>29</v>
      </c>
      <c r="B837" t="s">
        <v>96</v>
      </c>
      <c r="C837" s="3" t="s">
        <v>97</v>
      </c>
      <c r="D837">
        <v>45900</v>
      </c>
      <c r="E837">
        <v>150965</v>
      </c>
      <c r="F837" t="s">
        <v>20</v>
      </c>
      <c r="G837">
        <v>1606</v>
      </c>
      <c r="H837" t="s">
        <v>98</v>
      </c>
      <c r="I837" t="s">
        <v>99</v>
      </c>
      <c r="J837">
        <v>1532062800</v>
      </c>
      <c r="K837">
        <v>1535518800</v>
      </c>
      <c r="L837" t="b">
        <v>0</v>
      </c>
      <c r="M837" t="b">
        <v>0</v>
      </c>
      <c r="N837" t="s">
        <v>100</v>
      </c>
      <c r="O837" s="14">
        <f t="shared" si="52"/>
        <v>94.000622665006233</v>
      </c>
      <c r="P837" s="5">
        <f t="shared" si="53"/>
        <v>3.2889978213507627</v>
      </c>
      <c r="Q837" t="s">
        <v>2033</v>
      </c>
      <c r="R837" t="s">
        <v>2034</v>
      </c>
      <c r="S837" s="8">
        <f t="shared" si="54"/>
        <v>1089501.5</v>
      </c>
      <c r="T837" s="8">
        <f t="shared" si="55"/>
        <v>43341.208333333328</v>
      </c>
    </row>
    <row r="838" spans="1:20" ht="17" x14ac:dyDescent="0.2">
      <c r="A838">
        <v>466</v>
      </c>
      <c r="B838" t="s">
        <v>980</v>
      </c>
      <c r="C838" s="3" t="s">
        <v>981</v>
      </c>
      <c r="D838">
        <v>1200</v>
      </c>
      <c r="E838">
        <v>3984</v>
      </c>
      <c r="F838" t="s">
        <v>20</v>
      </c>
      <c r="G838">
        <v>42</v>
      </c>
      <c r="H838" t="s">
        <v>21</v>
      </c>
      <c r="I838" t="s">
        <v>22</v>
      </c>
      <c r="J838">
        <v>1368594000</v>
      </c>
      <c r="K838">
        <v>1370581200</v>
      </c>
      <c r="L838" t="b">
        <v>0</v>
      </c>
      <c r="M838" t="b">
        <v>1</v>
      </c>
      <c r="N838" t="s">
        <v>65</v>
      </c>
      <c r="O838" s="14">
        <f t="shared" si="52"/>
        <v>94.857142857142861</v>
      </c>
      <c r="P838" s="5">
        <f t="shared" si="53"/>
        <v>3.32</v>
      </c>
      <c r="Q838" t="s">
        <v>2037</v>
      </c>
      <c r="R838" t="s">
        <v>2058</v>
      </c>
      <c r="S838" s="8">
        <f t="shared" si="54"/>
        <v>975981.5</v>
      </c>
      <c r="T838" s="8">
        <f t="shared" si="55"/>
        <v>41432.208333333336</v>
      </c>
    </row>
    <row r="839" spans="1:20" ht="17" x14ac:dyDescent="0.2">
      <c r="A839">
        <v>23</v>
      </c>
      <c r="B839" t="s">
        <v>83</v>
      </c>
      <c r="C839" s="3" t="s">
        <v>84</v>
      </c>
      <c r="D839">
        <v>4500</v>
      </c>
      <c r="E839">
        <v>14942</v>
      </c>
      <c r="F839" t="s">
        <v>20</v>
      </c>
      <c r="G839">
        <v>142</v>
      </c>
      <c r="H839" t="s">
        <v>40</v>
      </c>
      <c r="I839" t="s">
        <v>41</v>
      </c>
      <c r="J839">
        <v>1550124000</v>
      </c>
      <c r="K839">
        <v>1554699600</v>
      </c>
      <c r="L839" t="b">
        <v>0</v>
      </c>
      <c r="M839" t="b">
        <v>0</v>
      </c>
      <c r="N839" t="s">
        <v>42</v>
      </c>
      <c r="O839" s="14">
        <f t="shared" si="52"/>
        <v>105.22535211267606</v>
      </c>
      <c r="P839" s="5">
        <f t="shared" si="53"/>
        <v>3.3204444444444445</v>
      </c>
      <c r="Q839" t="s">
        <v>2035</v>
      </c>
      <c r="R839" t="s">
        <v>2049</v>
      </c>
      <c r="S839" s="8">
        <f t="shared" si="54"/>
        <v>1102044</v>
      </c>
      <c r="T839" s="8">
        <f t="shared" si="55"/>
        <v>43563.208333333328</v>
      </c>
    </row>
    <row r="840" spans="1:20" ht="17" x14ac:dyDescent="0.2">
      <c r="A840">
        <v>219</v>
      </c>
      <c r="B840" t="s">
        <v>491</v>
      </c>
      <c r="C840" s="3" t="s">
        <v>492</v>
      </c>
      <c r="D840">
        <v>41700</v>
      </c>
      <c r="E840">
        <v>138497</v>
      </c>
      <c r="F840" t="s">
        <v>20</v>
      </c>
      <c r="G840">
        <v>1539</v>
      </c>
      <c r="H840" t="s">
        <v>21</v>
      </c>
      <c r="I840" t="s">
        <v>22</v>
      </c>
      <c r="J840">
        <v>1345093200</v>
      </c>
      <c r="K840">
        <v>1346130000</v>
      </c>
      <c r="L840" t="b">
        <v>0</v>
      </c>
      <c r="M840" t="b">
        <v>0</v>
      </c>
      <c r="N840" t="s">
        <v>71</v>
      </c>
      <c r="O840" s="14">
        <f t="shared" si="52"/>
        <v>89.991552956465242</v>
      </c>
      <c r="P840" s="5">
        <f t="shared" si="53"/>
        <v>3.3212709832134291</v>
      </c>
      <c r="Q840" t="s">
        <v>2037</v>
      </c>
      <c r="R840" t="s">
        <v>2051</v>
      </c>
      <c r="S840" s="8">
        <f t="shared" si="54"/>
        <v>959661.5</v>
      </c>
      <c r="T840" s="8">
        <f t="shared" si="55"/>
        <v>41149.208333333336</v>
      </c>
    </row>
    <row r="841" spans="1:20" ht="34" x14ac:dyDescent="0.2">
      <c r="A841">
        <v>968</v>
      </c>
      <c r="B841" t="s">
        <v>1965</v>
      </c>
      <c r="C841" s="3" t="s">
        <v>1966</v>
      </c>
      <c r="D841">
        <v>2400</v>
      </c>
      <c r="E841">
        <v>8117</v>
      </c>
      <c r="F841" t="s">
        <v>20</v>
      </c>
      <c r="G841">
        <v>114</v>
      </c>
      <c r="H841" t="s">
        <v>21</v>
      </c>
      <c r="I841" t="s">
        <v>22</v>
      </c>
      <c r="J841">
        <v>1293861600</v>
      </c>
      <c r="K841">
        <v>1295157600</v>
      </c>
      <c r="L841" t="b">
        <v>0</v>
      </c>
      <c r="M841" t="b">
        <v>0</v>
      </c>
      <c r="N841" t="s">
        <v>17</v>
      </c>
      <c r="O841" s="14">
        <f t="shared" si="52"/>
        <v>71.201754385964918</v>
      </c>
      <c r="P841" s="5">
        <f t="shared" si="53"/>
        <v>3.3820833333333336</v>
      </c>
      <c r="Q841" t="s">
        <v>2037</v>
      </c>
      <c r="R841" t="s">
        <v>2038</v>
      </c>
      <c r="S841" s="8">
        <f t="shared" si="54"/>
        <v>924084</v>
      </c>
      <c r="T841" s="8">
        <f t="shared" si="55"/>
        <v>40559.25</v>
      </c>
    </row>
    <row r="842" spans="1:20" ht="17" x14ac:dyDescent="0.2">
      <c r="A842">
        <v>848</v>
      </c>
      <c r="B842" t="s">
        <v>1729</v>
      </c>
      <c r="C842" s="3" t="s">
        <v>1730</v>
      </c>
      <c r="D842">
        <v>3200</v>
      </c>
      <c r="E842">
        <v>10831</v>
      </c>
      <c r="F842" t="s">
        <v>20</v>
      </c>
      <c r="G842">
        <v>172</v>
      </c>
      <c r="H842" t="s">
        <v>21</v>
      </c>
      <c r="I842" t="s">
        <v>22</v>
      </c>
      <c r="J842">
        <v>1276318800</v>
      </c>
      <c r="K842">
        <v>1277096400</v>
      </c>
      <c r="L842" t="b">
        <v>0</v>
      </c>
      <c r="M842" t="b">
        <v>0</v>
      </c>
      <c r="N842" t="s">
        <v>53</v>
      </c>
      <c r="O842" s="14">
        <f t="shared" si="52"/>
        <v>62.970930232558139</v>
      </c>
      <c r="P842" s="5">
        <f t="shared" si="53"/>
        <v>3.3846875000000001</v>
      </c>
      <c r="Q842" t="s">
        <v>2031</v>
      </c>
      <c r="R842" t="s">
        <v>2032</v>
      </c>
      <c r="S842" s="8">
        <f t="shared" si="54"/>
        <v>911901.5</v>
      </c>
      <c r="T842" s="8">
        <f t="shared" si="55"/>
        <v>40350.208333333336</v>
      </c>
    </row>
    <row r="843" spans="1:20" ht="17" x14ac:dyDescent="0.2">
      <c r="A843">
        <v>580</v>
      </c>
      <c r="B843" t="s">
        <v>556</v>
      </c>
      <c r="C843" s="3" t="s">
        <v>1204</v>
      </c>
      <c r="D843">
        <v>43800</v>
      </c>
      <c r="E843">
        <v>149578</v>
      </c>
      <c r="F843" t="s">
        <v>20</v>
      </c>
      <c r="G843">
        <v>3116</v>
      </c>
      <c r="H843" t="s">
        <v>21</v>
      </c>
      <c r="I843" t="s">
        <v>22</v>
      </c>
      <c r="J843">
        <v>1393394400</v>
      </c>
      <c r="K843">
        <v>1394085600</v>
      </c>
      <c r="L843" t="b">
        <v>0</v>
      </c>
      <c r="M843" t="b">
        <v>0</v>
      </c>
      <c r="N843" t="s">
        <v>33</v>
      </c>
      <c r="O843" s="14">
        <f t="shared" si="52"/>
        <v>48.003209242618745</v>
      </c>
      <c r="P843" s="5">
        <f t="shared" si="53"/>
        <v>3.4150228310502282</v>
      </c>
      <c r="Q843" t="s">
        <v>2037</v>
      </c>
      <c r="R843" t="s">
        <v>2050</v>
      </c>
      <c r="S843" s="8">
        <f t="shared" si="54"/>
        <v>993204</v>
      </c>
      <c r="T843" s="8">
        <f t="shared" si="55"/>
        <v>41704.25</v>
      </c>
    </row>
    <row r="844" spans="1:20" ht="17" x14ac:dyDescent="0.2">
      <c r="A844">
        <v>874</v>
      </c>
      <c r="B844" t="s">
        <v>1780</v>
      </c>
      <c r="C844" s="3" t="s">
        <v>1781</v>
      </c>
      <c r="D844">
        <v>40200</v>
      </c>
      <c r="E844">
        <v>139468</v>
      </c>
      <c r="F844" t="s">
        <v>20</v>
      </c>
      <c r="G844">
        <v>4358</v>
      </c>
      <c r="H844" t="s">
        <v>21</v>
      </c>
      <c r="I844" t="s">
        <v>22</v>
      </c>
      <c r="J844">
        <v>1271998800</v>
      </c>
      <c r="K844">
        <v>1275282000</v>
      </c>
      <c r="L844" t="b">
        <v>0</v>
      </c>
      <c r="M844" t="b">
        <v>1</v>
      </c>
      <c r="N844" t="s">
        <v>122</v>
      </c>
      <c r="O844" s="14">
        <f t="shared" si="52"/>
        <v>32.002753556677376</v>
      </c>
      <c r="P844" s="5">
        <f t="shared" si="53"/>
        <v>3.4693532338308457</v>
      </c>
      <c r="Q844" t="s">
        <v>2033</v>
      </c>
      <c r="R844" t="s">
        <v>2034</v>
      </c>
      <c r="S844" s="8">
        <f t="shared" si="54"/>
        <v>908901.5</v>
      </c>
      <c r="T844" s="8">
        <f t="shared" si="55"/>
        <v>40329.208333333336</v>
      </c>
    </row>
    <row r="845" spans="1:20" ht="17" x14ac:dyDescent="0.2">
      <c r="A845">
        <v>864</v>
      </c>
      <c r="B845" t="s">
        <v>1760</v>
      </c>
      <c r="C845" s="3" t="s">
        <v>1761</v>
      </c>
      <c r="D845">
        <v>4200</v>
      </c>
      <c r="E845">
        <v>14577</v>
      </c>
      <c r="F845" t="s">
        <v>20</v>
      </c>
      <c r="G845">
        <v>150</v>
      </c>
      <c r="H845" t="s">
        <v>21</v>
      </c>
      <c r="I845" t="s">
        <v>22</v>
      </c>
      <c r="J845">
        <v>1471582800</v>
      </c>
      <c r="K845">
        <v>1472014800</v>
      </c>
      <c r="L845" t="b">
        <v>0</v>
      </c>
      <c r="M845" t="b">
        <v>0</v>
      </c>
      <c r="N845" t="s">
        <v>100</v>
      </c>
      <c r="O845" s="14">
        <f t="shared" si="52"/>
        <v>97.18</v>
      </c>
      <c r="P845" s="5">
        <f t="shared" si="53"/>
        <v>3.4707142857142856</v>
      </c>
      <c r="Q845" t="s">
        <v>2042</v>
      </c>
      <c r="R845" t="s">
        <v>2043</v>
      </c>
      <c r="S845" s="8">
        <f t="shared" si="54"/>
        <v>1047501.5</v>
      </c>
      <c r="T845" s="8">
        <f t="shared" si="55"/>
        <v>42606.208333333328</v>
      </c>
    </row>
    <row r="846" spans="1:20" ht="17" x14ac:dyDescent="0.2">
      <c r="A846">
        <v>822</v>
      </c>
      <c r="B846" t="s">
        <v>1677</v>
      </c>
      <c r="C846" s="3" t="s">
        <v>1678</v>
      </c>
      <c r="D846">
        <v>54000</v>
      </c>
      <c r="E846">
        <v>188982</v>
      </c>
      <c r="F846" t="s">
        <v>20</v>
      </c>
      <c r="G846">
        <v>2100</v>
      </c>
      <c r="H846" t="s">
        <v>21</v>
      </c>
      <c r="I846" t="s">
        <v>22</v>
      </c>
      <c r="J846">
        <v>1393567200</v>
      </c>
      <c r="K846">
        <v>1395032400</v>
      </c>
      <c r="L846" t="b">
        <v>0</v>
      </c>
      <c r="M846" t="b">
        <v>0</v>
      </c>
      <c r="N846" t="s">
        <v>23</v>
      </c>
      <c r="O846" s="14">
        <f t="shared" si="52"/>
        <v>89.991428571428571</v>
      </c>
      <c r="P846" s="5">
        <f t="shared" si="53"/>
        <v>3.4996666666666667</v>
      </c>
      <c r="Q846" t="s">
        <v>2037</v>
      </c>
      <c r="R846" t="s">
        <v>2058</v>
      </c>
      <c r="S846" s="8">
        <f t="shared" si="54"/>
        <v>993324</v>
      </c>
      <c r="T846" s="8">
        <f t="shared" si="55"/>
        <v>41715.208333333336</v>
      </c>
    </row>
    <row r="847" spans="1:20" ht="17" x14ac:dyDescent="0.2">
      <c r="A847">
        <v>458</v>
      </c>
      <c r="B847" t="s">
        <v>964</v>
      </c>
      <c r="C847" s="3" t="s">
        <v>965</v>
      </c>
      <c r="D847">
        <v>33800</v>
      </c>
      <c r="E847">
        <v>118706</v>
      </c>
      <c r="F847" t="s">
        <v>20</v>
      </c>
      <c r="G847">
        <v>2120</v>
      </c>
      <c r="H847" t="s">
        <v>21</v>
      </c>
      <c r="I847" t="s">
        <v>22</v>
      </c>
      <c r="J847">
        <v>1269752400</v>
      </c>
      <c r="K847">
        <v>1273554000</v>
      </c>
      <c r="L847" t="b">
        <v>0</v>
      </c>
      <c r="M847" t="b">
        <v>0</v>
      </c>
      <c r="N847" t="s">
        <v>33</v>
      </c>
      <c r="O847" s="14">
        <f t="shared" si="52"/>
        <v>55.993396226415094</v>
      </c>
      <c r="P847" s="5">
        <f t="shared" si="53"/>
        <v>3.5120118343195266</v>
      </c>
      <c r="Q847" t="s">
        <v>2039</v>
      </c>
      <c r="R847" t="s">
        <v>2040</v>
      </c>
      <c r="S847" s="8">
        <f t="shared" si="54"/>
        <v>907341.5</v>
      </c>
      <c r="T847" s="8">
        <f t="shared" si="55"/>
        <v>40309.208333333336</v>
      </c>
    </row>
    <row r="848" spans="1:20" ht="34" x14ac:dyDescent="0.2">
      <c r="A848">
        <v>735</v>
      </c>
      <c r="B848" t="s">
        <v>1508</v>
      </c>
      <c r="C848" s="3" t="s">
        <v>1509</v>
      </c>
      <c r="D848">
        <v>37100</v>
      </c>
      <c r="E848">
        <v>131404</v>
      </c>
      <c r="F848" t="s">
        <v>20</v>
      </c>
      <c r="G848">
        <v>1991</v>
      </c>
      <c r="H848" t="s">
        <v>21</v>
      </c>
      <c r="I848" t="s">
        <v>22</v>
      </c>
      <c r="J848">
        <v>1459314000</v>
      </c>
      <c r="K848">
        <v>1459918800</v>
      </c>
      <c r="L848" t="b">
        <v>0</v>
      </c>
      <c r="M848" t="b">
        <v>0</v>
      </c>
      <c r="N848" t="s">
        <v>122</v>
      </c>
      <c r="O848" s="14">
        <f t="shared" si="52"/>
        <v>65.998995479658461</v>
      </c>
      <c r="P848" s="5">
        <f t="shared" si="53"/>
        <v>3.5418867924528303</v>
      </c>
      <c r="Q848" t="s">
        <v>2033</v>
      </c>
      <c r="R848" t="s">
        <v>2034</v>
      </c>
      <c r="S848" s="8">
        <f t="shared" si="54"/>
        <v>1038981.5</v>
      </c>
      <c r="T848" s="8">
        <f t="shared" si="55"/>
        <v>42466.208333333328</v>
      </c>
    </row>
    <row r="849" spans="1:20" ht="17" x14ac:dyDescent="0.2">
      <c r="A849">
        <v>439</v>
      </c>
      <c r="B849" t="s">
        <v>927</v>
      </c>
      <c r="C849" s="3" t="s">
        <v>928</v>
      </c>
      <c r="D849">
        <v>28400</v>
      </c>
      <c r="E849">
        <v>100900</v>
      </c>
      <c r="F849" t="s">
        <v>20</v>
      </c>
      <c r="G849">
        <v>2293</v>
      </c>
      <c r="H849" t="s">
        <v>21</v>
      </c>
      <c r="I849" t="s">
        <v>22</v>
      </c>
      <c r="J849">
        <v>1478408400</v>
      </c>
      <c r="K849">
        <v>1479016800</v>
      </c>
      <c r="L849" t="b">
        <v>0</v>
      </c>
      <c r="M849" t="b">
        <v>0</v>
      </c>
      <c r="N849" t="s">
        <v>474</v>
      </c>
      <c r="O849" s="14">
        <f t="shared" si="52"/>
        <v>44.003488879197555</v>
      </c>
      <c r="P849" s="5">
        <f t="shared" si="53"/>
        <v>3.5528169014084505</v>
      </c>
      <c r="Q849" t="s">
        <v>2042</v>
      </c>
      <c r="R849" t="s">
        <v>2043</v>
      </c>
      <c r="S849" s="8">
        <f t="shared" si="54"/>
        <v>1052241.5</v>
      </c>
      <c r="T849" s="8">
        <f t="shared" si="55"/>
        <v>42687.25</v>
      </c>
    </row>
    <row r="850" spans="1:20" ht="17" x14ac:dyDescent="0.2">
      <c r="A850">
        <v>964</v>
      </c>
      <c r="B850" t="s">
        <v>1958</v>
      </c>
      <c r="C850" s="3" t="s">
        <v>1959</v>
      </c>
      <c r="D850">
        <v>3700</v>
      </c>
      <c r="E850">
        <v>13164</v>
      </c>
      <c r="F850" t="s">
        <v>20</v>
      </c>
      <c r="G850">
        <v>155</v>
      </c>
      <c r="H850" t="s">
        <v>21</v>
      </c>
      <c r="I850" t="s">
        <v>22</v>
      </c>
      <c r="J850">
        <v>1431320400</v>
      </c>
      <c r="K850">
        <v>1431752400</v>
      </c>
      <c r="L850" t="b">
        <v>0</v>
      </c>
      <c r="M850" t="b">
        <v>0</v>
      </c>
      <c r="N850" t="s">
        <v>33</v>
      </c>
      <c r="O850" s="14">
        <f t="shared" si="52"/>
        <v>84.92903225806451</v>
      </c>
      <c r="P850" s="5">
        <f t="shared" si="53"/>
        <v>3.5578378378378379</v>
      </c>
      <c r="Q850" t="s">
        <v>2037</v>
      </c>
      <c r="R850" t="s">
        <v>2053</v>
      </c>
      <c r="S850" s="8">
        <f t="shared" si="54"/>
        <v>1019541.5</v>
      </c>
      <c r="T850" s="8">
        <f t="shared" si="55"/>
        <v>42140.208333333328</v>
      </c>
    </row>
    <row r="851" spans="1:20" ht="17" x14ac:dyDescent="0.2">
      <c r="A851">
        <v>407</v>
      </c>
      <c r="B851" t="s">
        <v>865</v>
      </c>
      <c r="C851" s="3" t="s">
        <v>866</v>
      </c>
      <c r="D851">
        <v>3400</v>
      </c>
      <c r="E851">
        <v>12100</v>
      </c>
      <c r="F851" t="s">
        <v>20</v>
      </c>
      <c r="G851">
        <v>484</v>
      </c>
      <c r="H851" t="s">
        <v>36</v>
      </c>
      <c r="I851" t="s">
        <v>37</v>
      </c>
      <c r="J851">
        <v>1570942800</v>
      </c>
      <c r="K851">
        <v>1571547600</v>
      </c>
      <c r="L851" t="b">
        <v>0</v>
      </c>
      <c r="M851" t="b">
        <v>0</v>
      </c>
      <c r="N851" t="s">
        <v>33</v>
      </c>
      <c r="O851" s="14">
        <f t="shared" si="52"/>
        <v>25</v>
      </c>
      <c r="P851" s="5">
        <f t="shared" si="53"/>
        <v>3.5588235294117645</v>
      </c>
      <c r="Q851" t="s">
        <v>2033</v>
      </c>
      <c r="R851" t="s">
        <v>2034</v>
      </c>
      <c r="S851" s="8">
        <f t="shared" si="54"/>
        <v>1116501.5</v>
      </c>
      <c r="T851" s="8">
        <f t="shared" si="55"/>
        <v>43758.208333333328</v>
      </c>
    </row>
    <row r="852" spans="1:20" ht="17" x14ac:dyDescent="0.2">
      <c r="A852">
        <v>856</v>
      </c>
      <c r="B852" t="s">
        <v>1599</v>
      </c>
      <c r="C852" s="3" t="s">
        <v>1745</v>
      </c>
      <c r="D852">
        <v>2400</v>
      </c>
      <c r="E852">
        <v>8558</v>
      </c>
      <c r="F852" t="s">
        <v>20</v>
      </c>
      <c r="G852">
        <v>158</v>
      </c>
      <c r="H852" t="s">
        <v>21</v>
      </c>
      <c r="I852" t="s">
        <v>22</v>
      </c>
      <c r="J852">
        <v>1335243600</v>
      </c>
      <c r="K852">
        <v>1336712400</v>
      </c>
      <c r="L852" t="b">
        <v>0</v>
      </c>
      <c r="M852" t="b">
        <v>0</v>
      </c>
      <c r="N852" t="s">
        <v>17</v>
      </c>
      <c r="O852" s="14">
        <f t="shared" si="52"/>
        <v>54.164556962025316</v>
      </c>
      <c r="P852" s="5">
        <f t="shared" si="53"/>
        <v>3.5658333333333334</v>
      </c>
      <c r="Q852" t="s">
        <v>2033</v>
      </c>
      <c r="R852" t="s">
        <v>2034</v>
      </c>
      <c r="S852" s="8">
        <f t="shared" si="54"/>
        <v>952821.5</v>
      </c>
      <c r="T852" s="8">
        <f t="shared" si="55"/>
        <v>41040.208333333336</v>
      </c>
    </row>
    <row r="853" spans="1:20" ht="34" x14ac:dyDescent="0.2">
      <c r="A853">
        <v>823</v>
      </c>
      <c r="B853" t="s">
        <v>1679</v>
      </c>
      <c r="C853" s="3" t="s">
        <v>1680</v>
      </c>
      <c r="D853">
        <v>4100</v>
      </c>
      <c r="E853">
        <v>14640</v>
      </c>
      <c r="F853" t="s">
        <v>20</v>
      </c>
      <c r="G853">
        <v>252</v>
      </c>
      <c r="H853" t="s">
        <v>21</v>
      </c>
      <c r="I853" t="s">
        <v>22</v>
      </c>
      <c r="J853">
        <v>1410325200</v>
      </c>
      <c r="K853">
        <v>1412485200</v>
      </c>
      <c r="L853" t="b">
        <v>1</v>
      </c>
      <c r="M853" t="b">
        <v>1</v>
      </c>
      <c r="N853" t="s">
        <v>23</v>
      </c>
      <c r="O853" s="14">
        <f t="shared" si="52"/>
        <v>58.095238095238095</v>
      </c>
      <c r="P853" s="5">
        <f t="shared" si="53"/>
        <v>3.5707317073170732</v>
      </c>
      <c r="Q853" t="s">
        <v>2031</v>
      </c>
      <c r="R853" t="s">
        <v>2032</v>
      </c>
      <c r="S853" s="8">
        <f t="shared" si="54"/>
        <v>1004961.5</v>
      </c>
      <c r="T853" s="8">
        <f t="shared" si="55"/>
        <v>41917.208333333336</v>
      </c>
    </row>
    <row r="854" spans="1:20" ht="34" x14ac:dyDescent="0.2">
      <c r="A854">
        <v>179</v>
      </c>
      <c r="B854" t="s">
        <v>410</v>
      </c>
      <c r="C854" s="3" t="s">
        <v>411</v>
      </c>
      <c r="D854">
        <v>44500</v>
      </c>
      <c r="E854">
        <v>159185</v>
      </c>
      <c r="F854" t="s">
        <v>20</v>
      </c>
      <c r="G854">
        <v>3537</v>
      </c>
      <c r="H854" t="s">
        <v>15</v>
      </c>
      <c r="I854" t="s">
        <v>16</v>
      </c>
      <c r="J854">
        <v>1363496400</v>
      </c>
      <c r="K854">
        <v>1363582800</v>
      </c>
      <c r="L854" t="b">
        <v>0</v>
      </c>
      <c r="M854" t="b">
        <v>1</v>
      </c>
      <c r="N854" t="s">
        <v>33</v>
      </c>
      <c r="O854" s="14">
        <f t="shared" si="52"/>
        <v>45.005654509471306</v>
      </c>
      <c r="P854" s="5">
        <f t="shared" si="53"/>
        <v>3.5771910112359548</v>
      </c>
      <c r="Q854" t="s">
        <v>2039</v>
      </c>
      <c r="R854" t="s">
        <v>2040</v>
      </c>
      <c r="S854" s="8">
        <f t="shared" si="54"/>
        <v>972441.5</v>
      </c>
      <c r="T854" s="8">
        <f t="shared" si="55"/>
        <v>41351.208333333336</v>
      </c>
    </row>
    <row r="855" spans="1:20" ht="17" x14ac:dyDescent="0.2">
      <c r="A855">
        <v>683</v>
      </c>
      <c r="B855" t="s">
        <v>1405</v>
      </c>
      <c r="C855" s="3" t="s">
        <v>1406</v>
      </c>
      <c r="D855">
        <v>2300</v>
      </c>
      <c r="E855">
        <v>8244</v>
      </c>
      <c r="F855" t="s">
        <v>20</v>
      </c>
      <c r="G855">
        <v>147</v>
      </c>
      <c r="H855" t="s">
        <v>21</v>
      </c>
      <c r="I855" t="s">
        <v>22</v>
      </c>
      <c r="J855">
        <v>1537074000</v>
      </c>
      <c r="K855">
        <v>1537246800</v>
      </c>
      <c r="L855" t="b">
        <v>0</v>
      </c>
      <c r="M855" t="b">
        <v>0</v>
      </c>
      <c r="N855" t="s">
        <v>33</v>
      </c>
      <c r="O855" s="14">
        <f t="shared" si="52"/>
        <v>56.081632653061227</v>
      </c>
      <c r="P855" s="5">
        <f t="shared" si="53"/>
        <v>3.5843478260869563</v>
      </c>
      <c r="Q855" t="s">
        <v>2033</v>
      </c>
      <c r="R855" t="s">
        <v>2034</v>
      </c>
      <c r="S855" s="8">
        <f t="shared" si="54"/>
        <v>1092981.5</v>
      </c>
      <c r="T855" s="8">
        <f t="shared" si="55"/>
        <v>43361.208333333328</v>
      </c>
    </row>
    <row r="856" spans="1:20" ht="17" x14ac:dyDescent="0.2">
      <c r="A856">
        <v>669</v>
      </c>
      <c r="B856" t="s">
        <v>1379</v>
      </c>
      <c r="C856" s="3" t="s">
        <v>1380</v>
      </c>
      <c r="D856">
        <v>48800</v>
      </c>
      <c r="E856">
        <v>175020</v>
      </c>
      <c r="F856" t="s">
        <v>20</v>
      </c>
      <c r="G856">
        <v>1621</v>
      </c>
      <c r="H856" t="s">
        <v>107</v>
      </c>
      <c r="I856" t="s">
        <v>108</v>
      </c>
      <c r="J856">
        <v>1498453200</v>
      </c>
      <c r="K856">
        <v>1499230800</v>
      </c>
      <c r="L856" t="b">
        <v>0</v>
      </c>
      <c r="M856" t="b">
        <v>0</v>
      </c>
      <c r="N856" t="s">
        <v>33</v>
      </c>
      <c r="O856" s="14">
        <f t="shared" si="52"/>
        <v>107.97038864898211</v>
      </c>
      <c r="P856" s="5">
        <f t="shared" si="53"/>
        <v>3.5864754098360656</v>
      </c>
      <c r="Q856" t="s">
        <v>2033</v>
      </c>
      <c r="R856" t="s">
        <v>2034</v>
      </c>
      <c r="S856" s="8">
        <f t="shared" si="54"/>
        <v>1066161.5</v>
      </c>
      <c r="T856" s="8">
        <f t="shared" si="55"/>
        <v>42921.208333333328</v>
      </c>
    </row>
    <row r="857" spans="1:20" ht="17" x14ac:dyDescent="0.2">
      <c r="A857">
        <v>106</v>
      </c>
      <c r="B857" t="s">
        <v>261</v>
      </c>
      <c r="C857" s="3" t="s">
        <v>262</v>
      </c>
      <c r="D857">
        <v>3900</v>
      </c>
      <c r="E857">
        <v>14006</v>
      </c>
      <c r="F857" t="s">
        <v>20</v>
      </c>
      <c r="G857">
        <v>147</v>
      </c>
      <c r="H857" t="s">
        <v>21</v>
      </c>
      <c r="I857" t="s">
        <v>22</v>
      </c>
      <c r="J857">
        <v>1567918800</v>
      </c>
      <c r="K857">
        <v>1568350800</v>
      </c>
      <c r="L857" t="b">
        <v>0</v>
      </c>
      <c r="M857" t="b">
        <v>0</v>
      </c>
      <c r="N857" t="s">
        <v>33</v>
      </c>
      <c r="O857" s="14">
        <f t="shared" si="52"/>
        <v>95.278911564625844</v>
      </c>
      <c r="P857" s="5">
        <f t="shared" si="53"/>
        <v>3.5912820512820511</v>
      </c>
      <c r="Q857" t="s">
        <v>2033</v>
      </c>
      <c r="R857" t="s">
        <v>2034</v>
      </c>
      <c r="S857" s="8">
        <f t="shared" si="54"/>
        <v>1114401.5</v>
      </c>
      <c r="T857" s="8">
        <f t="shared" si="55"/>
        <v>43721.208333333328</v>
      </c>
    </row>
    <row r="858" spans="1:20" ht="17" x14ac:dyDescent="0.2">
      <c r="A858">
        <v>376</v>
      </c>
      <c r="B858" t="s">
        <v>804</v>
      </c>
      <c r="C858" s="3" t="s">
        <v>805</v>
      </c>
      <c r="D858">
        <v>3400</v>
      </c>
      <c r="E858">
        <v>12275</v>
      </c>
      <c r="F858" t="s">
        <v>20</v>
      </c>
      <c r="G858">
        <v>131</v>
      </c>
      <c r="H858" t="s">
        <v>21</v>
      </c>
      <c r="I858" t="s">
        <v>22</v>
      </c>
      <c r="J858">
        <v>1404622800</v>
      </c>
      <c r="K858">
        <v>1405141200</v>
      </c>
      <c r="L858" t="b">
        <v>0</v>
      </c>
      <c r="M858" t="b">
        <v>0</v>
      </c>
      <c r="N858" t="s">
        <v>23</v>
      </c>
      <c r="O858" s="14">
        <f t="shared" si="52"/>
        <v>93.702290076335885</v>
      </c>
      <c r="P858" s="5">
        <f t="shared" si="53"/>
        <v>3.6102941176470589</v>
      </c>
      <c r="Q858" t="s">
        <v>2033</v>
      </c>
      <c r="R858" t="s">
        <v>2034</v>
      </c>
      <c r="S858" s="8">
        <f t="shared" si="54"/>
        <v>1001001.5</v>
      </c>
      <c r="T858" s="8">
        <f t="shared" si="55"/>
        <v>41832.208333333336</v>
      </c>
    </row>
    <row r="859" spans="1:20" ht="17" x14ac:dyDescent="0.2">
      <c r="A859">
        <v>195</v>
      </c>
      <c r="B859" t="s">
        <v>442</v>
      </c>
      <c r="C859" s="3" t="s">
        <v>443</v>
      </c>
      <c r="D859">
        <v>15800</v>
      </c>
      <c r="E859">
        <v>57157</v>
      </c>
      <c r="F859" t="s">
        <v>20</v>
      </c>
      <c r="G859">
        <v>524</v>
      </c>
      <c r="H859" t="s">
        <v>21</v>
      </c>
      <c r="I859" t="s">
        <v>22</v>
      </c>
      <c r="J859">
        <v>1532840400</v>
      </c>
      <c r="K859">
        <v>1533445200</v>
      </c>
      <c r="L859" t="b">
        <v>0</v>
      </c>
      <c r="M859" t="b">
        <v>0</v>
      </c>
      <c r="N859" t="s">
        <v>50</v>
      </c>
      <c r="O859" s="14">
        <f t="shared" si="52"/>
        <v>109.07824427480917</v>
      </c>
      <c r="P859" s="5">
        <f t="shared" si="53"/>
        <v>3.61753164556962</v>
      </c>
      <c r="Q859" t="s">
        <v>2039</v>
      </c>
      <c r="R859" t="s">
        <v>2040</v>
      </c>
      <c r="S859" s="8">
        <f t="shared" si="54"/>
        <v>1090041.5</v>
      </c>
      <c r="T859" s="8">
        <f t="shared" si="55"/>
        <v>43317.208333333328</v>
      </c>
    </row>
    <row r="860" spans="1:20" ht="17" x14ac:dyDescent="0.2">
      <c r="A860">
        <v>264</v>
      </c>
      <c r="B860" t="s">
        <v>580</v>
      </c>
      <c r="C860" s="3" t="s">
        <v>581</v>
      </c>
      <c r="D860">
        <v>45600</v>
      </c>
      <c r="E860">
        <v>165375</v>
      </c>
      <c r="F860" t="s">
        <v>20</v>
      </c>
      <c r="G860">
        <v>5512</v>
      </c>
      <c r="H860" t="s">
        <v>21</v>
      </c>
      <c r="I860" t="s">
        <v>22</v>
      </c>
      <c r="J860">
        <v>1360648800</v>
      </c>
      <c r="K860">
        <v>1362031200</v>
      </c>
      <c r="L860" t="b">
        <v>0</v>
      </c>
      <c r="M860" t="b">
        <v>0</v>
      </c>
      <c r="N860" t="s">
        <v>33</v>
      </c>
      <c r="O860" s="14">
        <f t="shared" si="52"/>
        <v>30.002721335268504</v>
      </c>
      <c r="P860" s="5">
        <f t="shared" si="53"/>
        <v>3.6266447368421053</v>
      </c>
      <c r="Q860" t="s">
        <v>2039</v>
      </c>
      <c r="R860" t="s">
        <v>2041</v>
      </c>
      <c r="S860" s="8">
        <f t="shared" si="54"/>
        <v>970464</v>
      </c>
      <c r="T860" s="8">
        <f t="shared" si="55"/>
        <v>41333.25</v>
      </c>
    </row>
    <row r="861" spans="1:20" ht="17" x14ac:dyDescent="0.2">
      <c r="A861">
        <v>474</v>
      </c>
      <c r="B861" t="s">
        <v>995</v>
      </c>
      <c r="C861" s="3" t="s">
        <v>996</v>
      </c>
      <c r="D861">
        <v>4000</v>
      </c>
      <c r="E861">
        <v>14606</v>
      </c>
      <c r="F861" t="s">
        <v>20</v>
      </c>
      <c r="G861">
        <v>142</v>
      </c>
      <c r="H861" t="s">
        <v>21</v>
      </c>
      <c r="I861" t="s">
        <v>22</v>
      </c>
      <c r="J861">
        <v>1418709600</v>
      </c>
      <c r="K861">
        <v>1418796000</v>
      </c>
      <c r="L861" t="b">
        <v>0</v>
      </c>
      <c r="M861" t="b">
        <v>0</v>
      </c>
      <c r="N861" t="s">
        <v>269</v>
      </c>
      <c r="O861" s="14">
        <f t="shared" si="52"/>
        <v>102.85915492957747</v>
      </c>
      <c r="P861" s="5">
        <f t="shared" si="53"/>
        <v>3.6515</v>
      </c>
      <c r="Q861" t="s">
        <v>2033</v>
      </c>
      <c r="R861" t="s">
        <v>2034</v>
      </c>
      <c r="S861" s="8">
        <f t="shared" si="54"/>
        <v>1010784</v>
      </c>
      <c r="T861" s="8">
        <f t="shared" si="55"/>
        <v>41990.25</v>
      </c>
    </row>
    <row r="862" spans="1:20" ht="17" x14ac:dyDescent="0.2">
      <c r="A862">
        <v>226</v>
      </c>
      <c r="B862" t="s">
        <v>253</v>
      </c>
      <c r="C862" s="3" t="s">
        <v>505</v>
      </c>
      <c r="D862">
        <v>3000</v>
      </c>
      <c r="E862">
        <v>10999</v>
      </c>
      <c r="F862" t="s">
        <v>20</v>
      </c>
      <c r="G862">
        <v>112</v>
      </c>
      <c r="H862" t="s">
        <v>21</v>
      </c>
      <c r="I862" t="s">
        <v>22</v>
      </c>
      <c r="J862">
        <v>1270702800</v>
      </c>
      <c r="K862">
        <v>1273899600</v>
      </c>
      <c r="L862" t="b">
        <v>0</v>
      </c>
      <c r="M862" t="b">
        <v>0</v>
      </c>
      <c r="N862" t="s">
        <v>122</v>
      </c>
      <c r="O862" s="14">
        <f t="shared" si="52"/>
        <v>98.205357142857139</v>
      </c>
      <c r="P862" s="5">
        <f t="shared" si="53"/>
        <v>3.6663333333333332</v>
      </c>
      <c r="Q862" t="s">
        <v>2037</v>
      </c>
      <c r="R862" t="s">
        <v>2060</v>
      </c>
      <c r="S862" s="8">
        <f t="shared" si="54"/>
        <v>908001.5</v>
      </c>
      <c r="T862" s="8">
        <f t="shared" si="55"/>
        <v>40313.208333333336</v>
      </c>
    </row>
    <row r="863" spans="1:20" ht="17" x14ac:dyDescent="0.2">
      <c r="A863">
        <v>954</v>
      </c>
      <c r="B863" t="s">
        <v>1938</v>
      </c>
      <c r="C863" s="3" t="s">
        <v>1939</v>
      </c>
      <c r="D863">
        <v>42600</v>
      </c>
      <c r="E863">
        <v>156384</v>
      </c>
      <c r="F863" t="s">
        <v>20</v>
      </c>
      <c r="G863">
        <v>1548</v>
      </c>
      <c r="H863" t="s">
        <v>26</v>
      </c>
      <c r="I863" t="s">
        <v>27</v>
      </c>
      <c r="J863">
        <v>1348290000</v>
      </c>
      <c r="K863">
        <v>1350363600</v>
      </c>
      <c r="L863" t="b">
        <v>0</v>
      </c>
      <c r="M863" t="b">
        <v>0</v>
      </c>
      <c r="N863" t="s">
        <v>28</v>
      </c>
      <c r="O863" s="14">
        <f t="shared" si="52"/>
        <v>101.02325581395348</v>
      </c>
      <c r="P863" s="5">
        <f t="shared" si="53"/>
        <v>3.6709859154929578</v>
      </c>
      <c r="Q863" t="s">
        <v>2042</v>
      </c>
      <c r="R863" t="s">
        <v>2043</v>
      </c>
      <c r="S863" s="8">
        <f t="shared" si="54"/>
        <v>961881.5</v>
      </c>
      <c r="T863" s="8">
        <f t="shared" si="55"/>
        <v>41198.208333333336</v>
      </c>
    </row>
    <row r="864" spans="1:20" ht="17" x14ac:dyDescent="0.2">
      <c r="A864">
        <v>124</v>
      </c>
      <c r="B864" t="s">
        <v>299</v>
      </c>
      <c r="C864" s="3" t="s">
        <v>300</v>
      </c>
      <c r="D864">
        <v>2600</v>
      </c>
      <c r="E864">
        <v>9562</v>
      </c>
      <c r="F864" t="s">
        <v>20</v>
      </c>
      <c r="G864">
        <v>94</v>
      </c>
      <c r="H864" t="s">
        <v>107</v>
      </c>
      <c r="I864" t="s">
        <v>108</v>
      </c>
      <c r="J864">
        <v>1557723600</v>
      </c>
      <c r="K864">
        <v>1562302800</v>
      </c>
      <c r="L864" t="b">
        <v>0</v>
      </c>
      <c r="M864" t="b">
        <v>0</v>
      </c>
      <c r="N864" t="s">
        <v>122</v>
      </c>
      <c r="O864" s="14">
        <f t="shared" si="52"/>
        <v>101.72340425531915</v>
      </c>
      <c r="P864" s="5">
        <f t="shared" si="53"/>
        <v>3.6776923076923076</v>
      </c>
      <c r="Q864" t="s">
        <v>2035</v>
      </c>
      <c r="R864" t="s">
        <v>2036</v>
      </c>
      <c r="S864" s="8">
        <f t="shared" si="54"/>
        <v>1107321.5</v>
      </c>
      <c r="T864" s="8">
        <f t="shared" si="55"/>
        <v>43651.208333333328</v>
      </c>
    </row>
    <row r="865" spans="1:20" ht="17" x14ac:dyDescent="0.2">
      <c r="A865">
        <v>817</v>
      </c>
      <c r="B865" t="s">
        <v>1668</v>
      </c>
      <c r="C865" s="3" t="s">
        <v>1669</v>
      </c>
      <c r="D865">
        <v>51300</v>
      </c>
      <c r="E865">
        <v>189192</v>
      </c>
      <c r="F865" t="s">
        <v>20</v>
      </c>
      <c r="G865">
        <v>2489</v>
      </c>
      <c r="H865" t="s">
        <v>107</v>
      </c>
      <c r="I865" t="s">
        <v>108</v>
      </c>
      <c r="J865">
        <v>1556946000</v>
      </c>
      <c r="K865">
        <v>1559365200</v>
      </c>
      <c r="L865" t="b">
        <v>0</v>
      </c>
      <c r="M865" t="b">
        <v>1</v>
      </c>
      <c r="N865" t="s">
        <v>68</v>
      </c>
      <c r="O865" s="14">
        <f t="shared" si="52"/>
        <v>76.011249497790274</v>
      </c>
      <c r="P865" s="5">
        <f t="shared" si="53"/>
        <v>3.687953216374269</v>
      </c>
      <c r="Q865" t="s">
        <v>2042</v>
      </c>
      <c r="R865" t="s">
        <v>2043</v>
      </c>
      <c r="S865" s="8">
        <f t="shared" si="54"/>
        <v>1106781.5</v>
      </c>
      <c r="T865" s="8">
        <f t="shared" si="55"/>
        <v>43617.208333333328</v>
      </c>
    </row>
    <row r="866" spans="1:20" ht="17" x14ac:dyDescent="0.2">
      <c r="A866">
        <v>574</v>
      </c>
      <c r="B866" t="s">
        <v>1192</v>
      </c>
      <c r="C866" s="3" t="s">
        <v>1193</v>
      </c>
      <c r="D866">
        <v>2700</v>
      </c>
      <c r="E866">
        <v>9967</v>
      </c>
      <c r="F866" t="s">
        <v>20</v>
      </c>
      <c r="G866">
        <v>144</v>
      </c>
      <c r="H866" t="s">
        <v>21</v>
      </c>
      <c r="I866" t="s">
        <v>22</v>
      </c>
      <c r="J866">
        <v>1575698400</v>
      </c>
      <c r="K866">
        <v>1576562400</v>
      </c>
      <c r="L866" t="b">
        <v>0</v>
      </c>
      <c r="M866" t="b">
        <v>1</v>
      </c>
      <c r="N866" t="s">
        <v>17</v>
      </c>
      <c r="O866" s="14">
        <f t="shared" si="52"/>
        <v>69.215277777777771</v>
      </c>
      <c r="P866" s="5">
        <f t="shared" si="53"/>
        <v>3.6914814814814814</v>
      </c>
      <c r="Q866" t="s">
        <v>2044</v>
      </c>
      <c r="R866" t="s">
        <v>2045</v>
      </c>
      <c r="S866" s="8">
        <f t="shared" si="54"/>
        <v>1119804</v>
      </c>
      <c r="T866" s="8">
        <f t="shared" si="55"/>
        <v>43816.25</v>
      </c>
    </row>
    <row r="867" spans="1:20" ht="17" x14ac:dyDescent="0.2">
      <c r="A867">
        <v>561</v>
      </c>
      <c r="B867" t="s">
        <v>1166</v>
      </c>
      <c r="C867" s="3" t="s">
        <v>1167</v>
      </c>
      <c r="D867">
        <v>3000</v>
      </c>
      <c r="E867">
        <v>11091</v>
      </c>
      <c r="F867" t="s">
        <v>20</v>
      </c>
      <c r="G867">
        <v>198</v>
      </c>
      <c r="H867" t="s">
        <v>98</v>
      </c>
      <c r="I867" t="s">
        <v>99</v>
      </c>
      <c r="J867">
        <v>1318827600</v>
      </c>
      <c r="K867">
        <v>1319000400</v>
      </c>
      <c r="L867" t="b">
        <v>0</v>
      </c>
      <c r="M867" t="b">
        <v>0</v>
      </c>
      <c r="N867" t="s">
        <v>33</v>
      </c>
      <c r="O867" s="14">
        <f t="shared" si="52"/>
        <v>56.015151515151516</v>
      </c>
      <c r="P867" s="5">
        <f t="shared" si="53"/>
        <v>3.6970000000000001</v>
      </c>
      <c r="Q867" t="s">
        <v>2031</v>
      </c>
      <c r="R867" t="s">
        <v>2032</v>
      </c>
      <c r="S867" s="8">
        <f t="shared" si="54"/>
        <v>941421.5</v>
      </c>
      <c r="T867" s="8">
        <f t="shared" si="55"/>
        <v>40835.208333333336</v>
      </c>
    </row>
    <row r="868" spans="1:20" ht="17" x14ac:dyDescent="0.2">
      <c r="A868">
        <v>882</v>
      </c>
      <c r="B868" t="s">
        <v>1796</v>
      </c>
      <c r="C868" s="3" t="s">
        <v>1797</v>
      </c>
      <c r="D868">
        <v>800</v>
      </c>
      <c r="E868">
        <v>2960</v>
      </c>
      <c r="F868" t="s">
        <v>20</v>
      </c>
      <c r="G868">
        <v>80</v>
      </c>
      <c r="H868" t="s">
        <v>21</v>
      </c>
      <c r="I868" t="s">
        <v>22</v>
      </c>
      <c r="J868">
        <v>1421820000</v>
      </c>
      <c r="K868">
        <v>1422165600</v>
      </c>
      <c r="L868" t="b">
        <v>0</v>
      </c>
      <c r="M868" t="b">
        <v>0</v>
      </c>
      <c r="N868" t="s">
        <v>33</v>
      </c>
      <c r="O868" s="14">
        <f t="shared" si="52"/>
        <v>37</v>
      </c>
      <c r="P868" s="5">
        <f t="shared" si="53"/>
        <v>3.7</v>
      </c>
      <c r="Q868" t="s">
        <v>2033</v>
      </c>
      <c r="R868" t="s">
        <v>2034</v>
      </c>
      <c r="S868" s="8">
        <f t="shared" si="54"/>
        <v>1012944</v>
      </c>
      <c r="T868" s="8">
        <f t="shared" si="55"/>
        <v>42029.25</v>
      </c>
    </row>
    <row r="869" spans="1:20" ht="17" x14ac:dyDescent="0.2">
      <c r="A869">
        <v>263</v>
      </c>
      <c r="B869" t="s">
        <v>578</v>
      </c>
      <c r="C869" s="3" t="s">
        <v>579</v>
      </c>
      <c r="D869">
        <v>2900</v>
      </c>
      <c r="E869">
        <v>10756</v>
      </c>
      <c r="F869" t="s">
        <v>20</v>
      </c>
      <c r="G869">
        <v>199</v>
      </c>
      <c r="H869" t="s">
        <v>21</v>
      </c>
      <c r="I869" t="s">
        <v>22</v>
      </c>
      <c r="J869">
        <v>1263016800</v>
      </c>
      <c r="K869">
        <v>1263016800</v>
      </c>
      <c r="L869" t="b">
        <v>0</v>
      </c>
      <c r="M869" t="b">
        <v>0</v>
      </c>
      <c r="N869" t="s">
        <v>122</v>
      </c>
      <c r="O869" s="14">
        <f t="shared" si="52"/>
        <v>54.050251256281406</v>
      </c>
      <c r="P869" s="5">
        <f t="shared" si="53"/>
        <v>3.7089655172413791</v>
      </c>
      <c r="Q869" t="s">
        <v>2033</v>
      </c>
      <c r="R869" t="s">
        <v>2034</v>
      </c>
      <c r="S869" s="8">
        <f t="shared" si="54"/>
        <v>902664</v>
      </c>
      <c r="T869" s="8">
        <f t="shared" si="55"/>
        <v>40187.25</v>
      </c>
    </row>
    <row r="870" spans="1:20" ht="17" x14ac:dyDescent="0.2">
      <c r="A870">
        <v>362</v>
      </c>
      <c r="B870" t="s">
        <v>776</v>
      </c>
      <c r="C870" s="3" t="s">
        <v>777</v>
      </c>
      <c r="D870">
        <v>3700</v>
      </c>
      <c r="E870">
        <v>13755</v>
      </c>
      <c r="F870" t="s">
        <v>20</v>
      </c>
      <c r="G870">
        <v>191</v>
      </c>
      <c r="H870" t="s">
        <v>21</v>
      </c>
      <c r="I870" t="s">
        <v>22</v>
      </c>
      <c r="J870">
        <v>1296108000</v>
      </c>
      <c r="K870">
        <v>1299391200</v>
      </c>
      <c r="L870" t="b">
        <v>0</v>
      </c>
      <c r="M870" t="b">
        <v>0</v>
      </c>
      <c r="N870" t="s">
        <v>23</v>
      </c>
      <c r="O870" s="14">
        <f t="shared" si="52"/>
        <v>72.015706806282722</v>
      </c>
      <c r="P870" s="5">
        <f t="shared" si="53"/>
        <v>3.7175675675675675</v>
      </c>
      <c r="Q870" t="s">
        <v>2042</v>
      </c>
      <c r="R870" t="s">
        <v>2043</v>
      </c>
      <c r="S870" s="8">
        <f t="shared" si="54"/>
        <v>925644</v>
      </c>
      <c r="T870" s="8">
        <f t="shared" si="55"/>
        <v>40608.25</v>
      </c>
    </row>
    <row r="871" spans="1:20" ht="17" x14ac:dyDescent="0.2">
      <c r="A871">
        <v>974</v>
      </c>
      <c r="B871" t="s">
        <v>1977</v>
      </c>
      <c r="C871" s="3" t="s">
        <v>1978</v>
      </c>
      <c r="D871">
        <v>800</v>
      </c>
      <c r="E871">
        <v>2991</v>
      </c>
      <c r="F871" t="s">
        <v>20</v>
      </c>
      <c r="G871">
        <v>32</v>
      </c>
      <c r="H871" t="s">
        <v>21</v>
      </c>
      <c r="I871" t="s">
        <v>22</v>
      </c>
      <c r="J871">
        <v>1368853200</v>
      </c>
      <c r="K871">
        <v>1368939600</v>
      </c>
      <c r="L871" t="b">
        <v>0</v>
      </c>
      <c r="M871" t="b">
        <v>0</v>
      </c>
      <c r="N871" t="s">
        <v>60</v>
      </c>
      <c r="O871" s="14">
        <f t="shared" si="52"/>
        <v>93.46875</v>
      </c>
      <c r="P871" s="5">
        <f t="shared" si="53"/>
        <v>3.73875</v>
      </c>
      <c r="Q871" t="s">
        <v>2039</v>
      </c>
      <c r="R871" t="s">
        <v>2040</v>
      </c>
      <c r="S871" s="8">
        <f t="shared" si="54"/>
        <v>976161.5</v>
      </c>
      <c r="T871" s="8">
        <f t="shared" si="55"/>
        <v>41413.208333333336</v>
      </c>
    </row>
    <row r="872" spans="1:20" ht="17" x14ac:dyDescent="0.2">
      <c r="A872">
        <v>113</v>
      </c>
      <c r="B872" t="s">
        <v>276</v>
      </c>
      <c r="C872" s="3" t="s">
        <v>277</v>
      </c>
      <c r="D872">
        <v>3300</v>
      </c>
      <c r="E872">
        <v>12437</v>
      </c>
      <c r="F872" t="s">
        <v>20</v>
      </c>
      <c r="G872">
        <v>131</v>
      </c>
      <c r="H872" t="s">
        <v>21</v>
      </c>
      <c r="I872" t="s">
        <v>22</v>
      </c>
      <c r="J872">
        <v>1505192400</v>
      </c>
      <c r="K872">
        <v>1505797200</v>
      </c>
      <c r="L872" t="b">
        <v>0</v>
      </c>
      <c r="M872" t="b">
        <v>0</v>
      </c>
      <c r="N872" t="s">
        <v>17</v>
      </c>
      <c r="O872" s="14">
        <f t="shared" si="52"/>
        <v>94.938931297709928</v>
      </c>
      <c r="P872" s="5">
        <f t="shared" si="53"/>
        <v>3.7687878787878786</v>
      </c>
      <c r="Q872" t="s">
        <v>2039</v>
      </c>
      <c r="R872" t="s">
        <v>2048</v>
      </c>
      <c r="S872" s="8">
        <f t="shared" si="54"/>
        <v>1070841.5</v>
      </c>
      <c r="T872" s="8">
        <f t="shared" si="55"/>
        <v>42997.208333333328</v>
      </c>
    </row>
    <row r="873" spans="1:20" ht="17" x14ac:dyDescent="0.2">
      <c r="A873">
        <v>33</v>
      </c>
      <c r="B873" t="s">
        <v>109</v>
      </c>
      <c r="C873" s="3" t="s">
        <v>110</v>
      </c>
      <c r="D873">
        <v>50200</v>
      </c>
      <c r="E873">
        <v>189666</v>
      </c>
      <c r="F873" t="s">
        <v>20</v>
      </c>
      <c r="G873">
        <v>5419</v>
      </c>
      <c r="H873" t="s">
        <v>21</v>
      </c>
      <c r="I873" t="s">
        <v>22</v>
      </c>
      <c r="J873">
        <v>1412485200</v>
      </c>
      <c r="K873">
        <v>1415685600</v>
      </c>
      <c r="L873" t="b">
        <v>0</v>
      </c>
      <c r="M873" t="b">
        <v>0</v>
      </c>
      <c r="N873" t="s">
        <v>33</v>
      </c>
      <c r="O873" s="14">
        <f t="shared" si="52"/>
        <v>35.000184535892231</v>
      </c>
      <c r="P873" s="5">
        <f t="shared" si="53"/>
        <v>3.7782071713147412</v>
      </c>
      <c r="Q873" t="s">
        <v>2031</v>
      </c>
      <c r="R873" t="s">
        <v>2032</v>
      </c>
      <c r="S873" s="8">
        <f t="shared" si="54"/>
        <v>1006461.5</v>
      </c>
      <c r="T873" s="8">
        <f t="shared" si="55"/>
        <v>41954.25</v>
      </c>
    </row>
    <row r="874" spans="1:20" ht="17" x14ac:dyDescent="0.2">
      <c r="A874">
        <v>965</v>
      </c>
      <c r="B874" t="s">
        <v>1960</v>
      </c>
      <c r="C874" s="3" t="s">
        <v>1961</v>
      </c>
      <c r="D874">
        <v>2200</v>
      </c>
      <c r="E874">
        <v>8501</v>
      </c>
      <c r="F874" t="s">
        <v>20</v>
      </c>
      <c r="G874">
        <v>207</v>
      </c>
      <c r="H874" t="s">
        <v>40</v>
      </c>
      <c r="I874" t="s">
        <v>41</v>
      </c>
      <c r="J874">
        <v>1264399200</v>
      </c>
      <c r="K874">
        <v>1267855200</v>
      </c>
      <c r="L874" t="b">
        <v>0</v>
      </c>
      <c r="M874" t="b">
        <v>0</v>
      </c>
      <c r="N874" t="s">
        <v>23</v>
      </c>
      <c r="O874" s="14">
        <f t="shared" si="52"/>
        <v>41.067632850241544</v>
      </c>
      <c r="P874" s="5">
        <f t="shared" si="53"/>
        <v>3.8640909090909092</v>
      </c>
      <c r="Q874" t="s">
        <v>2033</v>
      </c>
      <c r="R874" t="s">
        <v>2034</v>
      </c>
      <c r="S874" s="8">
        <f t="shared" si="54"/>
        <v>903624</v>
      </c>
      <c r="T874" s="8">
        <f t="shared" si="55"/>
        <v>40243.25</v>
      </c>
    </row>
    <row r="875" spans="1:20" ht="17" x14ac:dyDescent="0.2">
      <c r="A875">
        <v>863</v>
      </c>
      <c r="B875" t="s">
        <v>1758</v>
      </c>
      <c r="C875" s="3" t="s">
        <v>1759</v>
      </c>
      <c r="D875">
        <v>1400</v>
      </c>
      <c r="E875">
        <v>5415</v>
      </c>
      <c r="F875" t="s">
        <v>20</v>
      </c>
      <c r="G875">
        <v>217</v>
      </c>
      <c r="H875" t="s">
        <v>21</v>
      </c>
      <c r="I875" t="s">
        <v>22</v>
      </c>
      <c r="J875">
        <v>1434517200</v>
      </c>
      <c r="K875">
        <v>1436504400</v>
      </c>
      <c r="L875" t="b">
        <v>0</v>
      </c>
      <c r="M875" t="b">
        <v>1</v>
      </c>
      <c r="N875" t="s">
        <v>269</v>
      </c>
      <c r="O875" s="14">
        <f t="shared" si="52"/>
        <v>24.953917050691246</v>
      </c>
      <c r="P875" s="5">
        <f t="shared" si="53"/>
        <v>3.8678571428571429</v>
      </c>
      <c r="Q875" t="s">
        <v>2039</v>
      </c>
      <c r="R875" t="s">
        <v>2040</v>
      </c>
      <c r="S875" s="8">
        <f t="shared" si="54"/>
        <v>1021761.5</v>
      </c>
      <c r="T875" s="8">
        <f t="shared" si="55"/>
        <v>42195.208333333328</v>
      </c>
    </row>
    <row r="876" spans="1:20" ht="17" x14ac:dyDescent="0.2">
      <c r="A876">
        <v>48</v>
      </c>
      <c r="B876" t="s">
        <v>142</v>
      </c>
      <c r="C876" s="3" t="s">
        <v>143</v>
      </c>
      <c r="D876">
        <v>33300</v>
      </c>
      <c r="E876">
        <v>128862</v>
      </c>
      <c r="F876" t="s">
        <v>20</v>
      </c>
      <c r="G876">
        <v>2431</v>
      </c>
      <c r="H876" t="s">
        <v>21</v>
      </c>
      <c r="I876" t="s">
        <v>22</v>
      </c>
      <c r="J876">
        <v>1435208400</v>
      </c>
      <c r="K876">
        <v>1436245200</v>
      </c>
      <c r="L876" t="b">
        <v>0</v>
      </c>
      <c r="M876" t="b">
        <v>0</v>
      </c>
      <c r="N876" t="s">
        <v>33</v>
      </c>
      <c r="O876" s="14">
        <f t="shared" si="52"/>
        <v>53.007815713698065</v>
      </c>
      <c r="P876" s="5">
        <f t="shared" si="53"/>
        <v>3.86972972972973</v>
      </c>
      <c r="Q876" t="s">
        <v>2037</v>
      </c>
      <c r="R876" t="s">
        <v>2060</v>
      </c>
      <c r="S876" s="8">
        <f t="shared" si="54"/>
        <v>1022241.5</v>
      </c>
      <c r="T876" s="8">
        <f t="shared" si="55"/>
        <v>42192.208333333328</v>
      </c>
    </row>
    <row r="877" spans="1:20" ht="17" x14ac:dyDescent="0.2">
      <c r="A877">
        <v>825</v>
      </c>
      <c r="B877" t="s">
        <v>1683</v>
      </c>
      <c r="C877" s="3" t="s">
        <v>1684</v>
      </c>
      <c r="D877">
        <v>3600</v>
      </c>
      <c r="E877">
        <v>13950</v>
      </c>
      <c r="F877" t="s">
        <v>20</v>
      </c>
      <c r="G877">
        <v>157</v>
      </c>
      <c r="H877" t="s">
        <v>40</v>
      </c>
      <c r="I877" t="s">
        <v>41</v>
      </c>
      <c r="J877">
        <v>1500958800</v>
      </c>
      <c r="K877">
        <v>1501995600</v>
      </c>
      <c r="L877" t="b">
        <v>0</v>
      </c>
      <c r="M877" t="b">
        <v>0</v>
      </c>
      <c r="N877" t="s">
        <v>100</v>
      </c>
      <c r="O877" s="14">
        <f t="shared" si="52"/>
        <v>88.853503184713375</v>
      </c>
      <c r="P877" s="5">
        <f t="shared" si="53"/>
        <v>3.875</v>
      </c>
      <c r="Q877" t="s">
        <v>2033</v>
      </c>
      <c r="R877" t="s">
        <v>2034</v>
      </c>
      <c r="S877" s="8">
        <f t="shared" si="54"/>
        <v>1067901.5</v>
      </c>
      <c r="T877" s="8">
        <f t="shared" si="55"/>
        <v>42953.208333333328</v>
      </c>
    </row>
    <row r="878" spans="1:20" ht="17" x14ac:dyDescent="0.2">
      <c r="A878">
        <v>313</v>
      </c>
      <c r="B878" t="s">
        <v>678</v>
      </c>
      <c r="C878" s="3" t="s">
        <v>679</v>
      </c>
      <c r="D878">
        <v>2200</v>
      </c>
      <c r="E878">
        <v>8697</v>
      </c>
      <c r="F878" t="s">
        <v>20</v>
      </c>
      <c r="G878">
        <v>223</v>
      </c>
      <c r="H878" t="s">
        <v>21</v>
      </c>
      <c r="I878" t="s">
        <v>22</v>
      </c>
      <c r="J878">
        <v>1330322400</v>
      </c>
      <c r="K878">
        <v>1330495200</v>
      </c>
      <c r="L878" t="b">
        <v>0</v>
      </c>
      <c r="M878" t="b">
        <v>0</v>
      </c>
      <c r="N878" t="s">
        <v>23</v>
      </c>
      <c r="O878" s="14">
        <f t="shared" si="52"/>
        <v>39</v>
      </c>
      <c r="P878" s="5">
        <f t="shared" si="53"/>
        <v>3.9531818181818181</v>
      </c>
      <c r="Q878" t="s">
        <v>2037</v>
      </c>
      <c r="R878" t="s">
        <v>2058</v>
      </c>
      <c r="S878" s="8">
        <f t="shared" si="54"/>
        <v>949404</v>
      </c>
      <c r="T878" s="8">
        <f t="shared" si="55"/>
        <v>40968.25</v>
      </c>
    </row>
    <row r="879" spans="1:20" ht="17" x14ac:dyDescent="0.2">
      <c r="A879">
        <v>224</v>
      </c>
      <c r="B879" t="s">
        <v>501</v>
      </c>
      <c r="C879" s="3" t="s">
        <v>502</v>
      </c>
      <c r="D879">
        <v>46300</v>
      </c>
      <c r="E879">
        <v>186885</v>
      </c>
      <c r="F879" t="s">
        <v>20</v>
      </c>
      <c r="G879">
        <v>3594</v>
      </c>
      <c r="H879" t="s">
        <v>21</v>
      </c>
      <c r="I879" t="s">
        <v>22</v>
      </c>
      <c r="J879">
        <v>1411534800</v>
      </c>
      <c r="K879">
        <v>1415426400</v>
      </c>
      <c r="L879" t="b">
        <v>0</v>
      </c>
      <c r="M879" t="b">
        <v>0</v>
      </c>
      <c r="N879" t="s">
        <v>474</v>
      </c>
      <c r="O879" s="14">
        <f t="shared" si="52"/>
        <v>51.999165275459099</v>
      </c>
      <c r="P879" s="5">
        <f t="shared" si="53"/>
        <v>4.0363930885529156</v>
      </c>
      <c r="Q879" t="s">
        <v>2039</v>
      </c>
      <c r="R879" t="s">
        <v>2040</v>
      </c>
      <c r="S879" s="8">
        <f t="shared" si="54"/>
        <v>1005801.5</v>
      </c>
      <c r="T879" s="8">
        <f t="shared" si="55"/>
        <v>41951.25</v>
      </c>
    </row>
    <row r="880" spans="1:20" ht="17" x14ac:dyDescent="0.2">
      <c r="A880">
        <v>757</v>
      </c>
      <c r="B880" t="s">
        <v>1550</v>
      </c>
      <c r="C880" s="3" t="s">
        <v>1551</v>
      </c>
      <c r="D880">
        <v>1400</v>
      </c>
      <c r="E880">
        <v>5696</v>
      </c>
      <c r="F880" t="s">
        <v>20</v>
      </c>
      <c r="G880">
        <v>114</v>
      </c>
      <c r="H880" t="s">
        <v>21</v>
      </c>
      <c r="I880" t="s">
        <v>22</v>
      </c>
      <c r="J880">
        <v>1305176400</v>
      </c>
      <c r="K880">
        <v>1305522000</v>
      </c>
      <c r="L880" t="b">
        <v>0</v>
      </c>
      <c r="M880" t="b">
        <v>0</v>
      </c>
      <c r="N880" t="s">
        <v>53</v>
      </c>
      <c r="O880" s="14">
        <f t="shared" si="52"/>
        <v>49.964912280701753</v>
      </c>
      <c r="P880" s="5">
        <f t="shared" si="53"/>
        <v>4.0685714285714285</v>
      </c>
      <c r="Q880" t="s">
        <v>2037</v>
      </c>
      <c r="R880" t="s">
        <v>2053</v>
      </c>
      <c r="S880" s="8">
        <f t="shared" si="54"/>
        <v>931941.5</v>
      </c>
      <c r="T880" s="8">
        <f t="shared" si="55"/>
        <v>40679.208333333336</v>
      </c>
    </row>
    <row r="881" spans="1:20" ht="17" x14ac:dyDescent="0.2">
      <c r="A881">
        <v>899</v>
      </c>
      <c r="B881" t="s">
        <v>1830</v>
      </c>
      <c r="C881" s="3" t="s">
        <v>1831</v>
      </c>
      <c r="D881">
        <v>3100</v>
      </c>
      <c r="E881">
        <v>12620</v>
      </c>
      <c r="F881" t="s">
        <v>20</v>
      </c>
      <c r="G881">
        <v>123</v>
      </c>
      <c r="H881" t="s">
        <v>98</v>
      </c>
      <c r="I881" t="s">
        <v>99</v>
      </c>
      <c r="J881">
        <v>1381122000</v>
      </c>
      <c r="K881">
        <v>1382677200</v>
      </c>
      <c r="L881" t="b">
        <v>0</v>
      </c>
      <c r="M881" t="b">
        <v>0</v>
      </c>
      <c r="N881" t="s">
        <v>159</v>
      </c>
      <c r="O881" s="14">
        <f t="shared" si="52"/>
        <v>102.60162601626017</v>
      </c>
      <c r="P881" s="5">
        <f t="shared" si="53"/>
        <v>4.0709677419354842</v>
      </c>
      <c r="Q881" t="s">
        <v>2037</v>
      </c>
      <c r="R881" t="s">
        <v>2050</v>
      </c>
      <c r="S881" s="8">
        <f t="shared" si="54"/>
        <v>984681.5</v>
      </c>
      <c r="T881" s="8">
        <f t="shared" si="55"/>
        <v>41572.208333333336</v>
      </c>
    </row>
    <row r="882" spans="1:20" ht="17" x14ac:dyDescent="0.2">
      <c r="A882">
        <v>353</v>
      </c>
      <c r="B882" t="s">
        <v>758</v>
      </c>
      <c r="C882" s="3" t="s">
        <v>759</v>
      </c>
      <c r="D882">
        <v>33600</v>
      </c>
      <c r="E882">
        <v>137961</v>
      </c>
      <c r="F882" t="s">
        <v>20</v>
      </c>
      <c r="G882">
        <v>1703</v>
      </c>
      <c r="H882" t="s">
        <v>21</v>
      </c>
      <c r="I882" t="s">
        <v>22</v>
      </c>
      <c r="J882">
        <v>1562302800</v>
      </c>
      <c r="K882">
        <v>1562389200</v>
      </c>
      <c r="L882" t="b">
        <v>0</v>
      </c>
      <c r="M882" t="b">
        <v>0</v>
      </c>
      <c r="N882" t="s">
        <v>33</v>
      </c>
      <c r="O882" s="14">
        <f t="shared" si="52"/>
        <v>81.010569583088667</v>
      </c>
      <c r="P882" s="5">
        <f t="shared" si="53"/>
        <v>4.105982142857143</v>
      </c>
      <c r="Q882" t="s">
        <v>2039</v>
      </c>
      <c r="R882" t="s">
        <v>2047</v>
      </c>
      <c r="S882" s="8">
        <f t="shared" si="54"/>
        <v>1110501.5</v>
      </c>
      <c r="T882" s="8">
        <f t="shared" si="55"/>
        <v>43652.208333333328</v>
      </c>
    </row>
    <row r="883" spans="1:20" ht="17" x14ac:dyDescent="0.2">
      <c r="A883">
        <v>730</v>
      </c>
      <c r="B883" t="s">
        <v>1498</v>
      </c>
      <c r="C883" s="3" t="s">
        <v>1499</v>
      </c>
      <c r="D883">
        <v>28800</v>
      </c>
      <c r="E883">
        <v>118847</v>
      </c>
      <c r="F883" t="s">
        <v>20</v>
      </c>
      <c r="G883">
        <v>1071</v>
      </c>
      <c r="H883" t="s">
        <v>15</v>
      </c>
      <c r="I883" t="s">
        <v>16</v>
      </c>
      <c r="J883">
        <v>1432357200</v>
      </c>
      <c r="K883">
        <v>1432875600</v>
      </c>
      <c r="L883" t="b">
        <v>0</v>
      </c>
      <c r="M883" t="b">
        <v>0</v>
      </c>
      <c r="N883" t="s">
        <v>65</v>
      </c>
      <c r="O883" s="14">
        <f t="shared" si="52"/>
        <v>110.96825396825396</v>
      </c>
      <c r="P883" s="5">
        <f t="shared" si="53"/>
        <v>4.1266319444444441</v>
      </c>
      <c r="Q883" t="s">
        <v>2033</v>
      </c>
      <c r="R883" t="s">
        <v>2034</v>
      </c>
      <c r="S883" s="8">
        <f t="shared" si="54"/>
        <v>1020261.5</v>
      </c>
      <c r="T883" s="8">
        <f t="shared" si="55"/>
        <v>42153.208333333328</v>
      </c>
    </row>
    <row r="884" spans="1:20" ht="17" x14ac:dyDescent="0.2">
      <c r="A884">
        <v>495</v>
      </c>
      <c r="B884" t="s">
        <v>1038</v>
      </c>
      <c r="C884" s="3" t="s">
        <v>1039</v>
      </c>
      <c r="D884">
        <v>3200</v>
      </c>
      <c r="E884">
        <v>13264</v>
      </c>
      <c r="F884" t="s">
        <v>20</v>
      </c>
      <c r="G884">
        <v>195</v>
      </c>
      <c r="H884" t="s">
        <v>36</v>
      </c>
      <c r="I884" t="s">
        <v>37</v>
      </c>
      <c r="J884">
        <v>1402376400</v>
      </c>
      <c r="K884">
        <v>1402722000</v>
      </c>
      <c r="L884" t="b">
        <v>0</v>
      </c>
      <c r="M884" t="b">
        <v>0</v>
      </c>
      <c r="N884" t="s">
        <v>33</v>
      </c>
      <c r="O884" s="14">
        <f t="shared" si="52"/>
        <v>68.02051282051282</v>
      </c>
      <c r="P884" s="5">
        <f t="shared" si="53"/>
        <v>4.1449999999999996</v>
      </c>
      <c r="Q884" t="s">
        <v>2035</v>
      </c>
      <c r="R884" t="s">
        <v>2049</v>
      </c>
      <c r="S884" s="8">
        <f t="shared" si="54"/>
        <v>999441.5</v>
      </c>
      <c r="T884" s="8">
        <f t="shared" si="55"/>
        <v>41804.208333333336</v>
      </c>
    </row>
    <row r="885" spans="1:20" ht="17" x14ac:dyDescent="0.2">
      <c r="A885">
        <v>167</v>
      </c>
      <c r="B885" t="s">
        <v>386</v>
      </c>
      <c r="C885" s="3" t="s">
        <v>387</v>
      </c>
      <c r="D885">
        <v>2600</v>
      </c>
      <c r="E885">
        <v>10804</v>
      </c>
      <c r="F885" t="s">
        <v>20</v>
      </c>
      <c r="G885">
        <v>146</v>
      </c>
      <c r="H885" t="s">
        <v>26</v>
      </c>
      <c r="I885" t="s">
        <v>27</v>
      </c>
      <c r="J885">
        <v>1370840400</v>
      </c>
      <c r="K885">
        <v>1371704400</v>
      </c>
      <c r="L885" t="b">
        <v>0</v>
      </c>
      <c r="M885" t="b">
        <v>0</v>
      </c>
      <c r="N885" t="s">
        <v>33</v>
      </c>
      <c r="O885" s="14">
        <f t="shared" si="52"/>
        <v>74</v>
      </c>
      <c r="P885" s="5">
        <f t="shared" si="53"/>
        <v>4.155384615384615</v>
      </c>
      <c r="Q885" t="s">
        <v>2033</v>
      </c>
      <c r="R885" t="s">
        <v>2034</v>
      </c>
      <c r="S885" s="8">
        <f t="shared" si="54"/>
        <v>977541.5</v>
      </c>
      <c r="T885" s="8">
        <f t="shared" si="55"/>
        <v>41445.208333333336</v>
      </c>
    </row>
    <row r="886" spans="1:20" ht="17" x14ac:dyDescent="0.2">
      <c r="A886">
        <v>177</v>
      </c>
      <c r="B886" t="s">
        <v>406</v>
      </c>
      <c r="C886" s="3" t="s">
        <v>407</v>
      </c>
      <c r="D886">
        <v>38800</v>
      </c>
      <c r="E886">
        <v>161593</v>
      </c>
      <c r="F886" t="s">
        <v>20</v>
      </c>
      <c r="G886">
        <v>2739</v>
      </c>
      <c r="H886" t="s">
        <v>21</v>
      </c>
      <c r="I886" t="s">
        <v>22</v>
      </c>
      <c r="J886">
        <v>1289800800</v>
      </c>
      <c r="K886">
        <v>1291960800</v>
      </c>
      <c r="L886" t="b">
        <v>0</v>
      </c>
      <c r="M886" t="b">
        <v>0</v>
      </c>
      <c r="N886" t="s">
        <v>33</v>
      </c>
      <c r="O886" s="14">
        <f t="shared" si="52"/>
        <v>58.997079225994888</v>
      </c>
      <c r="P886" s="5">
        <f t="shared" si="53"/>
        <v>4.1647680412371137</v>
      </c>
      <c r="Q886" t="s">
        <v>2033</v>
      </c>
      <c r="R886" t="s">
        <v>2034</v>
      </c>
      <c r="S886" s="8">
        <f t="shared" si="54"/>
        <v>921264</v>
      </c>
      <c r="T886" s="8">
        <f t="shared" si="55"/>
        <v>40522.25</v>
      </c>
    </row>
    <row r="887" spans="1:20" ht="17" x14ac:dyDescent="0.2">
      <c r="A887">
        <v>240</v>
      </c>
      <c r="B887" t="s">
        <v>532</v>
      </c>
      <c r="C887" s="3" t="s">
        <v>533</v>
      </c>
      <c r="D887">
        <v>29400</v>
      </c>
      <c r="E887">
        <v>123124</v>
      </c>
      <c r="F887" t="s">
        <v>20</v>
      </c>
      <c r="G887">
        <v>1784</v>
      </c>
      <c r="H887" t="s">
        <v>21</v>
      </c>
      <c r="I887" t="s">
        <v>22</v>
      </c>
      <c r="J887">
        <v>1281070800</v>
      </c>
      <c r="K887">
        <v>1281157200</v>
      </c>
      <c r="L887" t="b">
        <v>0</v>
      </c>
      <c r="M887" t="b">
        <v>0</v>
      </c>
      <c r="N887" t="s">
        <v>33</v>
      </c>
      <c r="O887" s="14">
        <f t="shared" si="52"/>
        <v>69.015695067264573</v>
      </c>
      <c r="P887" s="5">
        <f t="shared" si="53"/>
        <v>4.1878911564625847</v>
      </c>
      <c r="Q887" t="s">
        <v>2033</v>
      </c>
      <c r="R887" t="s">
        <v>2034</v>
      </c>
      <c r="S887" s="8">
        <f t="shared" si="54"/>
        <v>915201.5</v>
      </c>
      <c r="T887" s="8">
        <f t="shared" si="55"/>
        <v>40397.208333333336</v>
      </c>
    </row>
    <row r="888" spans="1:20" ht="34" x14ac:dyDescent="0.2">
      <c r="A888">
        <v>610</v>
      </c>
      <c r="B888" t="s">
        <v>1262</v>
      </c>
      <c r="C888" s="3" t="s">
        <v>1263</v>
      </c>
      <c r="D888">
        <v>42800</v>
      </c>
      <c r="E888">
        <v>179356</v>
      </c>
      <c r="F888" t="s">
        <v>20</v>
      </c>
      <c r="G888">
        <v>6406</v>
      </c>
      <c r="H888" t="s">
        <v>21</v>
      </c>
      <c r="I888" t="s">
        <v>22</v>
      </c>
      <c r="J888">
        <v>1355637600</v>
      </c>
      <c r="K888">
        <v>1356847200</v>
      </c>
      <c r="L888" t="b">
        <v>0</v>
      </c>
      <c r="M888" t="b">
        <v>0</v>
      </c>
      <c r="N888" t="s">
        <v>33</v>
      </c>
      <c r="O888" s="14">
        <f t="shared" si="52"/>
        <v>27.998126756166094</v>
      </c>
      <c r="P888" s="5">
        <f t="shared" si="53"/>
        <v>4.1905607476635511</v>
      </c>
      <c r="Q888" t="s">
        <v>2033</v>
      </c>
      <c r="R888" t="s">
        <v>2034</v>
      </c>
      <c r="S888" s="8">
        <f t="shared" si="54"/>
        <v>966984</v>
      </c>
      <c r="T888" s="8">
        <f t="shared" si="55"/>
        <v>41273.25</v>
      </c>
    </row>
    <row r="889" spans="1:20" ht="17" x14ac:dyDescent="0.2">
      <c r="A889">
        <v>230</v>
      </c>
      <c r="B889" t="s">
        <v>512</v>
      </c>
      <c r="C889" s="3" t="s">
        <v>513</v>
      </c>
      <c r="D889">
        <v>2400</v>
      </c>
      <c r="E889">
        <v>10084</v>
      </c>
      <c r="F889" t="s">
        <v>20</v>
      </c>
      <c r="G889">
        <v>101</v>
      </c>
      <c r="H889" t="s">
        <v>21</v>
      </c>
      <c r="I889" t="s">
        <v>22</v>
      </c>
      <c r="J889">
        <v>1575612000</v>
      </c>
      <c r="K889">
        <v>1575612000</v>
      </c>
      <c r="L889" t="b">
        <v>0</v>
      </c>
      <c r="M889" t="b">
        <v>0</v>
      </c>
      <c r="N889" t="s">
        <v>89</v>
      </c>
      <c r="O889" s="14">
        <f t="shared" si="52"/>
        <v>99.841584158415841</v>
      </c>
      <c r="P889" s="5">
        <f t="shared" si="53"/>
        <v>4.2016666666666671</v>
      </c>
      <c r="Q889" t="s">
        <v>2033</v>
      </c>
      <c r="R889" t="s">
        <v>2034</v>
      </c>
      <c r="S889" s="8">
        <f t="shared" si="54"/>
        <v>1119744</v>
      </c>
      <c r="T889" s="8">
        <f t="shared" si="55"/>
        <v>43805.25</v>
      </c>
    </row>
    <row r="890" spans="1:20" ht="17" x14ac:dyDescent="0.2">
      <c r="A890">
        <v>238</v>
      </c>
      <c r="B890" t="s">
        <v>528</v>
      </c>
      <c r="C890" s="3" t="s">
        <v>529</v>
      </c>
      <c r="D890">
        <v>2400</v>
      </c>
      <c r="E890">
        <v>10138</v>
      </c>
      <c r="F890" t="s">
        <v>20</v>
      </c>
      <c r="G890">
        <v>97</v>
      </c>
      <c r="H890" t="s">
        <v>36</v>
      </c>
      <c r="I890" t="s">
        <v>37</v>
      </c>
      <c r="J890">
        <v>1513231200</v>
      </c>
      <c r="K890">
        <v>1515391200</v>
      </c>
      <c r="L890" t="b">
        <v>0</v>
      </c>
      <c r="M890" t="b">
        <v>1</v>
      </c>
      <c r="N890" t="s">
        <v>33</v>
      </c>
      <c r="O890" s="14">
        <f t="shared" si="52"/>
        <v>104.51546391752578</v>
      </c>
      <c r="P890" s="5">
        <f t="shared" si="53"/>
        <v>4.2241666666666671</v>
      </c>
      <c r="Q890" t="s">
        <v>2055</v>
      </c>
      <c r="R890" t="s">
        <v>2056</v>
      </c>
      <c r="S890" s="8">
        <f t="shared" si="54"/>
        <v>1076424</v>
      </c>
      <c r="T890" s="8">
        <f t="shared" si="55"/>
        <v>43108.25</v>
      </c>
    </row>
    <row r="891" spans="1:20" ht="17" x14ac:dyDescent="0.2">
      <c r="A891">
        <v>152</v>
      </c>
      <c r="B891" t="s">
        <v>356</v>
      </c>
      <c r="C891" s="3" t="s">
        <v>357</v>
      </c>
      <c r="D891">
        <v>41500</v>
      </c>
      <c r="E891">
        <v>175573</v>
      </c>
      <c r="F891" t="s">
        <v>20</v>
      </c>
      <c r="G891">
        <v>3376</v>
      </c>
      <c r="H891" t="s">
        <v>21</v>
      </c>
      <c r="I891" t="s">
        <v>22</v>
      </c>
      <c r="J891">
        <v>1487311200</v>
      </c>
      <c r="K891">
        <v>1487916000</v>
      </c>
      <c r="L891" t="b">
        <v>0</v>
      </c>
      <c r="M891" t="b">
        <v>0</v>
      </c>
      <c r="N891" t="s">
        <v>60</v>
      </c>
      <c r="O891" s="14">
        <f t="shared" si="52"/>
        <v>52.006220379146917</v>
      </c>
      <c r="P891" s="5">
        <f t="shared" si="53"/>
        <v>4.2306746987951804</v>
      </c>
      <c r="Q891" t="s">
        <v>2033</v>
      </c>
      <c r="R891" t="s">
        <v>2034</v>
      </c>
      <c r="S891" s="8">
        <f t="shared" si="54"/>
        <v>1058424</v>
      </c>
      <c r="T891" s="8">
        <f t="shared" si="55"/>
        <v>42790.25</v>
      </c>
    </row>
    <row r="892" spans="1:20" ht="17" x14ac:dyDescent="0.2">
      <c r="A892">
        <v>169</v>
      </c>
      <c r="B892" t="s">
        <v>390</v>
      </c>
      <c r="C892" s="3" t="s">
        <v>391</v>
      </c>
      <c r="D892">
        <v>23300</v>
      </c>
      <c r="E892">
        <v>98811</v>
      </c>
      <c r="F892" t="s">
        <v>20</v>
      </c>
      <c r="G892">
        <v>1267</v>
      </c>
      <c r="H892" t="s">
        <v>21</v>
      </c>
      <c r="I892" t="s">
        <v>22</v>
      </c>
      <c r="J892">
        <v>1339909200</v>
      </c>
      <c r="K892">
        <v>1342328400</v>
      </c>
      <c r="L892" t="b">
        <v>0</v>
      </c>
      <c r="M892" t="b">
        <v>1</v>
      </c>
      <c r="N892" t="s">
        <v>100</v>
      </c>
      <c r="O892" s="14">
        <f t="shared" si="52"/>
        <v>77.988161010260455</v>
      </c>
      <c r="P892" s="5">
        <f t="shared" si="53"/>
        <v>4.240815450643777</v>
      </c>
      <c r="Q892" t="s">
        <v>2039</v>
      </c>
      <c r="R892" t="s">
        <v>2048</v>
      </c>
      <c r="S892" s="8">
        <f t="shared" si="54"/>
        <v>956061.5</v>
      </c>
      <c r="T892" s="8">
        <f t="shared" si="55"/>
        <v>41105.208333333336</v>
      </c>
    </row>
    <row r="893" spans="1:20" ht="34" x14ac:dyDescent="0.2">
      <c r="A893">
        <v>207</v>
      </c>
      <c r="B893" t="s">
        <v>466</v>
      </c>
      <c r="C893" s="3" t="s">
        <v>467</v>
      </c>
      <c r="D893">
        <v>1000</v>
      </c>
      <c r="E893">
        <v>4257</v>
      </c>
      <c r="F893" t="s">
        <v>20</v>
      </c>
      <c r="G893">
        <v>43</v>
      </c>
      <c r="H893" t="s">
        <v>21</v>
      </c>
      <c r="I893" t="s">
        <v>22</v>
      </c>
      <c r="J893">
        <v>1535432400</v>
      </c>
      <c r="K893">
        <v>1537160400</v>
      </c>
      <c r="L893" t="b">
        <v>0</v>
      </c>
      <c r="M893" t="b">
        <v>1</v>
      </c>
      <c r="N893" t="s">
        <v>23</v>
      </c>
      <c r="O893" s="14">
        <f t="shared" si="52"/>
        <v>99</v>
      </c>
      <c r="P893" s="5">
        <f t="shared" si="53"/>
        <v>4.2569999999999997</v>
      </c>
      <c r="Q893" t="s">
        <v>2037</v>
      </c>
      <c r="R893" t="s">
        <v>2058</v>
      </c>
      <c r="S893" s="8">
        <f t="shared" si="54"/>
        <v>1091841.5</v>
      </c>
      <c r="T893" s="8">
        <f t="shared" si="55"/>
        <v>43360.208333333328</v>
      </c>
    </row>
    <row r="894" spans="1:20" ht="17" x14ac:dyDescent="0.2">
      <c r="A894">
        <v>520</v>
      </c>
      <c r="B894" t="s">
        <v>1086</v>
      </c>
      <c r="C894" s="3" t="s">
        <v>1087</v>
      </c>
      <c r="D894">
        <v>800</v>
      </c>
      <c r="E894">
        <v>3406</v>
      </c>
      <c r="F894" t="s">
        <v>20</v>
      </c>
      <c r="G894">
        <v>32</v>
      </c>
      <c r="H894" t="s">
        <v>21</v>
      </c>
      <c r="I894" t="s">
        <v>22</v>
      </c>
      <c r="J894">
        <v>1555650000</v>
      </c>
      <c r="K894">
        <v>1555909200</v>
      </c>
      <c r="L894" t="b">
        <v>0</v>
      </c>
      <c r="M894" t="b">
        <v>0</v>
      </c>
      <c r="N894" t="s">
        <v>33</v>
      </c>
      <c r="O894" s="14">
        <f t="shared" si="52"/>
        <v>106.4375</v>
      </c>
      <c r="P894" s="5">
        <f t="shared" si="53"/>
        <v>4.2575000000000003</v>
      </c>
      <c r="Q894" t="s">
        <v>2039</v>
      </c>
      <c r="R894" t="s">
        <v>2040</v>
      </c>
      <c r="S894" s="8">
        <f t="shared" si="54"/>
        <v>1105881.5</v>
      </c>
      <c r="T894" s="8">
        <f t="shared" si="55"/>
        <v>43577.208333333328</v>
      </c>
    </row>
    <row r="895" spans="1:20" ht="17" x14ac:dyDescent="0.2">
      <c r="A895">
        <v>992</v>
      </c>
      <c r="B895" t="s">
        <v>2011</v>
      </c>
      <c r="C895" s="3" t="s">
        <v>2012</v>
      </c>
      <c r="D895">
        <v>3100</v>
      </c>
      <c r="E895">
        <v>13223</v>
      </c>
      <c r="F895" t="s">
        <v>20</v>
      </c>
      <c r="G895">
        <v>132</v>
      </c>
      <c r="H895" t="s">
        <v>21</v>
      </c>
      <c r="I895" t="s">
        <v>22</v>
      </c>
      <c r="J895">
        <v>1525669200</v>
      </c>
      <c r="K895">
        <v>1526878800</v>
      </c>
      <c r="L895" t="b">
        <v>0</v>
      </c>
      <c r="M895" t="b">
        <v>1</v>
      </c>
      <c r="N895" t="s">
        <v>53</v>
      </c>
      <c r="O895" s="14">
        <f t="shared" si="52"/>
        <v>100.17424242424242</v>
      </c>
      <c r="P895" s="5">
        <f t="shared" si="53"/>
        <v>4.2654838709677421</v>
      </c>
      <c r="Q895" t="s">
        <v>2033</v>
      </c>
      <c r="R895" t="s">
        <v>2034</v>
      </c>
      <c r="S895" s="8">
        <f t="shared" si="54"/>
        <v>1085061.5</v>
      </c>
      <c r="T895" s="8">
        <f t="shared" si="55"/>
        <v>43241.208333333328</v>
      </c>
    </row>
    <row r="896" spans="1:20" ht="17" x14ac:dyDescent="0.2">
      <c r="A896">
        <v>688</v>
      </c>
      <c r="B896" t="s">
        <v>1415</v>
      </c>
      <c r="C896" s="3" t="s">
        <v>1416</v>
      </c>
      <c r="D896">
        <v>2900</v>
      </c>
      <c r="E896">
        <v>12449</v>
      </c>
      <c r="F896" t="s">
        <v>20</v>
      </c>
      <c r="G896">
        <v>175</v>
      </c>
      <c r="H896" t="s">
        <v>21</v>
      </c>
      <c r="I896" t="s">
        <v>22</v>
      </c>
      <c r="J896">
        <v>1547100000</v>
      </c>
      <c r="K896">
        <v>1548482400</v>
      </c>
      <c r="L896" t="b">
        <v>0</v>
      </c>
      <c r="M896" t="b">
        <v>1</v>
      </c>
      <c r="N896" t="s">
        <v>269</v>
      </c>
      <c r="O896" s="14">
        <f t="shared" si="52"/>
        <v>71.137142857142862</v>
      </c>
      <c r="P896" s="5">
        <f t="shared" si="53"/>
        <v>4.2927586206896553</v>
      </c>
      <c r="Q896" t="s">
        <v>2037</v>
      </c>
      <c r="R896" t="s">
        <v>2050</v>
      </c>
      <c r="S896" s="8">
        <f t="shared" si="54"/>
        <v>1099944</v>
      </c>
      <c r="T896" s="8">
        <f t="shared" si="55"/>
        <v>43491.25</v>
      </c>
    </row>
    <row r="897" spans="1:20" ht="17" x14ac:dyDescent="0.2">
      <c r="A897">
        <v>205</v>
      </c>
      <c r="B897" t="s">
        <v>462</v>
      </c>
      <c r="C897" s="3" t="s">
        <v>463</v>
      </c>
      <c r="D897">
        <v>1300</v>
      </c>
      <c r="E897">
        <v>5614</v>
      </c>
      <c r="F897" t="s">
        <v>20</v>
      </c>
      <c r="G897">
        <v>80</v>
      </c>
      <c r="H897" t="s">
        <v>21</v>
      </c>
      <c r="I897" t="s">
        <v>22</v>
      </c>
      <c r="J897">
        <v>1539752400</v>
      </c>
      <c r="K897">
        <v>1540789200</v>
      </c>
      <c r="L897" t="b">
        <v>1</v>
      </c>
      <c r="M897" t="b">
        <v>0</v>
      </c>
      <c r="N897" t="s">
        <v>33</v>
      </c>
      <c r="O897" s="14">
        <f t="shared" si="52"/>
        <v>70.174999999999997</v>
      </c>
      <c r="P897" s="5">
        <f t="shared" si="53"/>
        <v>4.3184615384615386</v>
      </c>
      <c r="Q897" t="s">
        <v>2037</v>
      </c>
      <c r="R897" t="s">
        <v>2060</v>
      </c>
      <c r="S897" s="8">
        <f t="shared" si="54"/>
        <v>1094841.5</v>
      </c>
      <c r="T897" s="8">
        <f t="shared" si="55"/>
        <v>43402.208333333328</v>
      </c>
    </row>
    <row r="898" spans="1:20" ht="17" x14ac:dyDescent="0.2">
      <c r="A898">
        <v>331</v>
      </c>
      <c r="B898" t="s">
        <v>714</v>
      </c>
      <c r="C898" s="3" t="s">
        <v>715</v>
      </c>
      <c r="D898">
        <v>3300</v>
      </c>
      <c r="E898">
        <v>14643</v>
      </c>
      <c r="F898" t="s">
        <v>20</v>
      </c>
      <c r="G898">
        <v>190</v>
      </c>
      <c r="H898" t="s">
        <v>21</v>
      </c>
      <c r="I898" t="s">
        <v>22</v>
      </c>
      <c r="J898">
        <v>1324274400</v>
      </c>
      <c r="K898">
        <v>1324360800</v>
      </c>
      <c r="L898" t="b">
        <v>0</v>
      </c>
      <c r="M898" t="b">
        <v>0</v>
      </c>
      <c r="N898" t="s">
        <v>17</v>
      </c>
      <c r="O898" s="14">
        <f t="shared" si="52"/>
        <v>77.068421052631578</v>
      </c>
      <c r="P898" s="5">
        <f t="shared" si="53"/>
        <v>4.4372727272727275</v>
      </c>
      <c r="Q898" t="s">
        <v>2033</v>
      </c>
      <c r="R898" t="s">
        <v>2034</v>
      </c>
      <c r="S898" s="8">
        <f t="shared" si="54"/>
        <v>945204</v>
      </c>
      <c r="T898" s="8">
        <f t="shared" si="55"/>
        <v>40897.25</v>
      </c>
    </row>
    <row r="899" spans="1:20" ht="17" x14ac:dyDescent="0.2">
      <c r="A899">
        <v>42</v>
      </c>
      <c r="B899" t="s">
        <v>129</v>
      </c>
      <c r="C899" s="3" t="s">
        <v>130</v>
      </c>
      <c r="D899">
        <v>1800</v>
      </c>
      <c r="E899">
        <v>7991</v>
      </c>
      <c r="F899" t="s">
        <v>20</v>
      </c>
      <c r="G899">
        <v>222</v>
      </c>
      <c r="H899" t="s">
        <v>21</v>
      </c>
      <c r="I899" t="s">
        <v>22</v>
      </c>
      <c r="J899">
        <v>1309755600</v>
      </c>
      <c r="K899">
        <v>1310533200</v>
      </c>
      <c r="L899" t="b">
        <v>0</v>
      </c>
      <c r="M899" t="b">
        <v>0</v>
      </c>
      <c r="N899" t="s">
        <v>17</v>
      </c>
      <c r="O899" s="14">
        <f t="shared" ref="O899:O962" si="56">$E899/$G899</f>
        <v>35.995495495495497</v>
      </c>
      <c r="P899" s="5">
        <f t="shared" ref="P899:P962" si="57">E899/D899</f>
        <v>4.4394444444444447</v>
      </c>
      <c r="Q899" t="s">
        <v>2031</v>
      </c>
      <c r="R899" t="s">
        <v>2032</v>
      </c>
      <c r="S899" s="8">
        <f t="shared" ref="S899:S962" si="58">(((J899/60)/24)+DATE(1970,1,1))</f>
        <v>935121.5</v>
      </c>
      <c r="T899" s="8">
        <f t="shared" ref="T899:T962" si="59">(((K899/60)/60)/24)+DATE(1970,1,1)</f>
        <v>40737.208333333336</v>
      </c>
    </row>
    <row r="900" spans="1:20" ht="34" x14ac:dyDescent="0.2">
      <c r="A900">
        <v>243</v>
      </c>
      <c r="B900" t="s">
        <v>538</v>
      </c>
      <c r="C900" s="3" t="s">
        <v>539</v>
      </c>
      <c r="D900">
        <v>2300</v>
      </c>
      <c r="E900">
        <v>10240</v>
      </c>
      <c r="F900" t="s">
        <v>20</v>
      </c>
      <c r="G900">
        <v>238</v>
      </c>
      <c r="H900" t="s">
        <v>21</v>
      </c>
      <c r="I900" t="s">
        <v>22</v>
      </c>
      <c r="J900">
        <v>1520143200</v>
      </c>
      <c r="K900">
        <v>1520402400</v>
      </c>
      <c r="L900" t="b">
        <v>0</v>
      </c>
      <c r="M900" t="b">
        <v>0</v>
      </c>
      <c r="N900" t="s">
        <v>33</v>
      </c>
      <c r="O900" s="14">
        <f t="shared" si="56"/>
        <v>43.025210084033617</v>
      </c>
      <c r="P900" s="5">
        <f t="shared" si="57"/>
        <v>4.4521739130434783</v>
      </c>
      <c r="Q900" t="s">
        <v>2031</v>
      </c>
      <c r="R900" t="s">
        <v>2032</v>
      </c>
      <c r="S900" s="8">
        <f t="shared" si="58"/>
        <v>1081224</v>
      </c>
      <c r="T900" s="8">
        <f t="shared" si="59"/>
        <v>43166.25</v>
      </c>
    </row>
    <row r="901" spans="1:20" ht="17" x14ac:dyDescent="0.2">
      <c r="A901">
        <v>698</v>
      </c>
      <c r="B901" t="s">
        <v>1435</v>
      </c>
      <c r="C901" s="3" t="s">
        <v>1436</v>
      </c>
      <c r="D901">
        <v>42100</v>
      </c>
      <c r="E901">
        <v>188057</v>
      </c>
      <c r="F901" t="s">
        <v>20</v>
      </c>
      <c r="G901">
        <v>2893</v>
      </c>
      <c r="H901" t="s">
        <v>15</v>
      </c>
      <c r="I901" t="s">
        <v>16</v>
      </c>
      <c r="J901">
        <v>1322114400</v>
      </c>
      <c r="K901">
        <v>1323324000</v>
      </c>
      <c r="L901" t="b">
        <v>0</v>
      </c>
      <c r="M901" t="b">
        <v>0</v>
      </c>
      <c r="N901" t="s">
        <v>65</v>
      </c>
      <c r="O901" s="14">
        <f t="shared" si="56"/>
        <v>65.004147943311438</v>
      </c>
      <c r="P901" s="5">
        <f t="shared" si="57"/>
        <v>4.466912114014252</v>
      </c>
      <c r="Q901" t="s">
        <v>2033</v>
      </c>
      <c r="R901" t="s">
        <v>2034</v>
      </c>
      <c r="S901" s="8">
        <f t="shared" si="58"/>
        <v>943704</v>
      </c>
      <c r="T901" s="8">
        <f t="shared" si="59"/>
        <v>40885.25</v>
      </c>
    </row>
    <row r="902" spans="1:20" ht="17" x14ac:dyDescent="0.2">
      <c r="A902">
        <v>291</v>
      </c>
      <c r="B902" t="s">
        <v>634</v>
      </c>
      <c r="C902" s="3" t="s">
        <v>635</v>
      </c>
      <c r="D902">
        <v>1800</v>
      </c>
      <c r="E902">
        <v>8219</v>
      </c>
      <c r="F902" t="s">
        <v>20</v>
      </c>
      <c r="G902">
        <v>107</v>
      </c>
      <c r="H902" t="s">
        <v>21</v>
      </c>
      <c r="I902" t="s">
        <v>22</v>
      </c>
      <c r="J902">
        <v>1318654800</v>
      </c>
      <c r="K902">
        <v>1319000400</v>
      </c>
      <c r="L902" t="b">
        <v>1</v>
      </c>
      <c r="M902" t="b">
        <v>0</v>
      </c>
      <c r="N902" t="s">
        <v>28</v>
      </c>
      <c r="O902" s="14">
        <f t="shared" si="56"/>
        <v>76.813084112149539</v>
      </c>
      <c r="P902" s="5">
        <f t="shared" si="57"/>
        <v>4.5661111111111108</v>
      </c>
      <c r="Q902" t="s">
        <v>2035</v>
      </c>
      <c r="R902" t="s">
        <v>2049</v>
      </c>
      <c r="S902" s="8">
        <f t="shared" si="58"/>
        <v>941301.5</v>
      </c>
      <c r="T902" s="8">
        <f t="shared" si="59"/>
        <v>40835.208333333336</v>
      </c>
    </row>
    <row r="903" spans="1:20" ht="34" x14ac:dyDescent="0.2">
      <c r="A903">
        <v>826</v>
      </c>
      <c r="B903" t="s">
        <v>1685</v>
      </c>
      <c r="C903" s="3" t="s">
        <v>1686</v>
      </c>
      <c r="D903">
        <v>2800</v>
      </c>
      <c r="E903">
        <v>12797</v>
      </c>
      <c r="F903" t="s">
        <v>20</v>
      </c>
      <c r="G903">
        <v>194</v>
      </c>
      <c r="H903" t="s">
        <v>21</v>
      </c>
      <c r="I903" t="s">
        <v>22</v>
      </c>
      <c r="J903">
        <v>1292220000</v>
      </c>
      <c r="K903">
        <v>1294639200</v>
      </c>
      <c r="L903" t="b">
        <v>0</v>
      </c>
      <c r="M903" t="b">
        <v>1</v>
      </c>
      <c r="N903" t="s">
        <v>33</v>
      </c>
      <c r="O903" s="14">
        <f t="shared" si="56"/>
        <v>65.963917525773198</v>
      </c>
      <c r="P903" s="5">
        <f t="shared" si="57"/>
        <v>4.5703571428571426</v>
      </c>
      <c r="Q903" t="s">
        <v>2035</v>
      </c>
      <c r="R903" t="s">
        <v>2036</v>
      </c>
      <c r="S903" s="8">
        <f t="shared" si="58"/>
        <v>922944</v>
      </c>
      <c r="T903" s="8">
        <f t="shared" si="59"/>
        <v>40553.25</v>
      </c>
    </row>
    <row r="904" spans="1:20" ht="34" x14ac:dyDescent="0.2">
      <c r="A904">
        <v>670</v>
      </c>
      <c r="B904" t="s">
        <v>1334</v>
      </c>
      <c r="C904" s="3" t="s">
        <v>1381</v>
      </c>
      <c r="D904">
        <v>16200</v>
      </c>
      <c r="E904">
        <v>75955</v>
      </c>
      <c r="F904" t="s">
        <v>20</v>
      </c>
      <c r="G904">
        <v>1101</v>
      </c>
      <c r="H904" t="s">
        <v>21</v>
      </c>
      <c r="I904" t="s">
        <v>22</v>
      </c>
      <c r="J904">
        <v>1456380000</v>
      </c>
      <c r="K904">
        <v>1457416800</v>
      </c>
      <c r="L904" t="b">
        <v>0</v>
      </c>
      <c r="M904" t="b">
        <v>0</v>
      </c>
      <c r="N904" t="s">
        <v>60</v>
      </c>
      <c r="O904" s="14">
        <f t="shared" si="56"/>
        <v>68.987284287011803</v>
      </c>
      <c r="P904" s="5">
        <f t="shared" si="57"/>
        <v>4.6885802469135802</v>
      </c>
      <c r="Q904" t="s">
        <v>2033</v>
      </c>
      <c r="R904" t="s">
        <v>2034</v>
      </c>
      <c r="S904" s="8">
        <f t="shared" si="58"/>
        <v>1036944</v>
      </c>
      <c r="T904" s="8">
        <f t="shared" si="59"/>
        <v>42437.25</v>
      </c>
    </row>
    <row r="905" spans="1:20" ht="17" x14ac:dyDescent="0.2">
      <c r="A905">
        <v>394</v>
      </c>
      <c r="B905" t="s">
        <v>840</v>
      </c>
      <c r="C905" s="3" t="s">
        <v>841</v>
      </c>
      <c r="D905">
        <v>800</v>
      </c>
      <c r="E905">
        <v>3755</v>
      </c>
      <c r="F905" t="s">
        <v>20</v>
      </c>
      <c r="G905">
        <v>34</v>
      </c>
      <c r="H905" t="s">
        <v>21</v>
      </c>
      <c r="I905" t="s">
        <v>22</v>
      </c>
      <c r="J905">
        <v>1375074000</v>
      </c>
      <c r="K905">
        <v>1375938000</v>
      </c>
      <c r="L905" t="b">
        <v>0</v>
      </c>
      <c r="M905" t="b">
        <v>1</v>
      </c>
      <c r="N905" t="s">
        <v>42</v>
      </c>
      <c r="O905" s="14">
        <f t="shared" si="56"/>
        <v>110.44117647058823</v>
      </c>
      <c r="P905" s="5">
        <f t="shared" si="57"/>
        <v>4.6937499999999996</v>
      </c>
      <c r="Q905" t="s">
        <v>2039</v>
      </c>
      <c r="R905" t="s">
        <v>2048</v>
      </c>
      <c r="S905" s="8">
        <f t="shared" si="58"/>
        <v>980481.5</v>
      </c>
      <c r="T905" s="8">
        <f t="shared" si="59"/>
        <v>41494.208333333336</v>
      </c>
    </row>
    <row r="906" spans="1:20" ht="17" x14ac:dyDescent="0.2">
      <c r="A906">
        <v>714</v>
      </c>
      <c r="B906" t="s">
        <v>1466</v>
      </c>
      <c r="C906" s="3" t="s">
        <v>1467</v>
      </c>
      <c r="D906">
        <v>38500</v>
      </c>
      <c r="E906">
        <v>182036</v>
      </c>
      <c r="F906" t="s">
        <v>20</v>
      </c>
      <c r="G906">
        <v>1785</v>
      </c>
      <c r="H906" t="s">
        <v>21</v>
      </c>
      <c r="I906" t="s">
        <v>22</v>
      </c>
      <c r="J906">
        <v>1408424400</v>
      </c>
      <c r="K906">
        <v>1408510800</v>
      </c>
      <c r="L906" t="b">
        <v>0</v>
      </c>
      <c r="M906" t="b">
        <v>0</v>
      </c>
      <c r="N906" t="s">
        <v>23</v>
      </c>
      <c r="O906" s="14">
        <f t="shared" si="56"/>
        <v>101.98095238095237</v>
      </c>
      <c r="P906" s="5">
        <f t="shared" si="57"/>
        <v>4.7282077922077921</v>
      </c>
      <c r="Q906" t="s">
        <v>2037</v>
      </c>
      <c r="R906" t="s">
        <v>2051</v>
      </c>
      <c r="S906" s="8">
        <f t="shared" si="58"/>
        <v>1003641.5</v>
      </c>
      <c r="T906" s="8">
        <f t="shared" si="59"/>
        <v>41871.208333333336</v>
      </c>
    </row>
    <row r="907" spans="1:20" ht="17" x14ac:dyDescent="0.2">
      <c r="A907">
        <v>47</v>
      </c>
      <c r="B907" t="s">
        <v>140</v>
      </c>
      <c r="C907" s="3" t="s">
        <v>141</v>
      </c>
      <c r="D907">
        <v>1500</v>
      </c>
      <c r="E907">
        <v>7129</v>
      </c>
      <c r="F907" t="s">
        <v>20</v>
      </c>
      <c r="G907">
        <v>149</v>
      </c>
      <c r="H907" t="s">
        <v>21</v>
      </c>
      <c r="I907" t="s">
        <v>22</v>
      </c>
      <c r="J907">
        <v>1396069200</v>
      </c>
      <c r="K907">
        <v>1398661200</v>
      </c>
      <c r="L907" t="b">
        <v>0</v>
      </c>
      <c r="M907" t="b">
        <v>0</v>
      </c>
      <c r="N907" t="s">
        <v>33</v>
      </c>
      <c r="O907" s="14">
        <f t="shared" si="56"/>
        <v>47.845637583892618</v>
      </c>
      <c r="P907" s="5">
        <f t="shared" si="57"/>
        <v>4.7526666666666664</v>
      </c>
      <c r="Q907" t="s">
        <v>2039</v>
      </c>
      <c r="R907" t="s">
        <v>2040</v>
      </c>
      <c r="S907" s="8">
        <f t="shared" si="58"/>
        <v>995061.5</v>
      </c>
      <c r="T907" s="8">
        <f t="shared" si="59"/>
        <v>41757.208333333336</v>
      </c>
    </row>
    <row r="908" spans="1:20" ht="17" x14ac:dyDescent="0.2">
      <c r="A908">
        <v>909</v>
      </c>
      <c r="B908" t="s">
        <v>1850</v>
      </c>
      <c r="C908" s="3" t="s">
        <v>1851</v>
      </c>
      <c r="D908">
        <v>1800</v>
      </c>
      <c r="E908">
        <v>8621</v>
      </c>
      <c r="F908" t="s">
        <v>20</v>
      </c>
      <c r="G908">
        <v>80</v>
      </c>
      <c r="H908" t="s">
        <v>15</v>
      </c>
      <c r="I908" t="s">
        <v>16</v>
      </c>
      <c r="J908">
        <v>1528088400</v>
      </c>
      <c r="K908">
        <v>1530421200</v>
      </c>
      <c r="L908" t="b">
        <v>0</v>
      </c>
      <c r="M908" t="b">
        <v>1</v>
      </c>
      <c r="N908" t="s">
        <v>33</v>
      </c>
      <c r="O908" s="14">
        <f t="shared" si="56"/>
        <v>107.7625</v>
      </c>
      <c r="P908" s="5">
        <f t="shared" si="57"/>
        <v>4.7894444444444444</v>
      </c>
      <c r="Q908" t="s">
        <v>2033</v>
      </c>
      <c r="R908" t="s">
        <v>2034</v>
      </c>
      <c r="S908" s="8">
        <f t="shared" si="58"/>
        <v>1086741.5</v>
      </c>
      <c r="T908" s="8">
        <f t="shared" si="59"/>
        <v>43282.208333333328</v>
      </c>
    </row>
    <row r="909" spans="1:20" ht="17" x14ac:dyDescent="0.2">
      <c r="A909">
        <v>535</v>
      </c>
      <c r="B909" t="s">
        <v>1115</v>
      </c>
      <c r="C909" s="3" t="s">
        <v>1116</v>
      </c>
      <c r="D909">
        <v>2600</v>
      </c>
      <c r="E909">
        <v>12533</v>
      </c>
      <c r="F909" t="s">
        <v>20</v>
      </c>
      <c r="G909">
        <v>202</v>
      </c>
      <c r="H909" t="s">
        <v>107</v>
      </c>
      <c r="I909" t="s">
        <v>108</v>
      </c>
      <c r="J909">
        <v>1528434000</v>
      </c>
      <c r="K909">
        <v>1528606800</v>
      </c>
      <c r="L909" t="b">
        <v>0</v>
      </c>
      <c r="M909" t="b">
        <v>1</v>
      </c>
      <c r="N909" t="s">
        <v>33</v>
      </c>
      <c r="O909" s="14">
        <f t="shared" si="56"/>
        <v>62.044554455445542</v>
      </c>
      <c r="P909" s="5">
        <f t="shared" si="57"/>
        <v>4.820384615384615</v>
      </c>
      <c r="Q909" t="s">
        <v>2033</v>
      </c>
      <c r="R909" t="s">
        <v>2034</v>
      </c>
      <c r="S909" s="8">
        <f t="shared" si="58"/>
        <v>1086981.5</v>
      </c>
      <c r="T909" s="8">
        <f t="shared" si="59"/>
        <v>43261.208333333328</v>
      </c>
    </row>
    <row r="910" spans="1:20" ht="17" x14ac:dyDescent="0.2">
      <c r="A910">
        <v>924</v>
      </c>
      <c r="B910" t="s">
        <v>1880</v>
      </c>
      <c r="C910" s="3" t="s">
        <v>1881</v>
      </c>
      <c r="D910">
        <v>39400</v>
      </c>
      <c r="E910">
        <v>192292</v>
      </c>
      <c r="F910" t="s">
        <v>20</v>
      </c>
      <c r="G910">
        <v>2289</v>
      </c>
      <c r="H910" t="s">
        <v>107</v>
      </c>
      <c r="I910" t="s">
        <v>108</v>
      </c>
      <c r="J910">
        <v>1572498000</v>
      </c>
      <c r="K910">
        <v>1573452000</v>
      </c>
      <c r="L910" t="b">
        <v>0</v>
      </c>
      <c r="M910" t="b">
        <v>0</v>
      </c>
      <c r="N910" t="s">
        <v>33</v>
      </c>
      <c r="O910" s="14">
        <f t="shared" si="56"/>
        <v>84.006989951944078</v>
      </c>
      <c r="P910" s="5">
        <f t="shared" si="57"/>
        <v>4.8805076142131982</v>
      </c>
      <c r="Q910" t="s">
        <v>2033</v>
      </c>
      <c r="R910" t="s">
        <v>2034</v>
      </c>
      <c r="S910" s="8">
        <f t="shared" si="58"/>
        <v>1117581.5</v>
      </c>
      <c r="T910" s="8">
        <f t="shared" si="59"/>
        <v>43780.25</v>
      </c>
    </row>
    <row r="911" spans="1:20" ht="17" x14ac:dyDescent="0.2">
      <c r="A911">
        <v>989</v>
      </c>
      <c r="B911" t="s">
        <v>2006</v>
      </c>
      <c r="C911" s="3" t="s">
        <v>2007</v>
      </c>
      <c r="D911">
        <v>2400</v>
      </c>
      <c r="E911">
        <v>11990</v>
      </c>
      <c r="F911" t="s">
        <v>20</v>
      </c>
      <c r="G911">
        <v>226</v>
      </c>
      <c r="H911" t="s">
        <v>21</v>
      </c>
      <c r="I911" t="s">
        <v>22</v>
      </c>
      <c r="J911">
        <v>1555390800</v>
      </c>
      <c r="K911">
        <v>1555822800</v>
      </c>
      <c r="L911" t="b">
        <v>0</v>
      </c>
      <c r="M911" t="b">
        <v>0</v>
      </c>
      <c r="N911" t="s">
        <v>206</v>
      </c>
      <c r="O911" s="14">
        <f t="shared" si="56"/>
        <v>53.053097345132741</v>
      </c>
      <c r="P911" s="5">
        <f t="shared" si="57"/>
        <v>4.9958333333333336</v>
      </c>
      <c r="Q911" t="s">
        <v>2033</v>
      </c>
      <c r="R911" t="s">
        <v>2034</v>
      </c>
      <c r="S911" s="8">
        <f t="shared" si="58"/>
        <v>1105701.5</v>
      </c>
      <c r="T911" s="8">
        <f t="shared" si="59"/>
        <v>43576.208333333328</v>
      </c>
    </row>
    <row r="912" spans="1:20" ht="17" x14ac:dyDescent="0.2">
      <c r="A912">
        <v>532</v>
      </c>
      <c r="B912" t="s">
        <v>1109</v>
      </c>
      <c r="C912" s="3" t="s">
        <v>1110</v>
      </c>
      <c r="D912">
        <v>1600</v>
      </c>
      <c r="E912">
        <v>8046</v>
      </c>
      <c r="F912" t="s">
        <v>20</v>
      </c>
      <c r="G912">
        <v>126</v>
      </c>
      <c r="H912" t="s">
        <v>15</v>
      </c>
      <c r="I912" t="s">
        <v>16</v>
      </c>
      <c r="J912">
        <v>1516860000</v>
      </c>
      <c r="K912">
        <v>1516946400</v>
      </c>
      <c r="L912" t="b">
        <v>0</v>
      </c>
      <c r="M912" t="b">
        <v>0</v>
      </c>
      <c r="N912" t="s">
        <v>33</v>
      </c>
      <c r="O912" s="14">
        <f t="shared" si="56"/>
        <v>63.857142857142854</v>
      </c>
      <c r="P912" s="5">
        <f t="shared" si="57"/>
        <v>5.0287499999999996</v>
      </c>
      <c r="Q912" t="s">
        <v>2044</v>
      </c>
      <c r="R912" t="s">
        <v>2052</v>
      </c>
      <c r="S912" s="8">
        <f t="shared" si="58"/>
        <v>1078944</v>
      </c>
      <c r="T912" s="8">
        <f t="shared" si="59"/>
        <v>43126.25</v>
      </c>
    </row>
    <row r="913" spans="1:20" ht="17" x14ac:dyDescent="0.2">
      <c r="A913">
        <v>654</v>
      </c>
      <c r="B913" t="s">
        <v>1350</v>
      </c>
      <c r="C913" s="3" t="s">
        <v>1351</v>
      </c>
      <c r="D913">
        <v>35000</v>
      </c>
      <c r="E913">
        <v>177936</v>
      </c>
      <c r="F913" t="s">
        <v>20</v>
      </c>
      <c r="G913">
        <v>3016</v>
      </c>
      <c r="H913" t="s">
        <v>21</v>
      </c>
      <c r="I913" t="s">
        <v>22</v>
      </c>
      <c r="J913">
        <v>1440392400</v>
      </c>
      <c r="K913">
        <v>1440824400</v>
      </c>
      <c r="L913" t="b">
        <v>0</v>
      </c>
      <c r="M913" t="b">
        <v>0</v>
      </c>
      <c r="N913" t="s">
        <v>148</v>
      </c>
      <c r="O913" s="14">
        <f t="shared" si="56"/>
        <v>58.9973474801061</v>
      </c>
      <c r="P913" s="5">
        <f t="shared" si="57"/>
        <v>5.0838857142857146</v>
      </c>
      <c r="Q913" t="s">
        <v>2033</v>
      </c>
      <c r="R913" t="s">
        <v>2034</v>
      </c>
      <c r="S913" s="8">
        <f t="shared" si="58"/>
        <v>1025841.5</v>
      </c>
      <c r="T913" s="8">
        <f t="shared" si="59"/>
        <v>42245.208333333328</v>
      </c>
    </row>
    <row r="914" spans="1:20" ht="17" x14ac:dyDescent="0.2">
      <c r="A914">
        <v>846</v>
      </c>
      <c r="B914" t="s">
        <v>1725</v>
      </c>
      <c r="C914" s="3" t="s">
        <v>1726</v>
      </c>
      <c r="D914">
        <v>1000</v>
      </c>
      <c r="E914">
        <v>5085</v>
      </c>
      <c r="F914" t="s">
        <v>20</v>
      </c>
      <c r="G914">
        <v>48</v>
      </c>
      <c r="H914" t="s">
        <v>21</v>
      </c>
      <c r="I914" t="s">
        <v>22</v>
      </c>
      <c r="J914">
        <v>1532149200</v>
      </c>
      <c r="K914">
        <v>1535259600</v>
      </c>
      <c r="L914" t="b">
        <v>1</v>
      </c>
      <c r="M914" t="b">
        <v>1</v>
      </c>
      <c r="N914" t="s">
        <v>28</v>
      </c>
      <c r="O914" s="14">
        <f t="shared" si="56"/>
        <v>105.9375</v>
      </c>
      <c r="P914" s="5">
        <f t="shared" si="57"/>
        <v>5.085</v>
      </c>
      <c r="Q914" t="s">
        <v>2039</v>
      </c>
      <c r="R914" t="s">
        <v>2046</v>
      </c>
      <c r="S914" s="8">
        <f t="shared" si="58"/>
        <v>1089561.5</v>
      </c>
      <c r="T914" s="8">
        <f t="shared" si="59"/>
        <v>43338.208333333328</v>
      </c>
    </row>
    <row r="915" spans="1:20" ht="17" x14ac:dyDescent="0.2">
      <c r="A915">
        <v>245</v>
      </c>
      <c r="B915" t="s">
        <v>542</v>
      </c>
      <c r="C915" s="3" t="s">
        <v>543</v>
      </c>
      <c r="D915">
        <v>2900</v>
      </c>
      <c r="E915">
        <v>14771</v>
      </c>
      <c r="F915" t="s">
        <v>20</v>
      </c>
      <c r="G915">
        <v>214</v>
      </c>
      <c r="H915" t="s">
        <v>21</v>
      </c>
      <c r="I915" t="s">
        <v>22</v>
      </c>
      <c r="J915">
        <v>1396846800</v>
      </c>
      <c r="K915">
        <v>1396933200</v>
      </c>
      <c r="L915" t="b">
        <v>0</v>
      </c>
      <c r="M915" t="b">
        <v>0</v>
      </c>
      <c r="N915" t="s">
        <v>33</v>
      </c>
      <c r="O915" s="14">
        <f t="shared" si="56"/>
        <v>69.023364485981304</v>
      </c>
      <c r="P915" s="5">
        <f t="shared" si="57"/>
        <v>5.0934482758620687</v>
      </c>
      <c r="Q915" t="s">
        <v>2035</v>
      </c>
      <c r="R915" t="s">
        <v>2036</v>
      </c>
      <c r="S915" s="8">
        <f t="shared" si="58"/>
        <v>995601.5</v>
      </c>
      <c r="T915" s="8">
        <f t="shared" si="59"/>
        <v>41737.208333333336</v>
      </c>
    </row>
    <row r="916" spans="1:20" ht="34" x14ac:dyDescent="0.2">
      <c r="A916">
        <v>445</v>
      </c>
      <c r="B916" t="s">
        <v>938</v>
      </c>
      <c r="C916" s="3" t="s">
        <v>939</v>
      </c>
      <c r="D916">
        <v>2100</v>
      </c>
      <c r="E916">
        <v>10739</v>
      </c>
      <c r="F916" t="s">
        <v>20</v>
      </c>
      <c r="G916">
        <v>170</v>
      </c>
      <c r="H916" t="s">
        <v>21</v>
      </c>
      <c r="I916" t="s">
        <v>22</v>
      </c>
      <c r="J916">
        <v>1291356000</v>
      </c>
      <c r="K916">
        <v>1293170400</v>
      </c>
      <c r="L916" t="b">
        <v>0</v>
      </c>
      <c r="M916" t="b">
        <v>1</v>
      </c>
      <c r="N916" t="s">
        <v>33</v>
      </c>
      <c r="O916" s="14">
        <f t="shared" si="56"/>
        <v>63.170588235294119</v>
      </c>
      <c r="P916" s="5">
        <f t="shared" si="57"/>
        <v>5.1138095238095236</v>
      </c>
      <c r="Q916" t="s">
        <v>2033</v>
      </c>
      <c r="R916" t="s">
        <v>2034</v>
      </c>
      <c r="S916" s="8">
        <f t="shared" si="58"/>
        <v>922344</v>
      </c>
      <c r="T916" s="8">
        <f t="shared" si="59"/>
        <v>40536.25</v>
      </c>
    </row>
    <row r="917" spans="1:20" ht="17" x14ac:dyDescent="0.2">
      <c r="A917">
        <v>479</v>
      </c>
      <c r="B917" t="s">
        <v>1005</v>
      </c>
      <c r="C917" s="3" t="s">
        <v>1006</v>
      </c>
      <c r="D917">
        <v>2400</v>
      </c>
      <c r="E917">
        <v>12310</v>
      </c>
      <c r="F917" t="s">
        <v>20</v>
      </c>
      <c r="G917">
        <v>173</v>
      </c>
      <c r="H917" t="s">
        <v>40</v>
      </c>
      <c r="I917" t="s">
        <v>41</v>
      </c>
      <c r="J917">
        <v>1501304400</v>
      </c>
      <c r="K917">
        <v>1501477200</v>
      </c>
      <c r="L917" t="b">
        <v>0</v>
      </c>
      <c r="M917" t="b">
        <v>0</v>
      </c>
      <c r="N917" t="s">
        <v>17</v>
      </c>
      <c r="O917" s="14">
        <f t="shared" si="56"/>
        <v>71.156069364161851</v>
      </c>
      <c r="P917" s="5">
        <f t="shared" si="57"/>
        <v>5.1291666666666664</v>
      </c>
      <c r="Q917" t="s">
        <v>2033</v>
      </c>
      <c r="R917" t="s">
        <v>2034</v>
      </c>
      <c r="S917" s="8">
        <f t="shared" si="58"/>
        <v>1068141.5</v>
      </c>
      <c r="T917" s="8">
        <f t="shared" si="59"/>
        <v>42947.208333333328</v>
      </c>
    </row>
    <row r="918" spans="1:20" ht="17" x14ac:dyDescent="0.2">
      <c r="A918">
        <v>716</v>
      </c>
      <c r="B918" t="s">
        <v>1470</v>
      </c>
      <c r="C918" s="3" t="s">
        <v>1471</v>
      </c>
      <c r="D918">
        <v>2000</v>
      </c>
      <c r="E918">
        <v>10353</v>
      </c>
      <c r="F918" t="s">
        <v>20</v>
      </c>
      <c r="G918">
        <v>157</v>
      </c>
      <c r="H918" t="s">
        <v>21</v>
      </c>
      <c r="I918" t="s">
        <v>22</v>
      </c>
      <c r="J918">
        <v>1373432400</v>
      </c>
      <c r="K918">
        <v>1375851600</v>
      </c>
      <c r="L918" t="b">
        <v>0</v>
      </c>
      <c r="M918" t="b">
        <v>1</v>
      </c>
      <c r="N918" t="s">
        <v>33</v>
      </c>
      <c r="O918" s="14">
        <f t="shared" si="56"/>
        <v>65.942675159235662</v>
      </c>
      <c r="P918" s="5">
        <f t="shared" si="57"/>
        <v>5.1764999999999999</v>
      </c>
      <c r="Q918" t="s">
        <v>2031</v>
      </c>
      <c r="R918" t="s">
        <v>2032</v>
      </c>
      <c r="S918" s="8">
        <f t="shared" si="58"/>
        <v>979341.5</v>
      </c>
      <c r="T918" s="8">
        <f t="shared" si="59"/>
        <v>41493.208333333336</v>
      </c>
    </row>
    <row r="919" spans="1:20" ht="17" x14ac:dyDescent="0.2">
      <c r="A919">
        <v>733</v>
      </c>
      <c r="B919" t="s">
        <v>1504</v>
      </c>
      <c r="C919" s="3" t="s">
        <v>1505</v>
      </c>
      <c r="D919">
        <v>15800</v>
      </c>
      <c r="E919">
        <v>83267</v>
      </c>
      <c r="F919" t="s">
        <v>20</v>
      </c>
      <c r="G919">
        <v>980</v>
      </c>
      <c r="H919" t="s">
        <v>21</v>
      </c>
      <c r="I919" t="s">
        <v>22</v>
      </c>
      <c r="J919">
        <v>1406178000</v>
      </c>
      <c r="K919">
        <v>1407301200</v>
      </c>
      <c r="L919" t="b">
        <v>0</v>
      </c>
      <c r="M919" t="b">
        <v>0</v>
      </c>
      <c r="N919" t="s">
        <v>148</v>
      </c>
      <c r="O919" s="14">
        <f t="shared" si="56"/>
        <v>84.96632653061225</v>
      </c>
      <c r="P919" s="5">
        <f t="shared" si="57"/>
        <v>5.2700632911392402</v>
      </c>
      <c r="Q919" t="s">
        <v>2033</v>
      </c>
      <c r="R919" t="s">
        <v>2034</v>
      </c>
      <c r="S919" s="8">
        <f t="shared" si="58"/>
        <v>1002081.5</v>
      </c>
      <c r="T919" s="8">
        <f t="shared" si="59"/>
        <v>41857.208333333336</v>
      </c>
    </row>
    <row r="920" spans="1:20" ht="17" x14ac:dyDescent="0.2">
      <c r="A920">
        <v>502</v>
      </c>
      <c r="B920" t="s">
        <v>477</v>
      </c>
      <c r="C920" s="3" t="s">
        <v>1052</v>
      </c>
      <c r="D920">
        <v>1300</v>
      </c>
      <c r="E920">
        <v>6889</v>
      </c>
      <c r="F920" t="s">
        <v>20</v>
      </c>
      <c r="G920">
        <v>186</v>
      </c>
      <c r="H920" t="s">
        <v>26</v>
      </c>
      <c r="I920" t="s">
        <v>27</v>
      </c>
      <c r="J920">
        <v>1343365200</v>
      </c>
      <c r="K920">
        <v>1345870800</v>
      </c>
      <c r="L920" t="b">
        <v>0</v>
      </c>
      <c r="M920" t="b">
        <v>1</v>
      </c>
      <c r="N920" t="s">
        <v>89</v>
      </c>
      <c r="O920" s="14">
        <f t="shared" si="56"/>
        <v>37.037634408602152</v>
      </c>
      <c r="P920" s="5">
        <f t="shared" si="57"/>
        <v>5.2992307692307694</v>
      </c>
      <c r="Q920" t="s">
        <v>2039</v>
      </c>
      <c r="R920" t="s">
        <v>2046</v>
      </c>
      <c r="S920" s="8">
        <f t="shared" si="58"/>
        <v>958461.5</v>
      </c>
      <c r="T920" s="8">
        <f t="shared" si="59"/>
        <v>41146.208333333336</v>
      </c>
    </row>
    <row r="921" spans="1:20" ht="17" x14ac:dyDescent="0.2">
      <c r="A921">
        <v>684</v>
      </c>
      <c r="B921" t="s">
        <v>1407</v>
      </c>
      <c r="C921" s="3" t="s">
        <v>1408</v>
      </c>
      <c r="D921">
        <v>1400</v>
      </c>
      <c r="E921">
        <v>7600</v>
      </c>
      <c r="F921" t="s">
        <v>20</v>
      </c>
      <c r="G921">
        <v>110</v>
      </c>
      <c r="H921" t="s">
        <v>15</v>
      </c>
      <c r="I921" t="s">
        <v>16</v>
      </c>
      <c r="J921">
        <v>1277787600</v>
      </c>
      <c r="K921">
        <v>1279515600</v>
      </c>
      <c r="L921" t="b">
        <v>0</v>
      </c>
      <c r="M921" t="b">
        <v>0</v>
      </c>
      <c r="N921" t="s">
        <v>68</v>
      </c>
      <c r="O921" s="14">
        <f t="shared" si="56"/>
        <v>69.090909090909093</v>
      </c>
      <c r="P921" s="5">
        <f t="shared" si="57"/>
        <v>5.4285714285714288</v>
      </c>
      <c r="Q921" t="s">
        <v>2055</v>
      </c>
      <c r="R921" t="s">
        <v>2056</v>
      </c>
      <c r="S921" s="8">
        <f t="shared" si="58"/>
        <v>912921.5</v>
      </c>
      <c r="T921" s="8">
        <f t="shared" si="59"/>
        <v>40378.208333333336</v>
      </c>
    </row>
    <row r="922" spans="1:20" ht="17" x14ac:dyDescent="0.2">
      <c r="A922">
        <v>879</v>
      </c>
      <c r="B922" t="s">
        <v>1790</v>
      </c>
      <c r="C922" s="3" t="s">
        <v>1791</v>
      </c>
      <c r="D922">
        <v>1000</v>
      </c>
      <c r="E922">
        <v>5438</v>
      </c>
      <c r="F922" t="s">
        <v>20</v>
      </c>
      <c r="G922">
        <v>53</v>
      </c>
      <c r="H922" t="s">
        <v>21</v>
      </c>
      <c r="I922" t="s">
        <v>22</v>
      </c>
      <c r="J922">
        <v>1487743200</v>
      </c>
      <c r="K922">
        <v>1488520800</v>
      </c>
      <c r="L922" t="b">
        <v>0</v>
      </c>
      <c r="M922" t="b">
        <v>0</v>
      </c>
      <c r="N922" t="s">
        <v>68</v>
      </c>
      <c r="O922" s="14">
        <f t="shared" si="56"/>
        <v>102.60377358490567</v>
      </c>
      <c r="P922" s="5">
        <f t="shared" si="57"/>
        <v>5.4379999999999997</v>
      </c>
      <c r="Q922" t="s">
        <v>2044</v>
      </c>
      <c r="R922" t="s">
        <v>2045</v>
      </c>
      <c r="S922" s="8">
        <f t="shared" si="58"/>
        <v>1058724</v>
      </c>
      <c r="T922" s="8">
        <f t="shared" si="59"/>
        <v>42797.25</v>
      </c>
    </row>
    <row r="923" spans="1:20" ht="17" x14ac:dyDescent="0.2">
      <c r="A923">
        <v>304</v>
      </c>
      <c r="B923" t="s">
        <v>660</v>
      </c>
      <c r="C923" s="3" t="s">
        <v>661</v>
      </c>
      <c r="D923">
        <v>2100</v>
      </c>
      <c r="E923">
        <v>11469</v>
      </c>
      <c r="F923" t="s">
        <v>20</v>
      </c>
      <c r="G923">
        <v>142</v>
      </c>
      <c r="H923" t="s">
        <v>21</v>
      </c>
      <c r="I923" t="s">
        <v>22</v>
      </c>
      <c r="J923">
        <v>1470546000</v>
      </c>
      <c r="K923">
        <v>1474088400</v>
      </c>
      <c r="L923" t="b">
        <v>0</v>
      </c>
      <c r="M923" t="b">
        <v>0</v>
      </c>
      <c r="N923" t="s">
        <v>42</v>
      </c>
      <c r="O923" s="14">
        <f t="shared" si="56"/>
        <v>80.767605633802816</v>
      </c>
      <c r="P923" s="5">
        <f t="shared" si="57"/>
        <v>5.4614285714285717</v>
      </c>
      <c r="Q923" t="s">
        <v>2044</v>
      </c>
      <c r="R923" t="s">
        <v>2045</v>
      </c>
      <c r="S923" s="8">
        <f t="shared" si="58"/>
        <v>1046781.5</v>
      </c>
      <c r="T923" s="8">
        <f t="shared" si="59"/>
        <v>42630.208333333328</v>
      </c>
    </row>
    <row r="924" spans="1:20" ht="17" x14ac:dyDescent="0.2">
      <c r="A924">
        <v>494</v>
      </c>
      <c r="B924" t="s">
        <v>1036</v>
      </c>
      <c r="C924" s="3" t="s">
        <v>1037</v>
      </c>
      <c r="D924">
        <v>2500</v>
      </c>
      <c r="E924">
        <v>13684</v>
      </c>
      <c r="F924" t="s">
        <v>20</v>
      </c>
      <c r="G924">
        <v>268</v>
      </c>
      <c r="H924" t="s">
        <v>21</v>
      </c>
      <c r="I924" t="s">
        <v>22</v>
      </c>
      <c r="J924">
        <v>1332392400</v>
      </c>
      <c r="K924">
        <v>1332478800</v>
      </c>
      <c r="L924" t="b">
        <v>0</v>
      </c>
      <c r="M924" t="b">
        <v>0</v>
      </c>
      <c r="N924" t="s">
        <v>65</v>
      </c>
      <c r="O924" s="14">
        <f t="shared" si="56"/>
        <v>51.059701492537314</v>
      </c>
      <c r="P924" s="5">
        <f t="shared" si="57"/>
        <v>5.4736000000000002</v>
      </c>
      <c r="Q924" t="s">
        <v>2037</v>
      </c>
      <c r="R924" t="s">
        <v>2051</v>
      </c>
      <c r="S924" s="8">
        <f t="shared" si="58"/>
        <v>950841.5</v>
      </c>
      <c r="T924" s="8">
        <f t="shared" si="59"/>
        <v>40991.208333333336</v>
      </c>
    </row>
    <row r="925" spans="1:20" ht="34" x14ac:dyDescent="0.2">
      <c r="A925">
        <v>842</v>
      </c>
      <c r="B925" t="s">
        <v>1717</v>
      </c>
      <c r="C925" s="3" t="s">
        <v>1718</v>
      </c>
      <c r="D925">
        <v>1500</v>
      </c>
      <c r="E925">
        <v>8447</v>
      </c>
      <c r="F925" t="s">
        <v>20</v>
      </c>
      <c r="G925">
        <v>132</v>
      </c>
      <c r="H925" t="s">
        <v>107</v>
      </c>
      <c r="I925" t="s">
        <v>108</v>
      </c>
      <c r="J925">
        <v>1529038800</v>
      </c>
      <c r="K925">
        <v>1529298000</v>
      </c>
      <c r="L925" t="b">
        <v>0</v>
      </c>
      <c r="M925" t="b">
        <v>0</v>
      </c>
      <c r="N925" t="s">
        <v>65</v>
      </c>
      <c r="O925" s="14">
        <f t="shared" si="56"/>
        <v>63.992424242424242</v>
      </c>
      <c r="P925" s="5">
        <f t="shared" si="57"/>
        <v>5.6313333333333331</v>
      </c>
      <c r="Q925" t="s">
        <v>2035</v>
      </c>
      <c r="R925" t="s">
        <v>2049</v>
      </c>
      <c r="S925" s="8">
        <f t="shared" si="58"/>
        <v>1087401.5</v>
      </c>
      <c r="T925" s="8">
        <f t="shared" si="59"/>
        <v>43269.208333333328</v>
      </c>
    </row>
    <row r="926" spans="1:20" ht="17" x14ac:dyDescent="0.2">
      <c r="A926">
        <v>758</v>
      </c>
      <c r="B926" t="s">
        <v>1552</v>
      </c>
      <c r="C926" s="3" t="s">
        <v>1553</v>
      </c>
      <c r="D926">
        <v>29600</v>
      </c>
      <c r="E926">
        <v>167005</v>
      </c>
      <c r="F926" t="s">
        <v>20</v>
      </c>
      <c r="G926">
        <v>1518</v>
      </c>
      <c r="H926" t="s">
        <v>15</v>
      </c>
      <c r="I926" t="s">
        <v>16</v>
      </c>
      <c r="J926">
        <v>1414126800</v>
      </c>
      <c r="K926">
        <v>1414904400</v>
      </c>
      <c r="L926" t="b">
        <v>0</v>
      </c>
      <c r="M926" t="b">
        <v>0</v>
      </c>
      <c r="N926" t="s">
        <v>23</v>
      </c>
      <c r="O926" s="14">
        <f t="shared" si="56"/>
        <v>110.01646903820817</v>
      </c>
      <c r="P926" s="5">
        <f t="shared" si="57"/>
        <v>5.6420608108108112</v>
      </c>
      <c r="Q926" t="s">
        <v>2035</v>
      </c>
      <c r="R926" t="s">
        <v>2049</v>
      </c>
      <c r="S926" s="8">
        <f t="shared" si="58"/>
        <v>1007601.5</v>
      </c>
      <c r="T926" s="8">
        <f t="shared" si="59"/>
        <v>41945.208333333336</v>
      </c>
    </row>
    <row r="927" spans="1:20" ht="34" x14ac:dyDescent="0.2">
      <c r="A927">
        <v>244</v>
      </c>
      <c r="B927" t="s">
        <v>540</v>
      </c>
      <c r="C927" s="3" t="s">
        <v>541</v>
      </c>
      <c r="D927">
        <v>700</v>
      </c>
      <c r="E927">
        <v>3988</v>
      </c>
      <c r="F927" t="s">
        <v>20</v>
      </c>
      <c r="G927">
        <v>53</v>
      </c>
      <c r="H927" t="s">
        <v>21</v>
      </c>
      <c r="I927" t="s">
        <v>22</v>
      </c>
      <c r="J927">
        <v>1405314000</v>
      </c>
      <c r="K927">
        <v>1409806800</v>
      </c>
      <c r="L927" t="b">
        <v>0</v>
      </c>
      <c r="M927" t="b">
        <v>0</v>
      </c>
      <c r="N927" t="s">
        <v>33</v>
      </c>
      <c r="O927" s="14">
        <f t="shared" si="56"/>
        <v>75.245283018867923</v>
      </c>
      <c r="P927" s="5">
        <f t="shared" si="57"/>
        <v>5.6971428571428575</v>
      </c>
      <c r="Q927" t="s">
        <v>2039</v>
      </c>
      <c r="R927" t="s">
        <v>2040</v>
      </c>
      <c r="S927" s="8">
        <f t="shared" si="58"/>
        <v>1001481.5</v>
      </c>
      <c r="T927" s="8">
        <f t="shared" si="59"/>
        <v>41886.208333333336</v>
      </c>
    </row>
    <row r="928" spans="1:20" ht="17" x14ac:dyDescent="0.2">
      <c r="A928">
        <v>426</v>
      </c>
      <c r="B928" t="s">
        <v>901</v>
      </c>
      <c r="C928" s="3" t="s">
        <v>902</v>
      </c>
      <c r="D928">
        <v>1800</v>
      </c>
      <c r="E928">
        <v>10313</v>
      </c>
      <c r="F928" t="s">
        <v>20</v>
      </c>
      <c r="G928">
        <v>219</v>
      </c>
      <c r="H928" t="s">
        <v>21</v>
      </c>
      <c r="I928" t="s">
        <v>22</v>
      </c>
      <c r="J928">
        <v>1361944800</v>
      </c>
      <c r="K928">
        <v>1362549600</v>
      </c>
      <c r="L928" t="b">
        <v>0</v>
      </c>
      <c r="M928" t="b">
        <v>0</v>
      </c>
      <c r="N928" t="s">
        <v>33</v>
      </c>
      <c r="O928" s="14">
        <f t="shared" si="56"/>
        <v>47.091324200913242</v>
      </c>
      <c r="P928" s="5">
        <f t="shared" si="57"/>
        <v>5.7294444444444448</v>
      </c>
      <c r="Q928" t="s">
        <v>2033</v>
      </c>
      <c r="R928" t="s">
        <v>2034</v>
      </c>
      <c r="S928" s="8">
        <f t="shared" si="58"/>
        <v>971364</v>
      </c>
      <c r="T928" s="8">
        <f t="shared" si="59"/>
        <v>41339.25</v>
      </c>
    </row>
    <row r="929" spans="1:20" ht="34" x14ac:dyDescent="0.2">
      <c r="A929">
        <v>467</v>
      </c>
      <c r="B929" t="s">
        <v>982</v>
      </c>
      <c r="C929" s="3" t="s">
        <v>983</v>
      </c>
      <c r="D929">
        <v>1400</v>
      </c>
      <c r="E929">
        <v>8053</v>
      </c>
      <c r="F929" t="s">
        <v>20</v>
      </c>
      <c r="G929">
        <v>139</v>
      </c>
      <c r="H929" t="s">
        <v>15</v>
      </c>
      <c r="I929" t="s">
        <v>16</v>
      </c>
      <c r="J929">
        <v>1448258400</v>
      </c>
      <c r="K929">
        <v>1448863200</v>
      </c>
      <c r="L929" t="b">
        <v>0</v>
      </c>
      <c r="M929" t="b">
        <v>1</v>
      </c>
      <c r="N929" t="s">
        <v>28</v>
      </c>
      <c r="O929" s="14">
        <f t="shared" si="56"/>
        <v>57.935251798561154</v>
      </c>
      <c r="P929" s="5">
        <f t="shared" si="57"/>
        <v>5.7521428571428572</v>
      </c>
      <c r="Q929" t="s">
        <v>2033</v>
      </c>
      <c r="R929" t="s">
        <v>2034</v>
      </c>
      <c r="S929" s="8">
        <f t="shared" si="58"/>
        <v>1031304</v>
      </c>
      <c r="T929" s="8">
        <f t="shared" si="59"/>
        <v>42338.25</v>
      </c>
    </row>
    <row r="930" spans="1:20" ht="34" x14ac:dyDescent="0.2">
      <c r="A930">
        <v>280</v>
      </c>
      <c r="B930" t="s">
        <v>612</v>
      </c>
      <c r="C930" s="3" t="s">
        <v>613</v>
      </c>
      <c r="D930">
        <v>2500</v>
      </c>
      <c r="E930">
        <v>14536</v>
      </c>
      <c r="F930" t="s">
        <v>20</v>
      </c>
      <c r="G930">
        <v>393</v>
      </c>
      <c r="H930" t="s">
        <v>21</v>
      </c>
      <c r="I930" t="s">
        <v>22</v>
      </c>
      <c r="J930">
        <v>1511244000</v>
      </c>
      <c r="K930">
        <v>1511762400</v>
      </c>
      <c r="L930" t="b">
        <v>0</v>
      </c>
      <c r="M930" t="b">
        <v>0</v>
      </c>
      <c r="N930" t="s">
        <v>71</v>
      </c>
      <c r="O930" s="14">
        <f t="shared" si="56"/>
        <v>36.987277353689571</v>
      </c>
      <c r="P930" s="5">
        <f t="shared" si="57"/>
        <v>5.8144</v>
      </c>
      <c r="Q930" t="s">
        <v>2035</v>
      </c>
      <c r="R930" t="s">
        <v>2036</v>
      </c>
      <c r="S930" s="8">
        <f t="shared" si="58"/>
        <v>1075044</v>
      </c>
      <c r="T930" s="8">
        <f t="shared" si="59"/>
        <v>43066.25</v>
      </c>
    </row>
    <row r="931" spans="1:20" ht="17" x14ac:dyDescent="0.2">
      <c r="A931">
        <v>366</v>
      </c>
      <c r="B931" t="s">
        <v>784</v>
      </c>
      <c r="C931" s="3" t="s">
        <v>785</v>
      </c>
      <c r="D931">
        <v>1800</v>
      </c>
      <c r="E931">
        <v>10658</v>
      </c>
      <c r="F931" t="s">
        <v>20</v>
      </c>
      <c r="G931">
        <v>101</v>
      </c>
      <c r="H931" t="s">
        <v>21</v>
      </c>
      <c r="I931" t="s">
        <v>22</v>
      </c>
      <c r="J931">
        <v>1294034400</v>
      </c>
      <c r="K931">
        <v>1294120800</v>
      </c>
      <c r="L931" t="b">
        <v>0</v>
      </c>
      <c r="M931" t="b">
        <v>1</v>
      </c>
      <c r="N931" t="s">
        <v>33</v>
      </c>
      <c r="O931" s="14">
        <f t="shared" si="56"/>
        <v>105.52475247524752</v>
      </c>
      <c r="P931" s="5">
        <f t="shared" si="57"/>
        <v>5.9211111111111112</v>
      </c>
      <c r="Q931" t="s">
        <v>2037</v>
      </c>
      <c r="R931" t="s">
        <v>2038</v>
      </c>
      <c r="S931" s="8">
        <f t="shared" si="58"/>
        <v>924204</v>
      </c>
      <c r="T931" s="8">
        <f t="shared" si="59"/>
        <v>40547.25</v>
      </c>
    </row>
    <row r="932" spans="1:20" ht="34" x14ac:dyDescent="0.2">
      <c r="A932">
        <v>108</v>
      </c>
      <c r="B932" t="s">
        <v>265</v>
      </c>
      <c r="C932" s="3" t="s">
        <v>266</v>
      </c>
      <c r="D932">
        <v>1500</v>
      </c>
      <c r="E932">
        <v>8929</v>
      </c>
      <c r="F932" t="s">
        <v>20</v>
      </c>
      <c r="G932">
        <v>83</v>
      </c>
      <c r="H932" t="s">
        <v>21</v>
      </c>
      <c r="I932" t="s">
        <v>22</v>
      </c>
      <c r="J932">
        <v>1333688400</v>
      </c>
      <c r="K932">
        <v>1336885200</v>
      </c>
      <c r="L932" t="b">
        <v>0</v>
      </c>
      <c r="M932" t="b">
        <v>0</v>
      </c>
      <c r="N932" t="s">
        <v>42</v>
      </c>
      <c r="O932" s="14">
        <f t="shared" si="56"/>
        <v>107.57831325301204</v>
      </c>
      <c r="P932" s="5">
        <f t="shared" si="57"/>
        <v>5.9526666666666666</v>
      </c>
      <c r="Q932" t="s">
        <v>2033</v>
      </c>
      <c r="R932" t="s">
        <v>2034</v>
      </c>
      <c r="S932" s="8">
        <f t="shared" si="58"/>
        <v>951741.5</v>
      </c>
      <c r="T932" s="8">
        <f t="shared" si="59"/>
        <v>41042.208333333336</v>
      </c>
    </row>
    <row r="933" spans="1:20" ht="34" x14ac:dyDescent="0.2">
      <c r="A933">
        <v>259</v>
      </c>
      <c r="B933" t="s">
        <v>570</v>
      </c>
      <c r="C933" s="3" t="s">
        <v>571</v>
      </c>
      <c r="D933">
        <v>1800</v>
      </c>
      <c r="E933">
        <v>10755</v>
      </c>
      <c r="F933" t="s">
        <v>20</v>
      </c>
      <c r="G933">
        <v>138</v>
      </c>
      <c r="H933" t="s">
        <v>21</v>
      </c>
      <c r="I933" t="s">
        <v>22</v>
      </c>
      <c r="J933">
        <v>1354946400</v>
      </c>
      <c r="K933">
        <v>1356588000</v>
      </c>
      <c r="L933" t="b">
        <v>1</v>
      </c>
      <c r="M933" t="b">
        <v>0</v>
      </c>
      <c r="N933" t="s">
        <v>122</v>
      </c>
      <c r="O933" s="14">
        <f t="shared" si="56"/>
        <v>77.934782608695656</v>
      </c>
      <c r="P933" s="5">
        <f t="shared" si="57"/>
        <v>5.9749999999999996</v>
      </c>
      <c r="Q933" t="s">
        <v>2037</v>
      </c>
      <c r="R933" t="s">
        <v>2051</v>
      </c>
      <c r="S933" s="8">
        <f t="shared" si="58"/>
        <v>966504</v>
      </c>
      <c r="T933" s="8">
        <f t="shared" si="59"/>
        <v>41270.25</v>
      </c>
    </row>
    <row r="934" spans="1:20" ht="34" x14ac:dyDescent="0.2">
      <c r="A934">
        <v>816</v>
      </c>
      <c r="B934" t="s">
        <v>1666</v>
      </c>
      <c r="C934" s="3" t="s">
        <v>1667</v>
      </c>
      <c r="D934">
        <v>2300</v>
      </c>
      <c r="E934">
        <v>14150</v>
      </c>
      <c r="F934" t="s">
        <v>20</v>
      </c>
      <c r="G934">
        <v>133</v>
      </c>
      <c r="H934" t="s">
        <v>21</v>
      </c>
      <c r="I934" t="s">
        <v>22</v>
      </c>
      <c r="J934">
        <v>1392012000</v>
      </c>
      <c r="K934">
        <v>1392184800</v>
      </c>
      <c r="L934" t="b">
        <v>1</v>
      </c>
      <c r="M934" t="b">
        <v>1</v>
      </c>
      <c r="N934" t="s">
        <v>33</v>
      </c>
      <c r="O934" s="14">
        <f t="shared" si="56"/>
        <v>106.39097744360902</v>
      </c>
      <c r="P934" s="5">
        <f t="shared" si="57"/>
        <v>6.1521739130434785</v>
      </c>
      <c r="Q934" t="s">
        <v>2042</v>
      </c>
      <c r="R934" t="s">
        <v>2043</v>
      </c>
      <c r="S934" s="8">
        <f t="shared" si="58"/>
        <v>992244</v>
      </c>
      <c r="T934" s="8">
        <f t="shared" si="59"/>
        <v>41682.25</v>
      </c>
    </row>
    <row r="935" spans="1:20" ht="17" x14ac:dyDescent="0.2">
      <c r="A935">
        <v>621</v>
      </c>
      <c r="B935" t="s">
        <v>1284</v>
      </c>
      <c r="C935" s="3" t="s">
        <v>1285</v>
      </c>
      <c r="D935">
        <v>25600</v>
      </c>
      <c r="E935">
        <v>158669</v>
      </c>
      <c r="F935" t="s">
        <v>20</v>
      </c>
      <c r="G935">
        <v>2144</v>
      </c>
      <c r="H935" t="s">
        <v>21</v>
      </c>
      <c r="I935" t="s">
        <v>22</v>
      </c>
      <c r="J935">
        <v>1473742800</v>
      </c>
      <c r="K935">
        <v>1474174800</v>
      </c>
      <c r="L935" t="b">
        <v>0</v>
      </c>
      <c r="M935" t="b">
        <v>0</v>
      </c>
      <c r="N935" t="s">
        <v>33</v>
      </c>
      <c r="O935" s="14">
        <f t="shared" si="56"/>
        <v>74.006063432835816</v>
      </c>
      <c r="P935" s="5">
        <f t="shared" si="57"/>
        <v>6.1980078125000002</v>
      </c>
      <c r="Q935" t="s">
        <v>2033</v>
      </c>
      <c r="R935" t="s">
        <v>2034</v>
      </c>
      <c r="S935" s="8">
        <f t="shared" si="58"/>
        <v>1049001.5</v>
      </c>
      <c r="T935" s="8">
        <f t="shared" si="59"/>
        <v>42631.208333333328</v>
      </c>
    </row>
    <row r="936" spans="1:20" ht="34" x14ac:dyDescent="0.2">
      <c r="A936">
        <v>252</v>
      </c>
      <c r="B936" t="s">
        <v>556</v>
      </c>
      <c r="C936" s="3" t="s">
        <v>557</v>
      </c>
      <c r="D936">
        <v>1000</v>
      </c>
      <c r="E936">
        <v>6263</v>
      </c>
      <c r="F936" t="s">
        <v>20</v>
      </c>
      <c r="G936">
        <v>59</v>
      </c>
      <c r="H936" t="s">
        <v>21</v>
      </c>
      <c r="I936" t="s">
        <v>22</v>
      </c>
      <c r="J936">
        <v>1382677200</v>
      </c>
      <c r="K936">
        <v>1383109200</v>
      </c>
      <c r="L936" t="b">
        <v>0</v>
      </c>
      <c r="M936" t="b">
        <v>0</v>
      </c>
      <c r="N936" t="s">
        <v>33</v>
      </c>
      <c r="O936" s="14">
        <f t="shared" si="56"/>
        <v>106.15254237288136</v>
      </c>
      <c r="P936" s="5">
        <f t="shared" si="57"/>
        <v>6.2629999999999999</v>
      </c>
      <c r="Q936" t="s">
        <v>2033</v>
      </c>
      <c r="R936" t="s">
        <v>2034</v>
      </c>
      <c r="S936" s="8">
        <f t="shared" si="58"/>
        <v>985761.5</v>
      </c>
      <c r="T936" s="8">
        <f t="shared" si="59"/>
        <v>41577.208333333336</v>
      </c>
    </row>
    <row r="937" spans="1:20" ht="17" x14ac:dyDescent="0.2">
      <c r="A937">
        <v>80</v>
      </c>
      <c r="B937" t="s">
        <v>209</v>
      </c>
      <c r="C937" s="3" t="s">
        <v>210</v>
      </c>
      <c r="D937">
        <v>1100</v>
      </c>
      <c r="E937">
        <v>7012</v>
      </c>
      <c r="F937" t="s">
        <v>20</v>
      </c>
      <c r="G937">
        <v>127</v>
      </c>
      <c r="H937" t="s">
        <v>21</v>
      </c>
      <c r="I937" t="s">
        <v>22</v>
      </c>
      <c r="J937">
        <v>1503982800</v>
      </c>
      <c r="K937">
        <v>1506574800</v>
      </c>
      <c r="L937" t="b">
        <v>0</v>
      </c>
      <c r="M937" t="b">
        <v>0</v>
      </c>
      <c r="N937" t="s">
        <v>89</v>
      </c>
      <c r="O937" s="14">
        <f t="shared" si="56"/>
        <v>55.212598425196852</v>
      </c>
      <c r="P937" s="5">
        <f t="shared" si="57"/>
        <v>6.374545454545455</v>
      </c>
      <c r="Q937" t="s">
        <v>2033</v>
      </c>
      <c r="R937" t="s">
        <v>2034</v>
      </c>
      <c r="S937" s="8">
        <f t="shared" si="58"/>
        <v>1070001.5</v>
      </c>
      <c r="T937" s="8">
        <f t="shared" si="59"/>
        <v>43006.208333333328</v>
      </c>
    </row>
    <row r="938" spans="1:20" ht="17" x14ac:dyDescent="0.2">
      <c r="A938">
        <v>16</v>
      </c>
      <c r="B938" t="s">
        <v>66</v>
      </c>
      <c r="C938" s="3" t="s">
        <v>67</v>
      </c>
      <c r="D938">
        <v>1700</v>
      </c>
      <c r="E938">
        <v>11041</v>
      </c>
      <c r="F938" t="s">
        <v>20</v>
      </c>
      <c r="G938">
        <v>100</v>
      </c>
      <c r="H938" t="s">
        <v>21</v>
      </c>
      <c r="I938" t="s">
        <v>22</v>
      </c>
      <c r="J938">
        <v>1390370400</v>
      </c>
      <c r="K938">
        <v>1392271200</v>
      </c>
      <c r="L938" t="b">
        <v>0</v>
      </c>
      <c r="M938" t="b">
        <v>0</v>
      </c>
      <c r="N938" t="s">
        <v>68</v>
      </c>
      <c r="O938" s="14">
        <f t="shared" si="56"/>
        <v>110.41</v>
      </c>
      <c r="P938" s="5">
        <f t="shared" si="57"/>
        <v>6.4947058823529416</v>
      </c>
      <c r="Q938" t="s">
        <v>2055</v>
      </c>
      <c r="R938" t="s">
        <v>2056</v>
      </c>
      <c r="S938" s="8">
        <f t="shared" si="58"/>
        <v>991104</v>
      </c>
      <c r="T938" s="8">
        <f t="shared" si="59"/>
        <v>41683.25</v>
      </c>
    </row>
    <row r="939" spans="1:20" ht="17" x14ac:dyDescent="0.2">
      <c r="A939">
        <v>853</v>
      </c>
      <c r="B939" t="s">
        <v>1739</v>
      </c>
      <c r="C939" s="3" t="s">
        <v>1740</v>
      </c>
      <c r="D939">
        <v>17100</v>
      </c>
      <c r="E939">
        <v>111502</v>
      </c>
      <c r="F939" t="s">
        <v>20</v>
      </c>
      <c r="G939">
        <v>1467</v>
      </c>
      <c r="H939" t="s">
        <v>15</v>
      </c>
      <c r="I939" t="s">
        <v>16</v>
      </c>
      <c r="J939">
        <v>1308546000</v>
      </c>
      <c r="K939">
        <v>1308978000</v>
      </c>
      <c r="L939" t="b">
        <v>0</v>
      </c>
      <c r="M939" t="b">
        <v>1</v>
      </c>
      <c r="N939" t="s">
        <v>60</v>
      </c>
      <c r="O939" s="14">
        <f t="shared" si="56"/>
        <v>76.006816632583508</v>
      </c>
      <c r="P939" s="5">
        <f t="shared" si="57"/>
        <v>6.5205847953216374</v>
      </c>
      <c r="Q939" t="s">
        <v>2044</v>
      </c>
      <c r="R939" t="s">
        <v>2045</v>
      </c>
      <c r="S939" s="8">
        <f t="shared" si="58"/>
        <v>934281.5</v>
      </c>
      <c r="T939" s="8">
        <f t="shared" si="59"/>
        <v>40719.208333333336</v>
      </c>
    </row>
    <row r="940" spans="1:20" ht="17" x14ac:dyDescent="0.2">
      <c r="A940">
        <v>761</v>
      </c>
      <c r="B940" t="s">
        <v>1558</v>
      </c>
      <c r="C940" s="3" t="s">
        <v>1559</v>
      </c>
      <c r="D940">
        <v>2200</v>
      </c>
      <c r="E940">
        <v>14420</v>
      </c>
      <c r="F940" t="s">
        <v>20</v>
      </c>
      <c r="G940">
        <v>166</v>
      </c>
      <c r="H940" t="s">
        <v>21</v>
      </c>
      <c r="I940" t="s">
        <v>22</v>
      </c>
      <c r="J940">
        <v>1500699600</v>
      </c>
      <c r="K940">
        <v>1501131600</v>
      </c>
      <c r="L940" t="b">
        <v>0</v>
      </c>
      <c r="M940" t="b">
        <v>0</v>
      </c>
      <c r="N940" t="s">
        <v>23</v>
      </c>
      <c r="O940" s="14">
        <f t="shared" si="56"/>
        <v>86.867469879518069</v>
      </c>
      <c r="P940" s="5">
        <f t="shared" si="57"/>
        <v>6.5545454545454547</v>
      </c>
      <c r="Q940" t="s">
        <v>2039</v>
      </c>
      <c r="R940" t="s">
        <v>2048</v>
      </c>
      <c r="S940" s="8">
        <f t="shared" si="58"/>
        <v>1067721.5</v>
      </c>
      <c r="T940" s="8">
        <f t="shared" si="59"/>
        <v>42943.208333333328</v>
      </c>
    </row>
    <row r="941" spans="1:20" ht="17" x14ac:dyDescent="0.2">
      <c r="A941">
        <v>44</v>
      </c>
      <c r="B941" t="s">
        <v>134</v>
      </c>
      <c r="C941" s="3" t="s">
        <v>135</v>
      </c>
      <c r="D941">
        <v>1600</v>
      </c>
      <c r="E941">
        <v>10541</v>
      </c>
      <c r="F941" t="s">
        <v>20</v>
      </c>
      <c r="G941">
        <v>98</v>
      </c>
      <c r="H941" t="s">
        <v>36</v>
      </c>
      <c r="I941" t="s">
        <v>37</v>
      </c>
      <c r="J941">
        <v>1552798800</v>
      </c>
      <c r="K941">
        <v>1552885200</v>
      </c>
      <c r="L941" t="b">
        <v>0</v>
      </c>
      <c r="M941" t="b">
        <v>0</v>
      </c>
      <c r="N941" t="s">
        <v>119</v>
      </c>
      <c r="O941" s="14">
        <f t="shared" si="56"/>
        <v>107.56122448979592</v>
      </c>
      <c r="P941" s="5">
        <f t="shared" si="57"/>
        <v>6.5881249999999998</v>
      </c>
      <c r="Q941" t="s">
        <v>2039</v>
      </c>
      <c r="R941" t="s">
        <v>2040</v>
      </c>
      <c r="S941" s="8">
        <f t="shared" si="58"/>
        <v>1103901.5</v>
      </c>
      <c r="T941" s="8">
        <f t="shared" si="59"/>
        <v>43542.208333333328</v>
      </c>
    </row>
    <row r="942" spans="1:20" ht="17" x14ac:dyDescent="0.2">
      <c r="A942">
        <v>73</v>
      </c>
      <c r="B942" t="s">
        <v>194</v>
      </c>
      <c r="C942" s="3" t="s">
        <v>195</v>
      </c>
      <c r="D942">
        <v>1400</v>
      </c>
      <c r="E942">
        <v>9253</v>
      </c>
      <c r="F942" t="s">
        <v>20</v>
      </c>
      <c r="G942">
        <v>88</v>
      </c>
      <c r="H942" t="s">
        <v>21</v>
      </c>
      <c r="I942" t="s">
        <v>22</v>
      </c>
      <c r="J942">
        <v>1480226400</v>
      </c>
      <c r="K942">
        <v>1480485600</v>
      </c>
      <c r="L942" t="b">
        <v>0</v>
      </c>
      <c r="M942" t="b">
        <v>0</v>
      </c>
      <c r="N942" t="s">
        <v>159</v>
      </c>
      <c r="O942" s="14">
        <f t="shared" si="56"/>
        <v>105.14772727272727</v>
      </c>
      <c r="P942" s="5">
        <f t="shared" si="57"/>
        <v>6.609285714285714</v>
      </c>
      <c r="Q942" t="s">
        <v>2044</v>
      </c>
      <c r="R942" t="s">
        <v>2054</v>
      </c>
      <c r="S942" s="8">
        <f t="shared" si="58"/>
        <v>1053504</v>
      </c>
      <c r="T942" s="8">
        <f t="shared" si="59"/>
        <v>42704.25</v>
      </c>
    </row>
    <row r="943" spans="1:20" ht="17" x14ac:dyDescent="0.2">
      <c r="A943">
        <v>412</v>
      </c>
      <c r="B943" t="s">
        <v>874</v>
      </c>
      <c r="C943" s="3" t="s">
        <v>875</v>
      </c>
      <c r="D943">
        <v>2100</v>
      </c>
      <c r="E943">
        <v>14046</v>
      </c>
      <c r="F943" t="s">
        <v>20</v>
      </c>
      <c r="G943">
        <v>134</v>
      </c>
      <c r="H943" t="s">
        <v>21</v>
      </c>
      <c r="I943" t="s">
        <v>22</v>
      </c>
      <c r="J943">
        <v>1388728800</v>
      </c>
      <c r="K943">
        <v>1389592800</v>
      </c>
      <c r="L943" t="b">
        <v>0</v>
      </c>
      <c r="M943" t="b">
        <v>0</v>
      </c>
      <c r="N943" t="s">
        <v>119</v>
      </c>
      <c r="O943" s="14">
        <f t="shared" si="56"/>
        <v>104.82089552238806</v>
      </c>
      <c r="P943" s="5">
        <f t="shared" si="57"/>
        <v>6.6885714285714286</v>
      </c>
      <c r="Q943" t="s">
        <v>2039</v>
      </c>
      <c r="R943" t="s">
        <v>2047</v>
      </c>
      <c r="S943" s="8">
        <f t="shared" si="58"/>
        <v>989964</v>
      </c>
      <c r="T943" s="8">
        <f t="shared" si="59"/>
        <v>41652.25</v>
      </c>
    </row>
    <row r="944" spans="1:20" ht="17" x14ac:dyDescent="0.2">
      <c r="A944">
        <v>72</v>
      </c>
      <c r="B944" t="s">
        <v>192</v>
      </c>
      <c r="C944" s="3" t="s">
        <v>193</v>
      </c>
      <c r="D944">
        <v>600</v>
      </c>
      <c r="E944">
        <v>4022</v>
      </c>
      <c r="F944" t="s">
        <v>20</v>
      </c>
      <c r="G944">
        <v>54</v>
      </c>
      <c r="H944" t="s">
        <v>21</v>
      </c>
      <c r="I944" t="s">
        <v>22</v>
      </c>
      <c r="J944">
        <v>1435726800</v>
      </c>
      <c r="K944">
        <v>1438837200</v>
      </c>
      <c r="L944" t="b">
        <v>0</v>
      </c>
      <c r="M944" t="b">
        <v>0</v>
      </c>
      <c r="N944" t="s">
        <v>71</v>
      </c>
      <c r="O944" s="14">
        <f t="shared" si="56"/>
        <v>74.481481481481481</v>
      </c>
      <c r="P944" s="5">
        <f t="shared" si="57"/>
        <v>6.7033333333333331</v>
      </c>
      <c r="Q944" t="s">
        <v>2044</v>
      </c>
      <c r="R944" t="s">
        <v>2054</v>
      </c>
      <c r="S944" s="8">
        <f t="shared" si="58"/>
        <v>1022601.5</v>
      </c>
      <c r="T944" s="8">
        <f t="shared" si="59"/>
        <v>42222.208333333328</v>
      </c>
    </row>
    <row r="945" spans="1:20" ht="34" x14ac:dyDescent="0.2">
      <c r="A945">
        <v>201</v>
      </c>
      <c r="B945" t="s">
        <v>454</v>
      </c>
      <c r="C945" s="3" t="s">
        <v>455</v>
      </c>
      <c r="D945">
        <v>2100</v>
      </c>
      <c r="E945">
        <v>14305</v>
      </c>
      <c r="F945" t="s">
        <v>20</v>
      </c>
      <c r="G945">
        <v>157</v>
      </c>
      <c r="H945" t="s">
        <v>21</v>
      </c>
      <c r="I945" t="s">
        <v>22</v>
      </c>
      <c r="J945">
        <v>1406264400</v>
      </c>
      <c r="K945">
        <v>1407819600</v>
      </c>
      <c r="L945" t="b">
        <v>0</v>
      </c>
      <c r="M945" t="b">
        <v>0</v>
      </c>
      <c r="N945" t="s">
        <v>28</v>
      </c>
      <c r="O945" s="14">
        <f t="shared" si="56"/>
        <v>91.114649681528661</v>
      </c>
      <c r="P945" s="5">
        <f t="shared" si="57"/>
        <v>6.8119047619047617</v>
      </c>
      <c r="Q945" t="s">
        <v>2037</v>
      </c>
      <c r="R945" t="s">
        <v>2038</v>
      </c>
      <c r="S945" s="8">
        <f t="shared" si="58"/>
        <v>1002141.5</v>
      </c>
      <c r="T945" s="8">
        <f t="shared" si="59"/>
        <v>41863.208333333336</v>
      </c>
    </row>
    <row r="946" spans="1:20" ht="17" x14ac:dyDescent="0.2">
      <c r="A946">
        <v>627</v>
      </c>
      <c r="B946" t="s">
        <v>1296</v>
      </c>
      <c r="C946" s="3" t="s">
        <v>1297</v>
      </c>
      <c r="D946">
        <v>1600</v>
      </c>
      <c r="E946">
        <v>11108</v>
      </c>
      <c r="F946" t="s">
        <v>20</v>
      </c>
      <c r="G946">
        <v>154</v>
      </c>
      <c r="H946" t="s">
        <v>40</v>
      </c>
      <c r="I946" t="s">
        <v>41</v>
      </c>
      <c r="J946">
        <v>1276664400</v>
      </c>
      <c r="K946">
        <v>1278738000</v>
      </c>
      <c r="L946" t="b">
        <v>1</v>
      </c>
      <c r="M946" t="b">
        <v>0</v>
      </c>
      <c r="N946" t="s">
        <v>17</v>
      </c>
      <c r="O946" s="14">
        <f t="shared" si="56"/>
        <v>72.129870129870127</v>
      </c>
      <c r="P946" s="5">
        <f t="shared" si="57"/>
        <v>6.9424999999999999</v>
      </c>
      <c r="Q946" t="s">
        <v>2035</v>
      </c>
      <c r="R946" t="s">
        <v>2036</v>
      </c>
      <c r="S946" s="8">
        <f t="shared" si="58"/>
        <v>912141.5</v>
      </c>
      <c r="T946" s="8">
        <f t="shared" si="59"/>
        <v>40369.208333333336</v>
      </c>
    </row>
    <row r="947" spans="1:20" ht="17" x14ac:dyDescent="0.2">
      <c r="A947">
        <v>523</v>
      </c>
      <c r="B947" t="s">
        <v>1091</v>
      </c>
      <c r="C947" s="3" t="s">
        <v>1092</v>
      </c>
      <c r="D947">
        <v>900</v>
      </c>
      <c r="E947">
        <v>6303</v>
      </c>
      <c r="F947" t="s">
        <v>20</v>
      </c>
      <c r="G947">
        <v>89</v>
      </c>
      <c r="H947" t="s">
        <v>21</v>
      </c>
      <c r="I947" t="s">
        <v>22</v>
      </c>
      <c r="J947">
        <v>1267682400</v>
      </c>
      <c r="K947">
        <v>1268114400</v>
      </c>
      <c r="L947" t="b">
        <v>0</v>
      </c>
      <c r="M947" t="b">
        <v>0</v>
      </c>
      <c r="N947" t="s">
        <v>100</v>
      </c>
      <c r="O947" s="14">
        <f t="shared" si="56"/>
        <v>70.82022471910112</v>
      </c>
      <c r="P947" s="5">
        <f t="shared" si="57"/>
        <v>7.003333333333333</v>
      </c>
      <c r="Q947" t="s">
        <v>2031</v>
      </c>
      <c r="R947" t="s">
        <v>2032</v>
      </c>
      <c r="S947" s="8">
        <f t="shared" si="58"/>
        <v>905904</v>
      </c>
      <c r="T947" s="8">
        <f t="shared" si="59"/>
        <v>40246.25</v>
      </c>
    </row>
    <row r="948" spans="1:20" ht="17" x14ac:dyDescent="0.2">
      <c r="A948">
        <v>285</v>
      </c>
      <c r="B948" t="s">
        <v>622</v>
      </c>
      <c r="C948" s="3" t="s">
        <v>623</v>
      </c>
      <c r="D948">
        <v>900</v>
      </c>
      <c r="E948">
        <v>6357</v>
      </c>
      <c r="F948" t="s">
        <v>20</v>
      </c>
      <c r="G948">
        <v>254</v>
      </c>
      <c r="H948" t="s">
        <v>21</v>
      </c>
      <c r="I948" t="s">
        <v>22</v>
      </c>
      <c r="J948">
        <v>1473483600</v>
      </c>
      <c r="K948">
        <v>1476766800</v>
      </c>
      <c r="L948" t="b">
        <v>0</v>
      </c>
      <c r="M948" t="b">
        <v>0</v>
      </c>
      <c r="N948" t="s">
        <v>33</v>
      </c>
      <c r="O948" s="14">
        <f t="shared" si="56"/>
        <v>25.027559055118111</v>
      </c>
      <c r="P948" s="5">
        <f t="shared" si="57"/>
        <v>7.0633333333333335</v>
      </c>
      <c r="Q948" t="s">
        <v>2037</v>
      </c>
      <c r="R948" t="s">
        <v>2058</v>
      </c>
      <c r="S948" s="8">
        <f t="shared" si="58"/>
        <v>1048821.5</v>
      </c>
      <c r="T948" s="8">
        <f t="shared" si="59"/>
        <v>42661.208333333328</v>
      </c>
    </row>
    <row r="949" spans="1:20" ht="17" x14ac:dyDescent="0.2">
      <c r="A949">
        <v>708</v>
      </c>
      <c r="B949" t="s">
        <v>1454</v>
      </c>
      <c r="C949" s="3" t="s">
        <v>1455</v>
      </c>
      <c r="D949">
        <v>1700</v>
      </c>
      <c r="E949">
        <v>12020</v>
      </c>
      <c r="F949" t="s">
        <v>20</v>
      </c>
      <c r="G949">
        <v>137</v>
      </c>
      <c r="H949" t="s">
        <v>98</v>
      </c>
      <c r="I949" t="s">
        <v>99</v>
      </c>
      <c r="J949">
        <v>1495429200</v>
      </c>
      <c r="K949">
        <v>1496293200</v>
      </c>
      <c r="L949" t="b">
        <v>0</v>
      </c>
      <c r="M949" t="b">
        <v>0</v>
      </c>
      <c r="N949" t="s">
        <v>33</v>
      </c>
      <c r="O949" s="14">
        <f t="shared" si="56"/>
        <v>87.737226277372258</v>
      </c>
      <c r="P949" s="5">
        <f t="shared" si="57"/>
        <v>7.0705882352941174</v>
      </c>
      <c r="Q949" t="s">
        <v>2033</v>
      </c>
      <c r="R949" t="s">
        <v>2034</v>
      </c>
      <c r="S949" s="8">
        <f t="shared" si="58"/>
        <v>1064061.5</v>
      </c>
      <c r="T949" s="8">
        <f t="shared" si="59"/>
        <v>42887.208333333328</v>
      </c>
    </row>
    <row r="950" spans="1:20" ht="17" x14ac:dyDescent="0.2">
      <c r="A950">
        <v>744</v>
      </c>
      <c r="B950" t="s">
        <v>1524</v>
      </c>
      <c r="C950" s="3" t="s">
        <v>1525</v>
      </c>
      <c r="D950">
        <v>2000</v>
      </c>
      <c r="E950">
        <v>14240</v>
      </c>
      <c r="F950" t="s">
        <v>20</v>
      </c>
      <c r="G950">
        <v>140</v>
      </c>
      <c r="H950" t="s">
        <v>21</v>
      </c>
      <c r="I950" t="s">
        <v>22</v>
      </c>
      <c r="J950">
        <v>1533877200</v>
      </c>
      <c r="K950">
        <v>1534050000</v>
      </c>
      <c r="L950" t="b">
        <v>0</v>
      </c>
      <c r="M950" t="b">
        <v>1</v>
      </c>
      <c r="N950" t="s">
        <v>33</v>
      </c>
      <c r="O950" s="14">
        <f t="shared" si="56"/>
        <v>101.71428571428571</v>
      </c>
      <c r="P950" s="5">
        <f t="shared" si="57"/>
        <v>7.12</v>
      </c>
      <c r="Q950" t="s">
        <v>2033</v>
      </c>
      <c r="R950" t="s">
        <v>2034</v>
      </c>
      <c r="S950" s="8">
        <f t="shared" si="58"/>
        <v>1090761.5</v>
      </c>
      <c r="T950" s="8">
        <f t="shared" si="59"/>
        <v>43324.208333333328</v>
      </c>
    </row>
    <row r="951" spans="1:20" ht="34" x14ac:dyDescent="0.2">
      <c r="A951">
        <v>398</v>
      </c>
      <c r="B951" t="s">
        <v>847</v>
      </c>
      <c r="C951" s="3" t="s">
        <v>848</v>
      </c>
      <c r="D951">
        <v>1700</v>
      </c>
      <c r="E951">
        <v>12202</v>
      </c>
      <c r="F951" t="s">
        <v>20</v>
      </c>
      <c r="G951">
        <v>123</v>
      </c>
      <c r="H951" t="s">
        <v>107</v>
      </c>
      <c r="I951" t="s">
        <v>108</v>
      </c>
      <c r="J951">
        <v>1525755600</v>
      </c>
      <c r="K951">
        <v>1525928400</v>
      </c>
      <c r="L951" t="b">
        <v>0</v>
      </c>
      <c r="M951" t="b">
        <v>1</v>
      </c>
      <c r="N951" t="s">
        <v>71</v>
      </c>
      <c r="O951" s="14">
        <f t="shared" si="56"/>
        <v>99.203252032520325</v>
      </c>
      <c r="P951" s="5">
        <f t="shared" si="57"/>
        <v>7.1776470588235295</v>
      </c>
      <c r="Q951" t="s">
        <v>2033</v>
      </c>
      <c r="R951" t="s">
        <v>2034</v>
      </c>
      <c r="S951" s="8">
        <f t="shared" si="58"/>
        <v>1085121.5</v>
      </c>
      <c r="T951" s="8">
        <f t="shared" si="59"/>
        <v>43230.208333333328</v>
      </c>
    </row>
    <row r="952" spans="1:20" ht="34" x14ac:dyDescent="0.2">
      <c r="A952">
        <v>182</v>
      </c>
      <c r="B952" t="s">
        <v>416</v>
      </c>
      <c r="C952" s="3" t="s">
        <v>417</v>
      </c>
      <c r="D952">
        <v>27100</v>
      </c>
      <c r="E952">
        <v>195750</v>
      </c>
      <c r="F952" t="s">
        <v>20</v>
      </c>
      <c r="G952">
        <v>3318</v>
      </c>
      <c r="H952" t="s">
        <v>36</v>
      </c>
      <c r="I952" t="s">
        <v>37</v>
      </c>
      <c r="J952">
        <v>1560574800</v>
      </c>
      <c r="K952">
        <v>1561957200</v>
      </c>
      <c r="L952" t="b">
        <v>0</v>
      </c>
      <c r="M952" t="b">
        <v>0</v>
      </c>
      <c r="N952" t="s">
        <v>33</v>
      </c>
      <c r="O952" s="14">
        <f t="shared" si="56"/>
        <v>58.996383363471971</v>
      </c>
      <c r="P952" s="5">
        <f t="shared" si="57"/>
        <v>7.2232472324723247</v>
      </c>
      <c r="Q952" t="s">
        <v>2037</v>
      </c>
      <c r="R952" t="s">
        <v>2038</v>
      </c>
      <c r="S952" s="8">
        <f t="shared" si="58"/>
        <v>1109301.5</v>
      </c>
      <c r="T952" s="8">
        <f t="shared" si="59"/>
        <v>43647.208333333328</v>
      </c>
    </row>
    <row r="953" spans="1:20" ht="34" x14ac:dyDescent="0.2">
      <c r="A953">
        <v>62</v>
      </c>
      <c r="B953" t="s">
        <v>172</v>
      </c>
      <c r="C953" s="3" t="s">
        <v>173</v>
      </c>
      <c r="D953">
        <v>2000</v>
      </c>
      <c r="E953">
        <v>14452</v>
      </c>
      <c r="F953" t="s">
        <v>20</v>
      </c>
      <c r="G953">
        <v>249</v>
      </c>
      <c r="H953" t="s">
        <v>21</v>
      </c>
      <c r="I953" t="s">
        <v>22</v>
      </c>
      <c r="J953">
        <v>1433480400</v>
      </c>
      <c r="K953">
        <v>1433566800</v>
      </c>
      <c r="L953" t="b">
        <v>0</v>
      </c>
      <c r="M953" t="b">
        <v>0</v>
      </c>
      <c r="N953" t="s">
        <v>28</v>
      </c>
      <c r="O953" s="14">
        <f t="shared" si="56"/>
        <v>58.040160642570278</v>
      </c>
      <c r="P953" s="5">
        <f t="shared" si="57"/>
        <v>7.226</v>
      </c>
      <c r="Q953" t="s">
        <v>2033</v>
      </c>
      <c r="R953" t="s">
        <v>2034</v>
      </c>
      <c r="S953" s="8">
        <f t="shared" si="58"/>
        <v>1021041.5</v>
      </c>
      <c r="T953" s="8">
        <f t="shared" si="59"/>
        <v>42161.208333333328</v>
      </c>
    </row>
    <row r="954" spans="1:20" ht="17" x14ac:dyDescent="0.2">
      <c r="A954">
        <v>493</v>
      </c>
      <c r="B954" t="s">
        <v>1034</v>
      </c>
      <c r="C954" s="3" t="s">
        <v>1035</v>
      </c>
      <c r="D954">
        <v>900</v>
      </c>
      <c r="E954">
        <v>6514</v>
      </c>
      <c r="F954" t="s">
        <v>20</v>
      </c>
      <c r="G954">
        <v>64</v>
      </c>
      <c r="H954" t="s">
        <v>21</v>
      </c>
      <c r="I954" t="s">
        <v>22</v>
      </c>
      <c r="J954">
        <v>1561784400</v>
      </c>
      <c r="K954">
        <v>1562907600</v>
      </c>
      <c r="L954" t="b">
        <v>0</v>
      </c>
      <c r="M954" t="b">
        <v>0</v>
      </c>
      <c r="N954" t="s">
        <v>122</v>
      </c>
      <c r="O954" s="14">
        <f t="shared" si="56"/>
        <v>101.78125</v>
      </c>
      <c r="P954" s="5">
        <f t="shared" si="57"/>
        <v>7.2377777777777776</v>
      </c>
      <c r="Q954" t="s">
        <v>2035</v>
      </c>
      <c r="R954" t="s">
        <v>2036</v>
      </c>
      <c r="S954" s="8">
        <f t="shared" si="58"/>
        <v>1110141.5</v>
      </c>
      <c r="T954" s="8">
        <f t="shared" si="59"/>
        <v>43658.208333333328</v>
      </c>
    </row>
    <row r="955" spans="1:20" ht="17" x14ac:dyDescent="0.2">
      <c r="A955">
        <v>114</v>
      </c>
      <c r="B955" t="s">
        <v>278</v>
      </c>
      <c r="C955" s="3" t="s">
        <v>279</v>
      </c>
      <c r="D955">
        <v>1900</v>
      </c>
      <c r="E955">
        <v>13816</v>
      </c>
      <c r="F955" t="s">
        <v>20</v>
      </c>
      <c r="G955">
        <v>126</v>
      </c>
      <c r="H955" t="s">
        <v>21</v>
      </c>
      <c r="I955" t="s">
        <v>22</v>
      </c>
      <c r="J955">
        <v>1554786000</v>
      </c>
      <c r="K955">
        <v>1554872400</v>
      </c>
      <c r="L955" t="b">
        <v>0</v>
      </c>
      <c r="M955" t="b">
        <v>1</v>
      </c>
      <c r="N955" t="s">
        <v>65</v>
      </c>
      <c r="O955" s="14">
        <f t="shared" si="56"/>
        <v>109.65079365079364</v>
      </c>
      <c r="P955" s="5">
        <f t="shared" si="57"/>
        <v>7.2715789473684209</v>
      </c>
      <c r="Q955" t="s">
        <v>2042</v>
      </c>
      <c r="R955" t="s">
        <v>2043</v>
      </c>
      <c r="S955" s="8">
        <f t="shared" si="58"/>
        <v>1105281.5</v>
      </c>
      <c r="T955" s="8">
        <f t="shared" si="59"/>
        <v>43565.208333333328</v>
      </c>
    </row>
    <row r="956" spans="1:20" ht="34" x14ac:dyDescent="0.2">
      <c r="A956">
        <v>764</v>
      </c>
      <c r="B956" t="s">
        <v>1563</v>
      </c>
      <c r="C956" s="3" t="s">
        <v>1564</v>
      </c>
      <c r="D956">
        <v>1100</v>
      </c>
      <c r="E956">
        <v>8010</v>
      </c>
      <c r="F956" t="s">
        <v>20</v>
      </c>
      <c r="G956">
        <v>148</v>
      </c>
      <c r="H956" t="s">
        <v>21</v>
      </c>
      <c r="I956" t="s">
        <v>22</v>
      </c>
      <c r="J956">
        <v>1305262800</v>
      </c>
      <c r="K956">
        <v>1305954000</v>
      </c>
      <c r="L956" t="b">
        <v>0</v>
      </c>
      <c r="M956" t="b">
        <v>0</v>
      </c>
      <c r="N956" t="s">
        <v>23</v>
      </c>
      <c r="O956" s="14">
        <f t="shared" si="56"/>
        <v>54.121621621621621</v>
      </c>
      <c r="P956" s="5">
        <f t="shared" si="57"/>
        <v>7.2818181818181822</v>
      </c>
      <c r="Q956" t="s">
        <v>2035</v>
      </c>
      <c r="R956" t="s">
        <v>2049</v>
      </c>
      <c r="S956" s="8">
        <f t="shared" si="58"/>
        <v>932001.5</v>
      </c>
      <c r="T956" s="8">
        <f t="shared" si="59"/>
        <v>40684.208333333336</v>
      </c>
    </row>
    <row r="957" spans="1:20" ht="17" x14ac:dyDescent="0.2">
      <c r="A957">
        <v>786</v>
      </c>
      <c r="B957" t="s">
        <v>1607</v>
      </c>
      <c r="C957" s="3" t="s">
        <v>1608</v>
      </c>
      <c r="D957">
        <v>1500</v>
      </c>
      <c r="E957">
        <v>10946</v>
      </c>
      <c r="F957" t="s">
        <v>20</v>
      </c>
      <c r="G957">
        <v>207</v>
      </c>
      <c r="H957" t="s">
        <v>107</v>
      </c>
      <c r="I957" t="s">
        <v>108</v>
      </c>
      <c r="J957">
        <v>1522126800</v>
      </c>
      <c r="K957">
        <v>1522731600</v>
      </c>
      <c r="L957" t="b">
        <v>0</v>
      </c>
      <c r="M957" t="b">
        <v>1</v>
      </c>
      <c r="N957" t="s">
        <v>159</v>
      </c>
      <c r="O957" s="14">
        <f t="shared" si="56"/>
        <v>52.879227053140099</v>
      </c>
      <c r="P957" s="5">
        <f t="shared" si="57"/>
        <v>7.2973333333333334</v>
      </c>
      <c r="Q957" t="s">
        <v>2039</v>
      </c>
      <c r="R957" t="s">
        <v>2040</v>
      </c>
      <c r="S957" s="8">
        <f t="shared" si="58"/>
        <v>1082601.5</v>
      </c>
      <c r="T957" s="8">
        <f t="shared" si="59"/>
        <v>43193.208333333328</v>
      </c>
    </row>
    <row r="958" spans="1:20" ht="17" x14ac:dyDescent="0.2">
      <c r="A958">
        <v>373</v>
      </c>
      <c r="B958" t="s">
        <v>798</v>
      </c>
      <c r="C958" s="3" t="s">
        <v>799</v>
      </c>
      <c r="D958">
        <v>22500</v>
      </c>
      <c r="E958">
        <v>164291</v>
      </c>
      <c r="F958" t="s">
        <v>20</v>
      </c>
      <c r="G958">
        <v>2106</v>
      </c>
      <c r="H958" t="s">
        <v>21</v>
      </c>
      <c r="I958" t="s">
        <v>22</v>
      </c>
      <c r="J958">
        <v>1502946000</v>
      </c>
      <c r="K958">
        <v>1503637200</v>
      </c>
      <c r="L958" t="b">
        <v>0</v>
      </c>
      <c r="M958" t="b">
        <v>0</v>
      </c>
      <c r="N958" t="s">
        <v>33</v>
      </c>
      <c r="O958" s="14">
        <f t="shared" si="56"/>
        <v>78.010921177587846</v>
      </c>
      <c r="P958" s="5">
        <f t="shared" si="57"/>
        <v>7.3018222222222224</v>
      </c>
      <c r="Q958" t="s">
        <v>2039</v>
      </c>
      <c r="R958" t="s">
        <v>2047</v>
      </c>
      <c r="S958" s="8">
        <f t="shared" si="58"/>
        <v>1069281.5</v>
      </c>
      <c r="T958" s="8">
        <f t="shared" si="59"/>
        <v>42972.208333333328</v>
      </c>
    </row>
    <row r="959" spans="1:20" ht="17" x14ac:dyDescent="0.2">
      <c r="A959">
        <v>365</v>
      </c>
      <c r="B959" t="s">
        <v>782</v>
      </c>
      <c r="C959" s="3" t="s">
        <v>783</v>
      </c>
      <c r="D959">
        <v>1600</v>
      </c>
      <c r="E959">
        <v>11735</v>
      </c>
      <c r="F959" t="s">
        <v>20</v>
      </c>
      <c r="G959">
        <v>112</v>
      </c>
      <c r="H959" t="s">
        <v>26</v>
      </c>
      <c r="I959" t="s">
        <v>27</v>
      </c>
      <c r="J959">
        <v>1482991200</v>
      </c>
      <c r="K959">
        <v>1485324000</v>
      </c>
      <c r="L959" t="b">
        <v>0</v>
      </c>
      <c r="M959" t="b">
        <v>0</v>
      </c>
      <c r="N959" t="s">
        <v>33</v>
      </c>
      <c r="O959" s="14">
        <f t="shared" si="56"/>
        <v>104.77678571428571</v>
      </c>
      <c r="P959" s="5">
        <f t="shared" si="57"/>
        <v>7.3343749999999996</v>
      </c>
      <c r="Q959" t="s">
        <v>2033</v>
      </c>
      <c r="R959" t="s">
        <v>2034</v>
      </c>
      <c r="S959" s="8">
        <f t="shared" si="58"/>
        <v>1055424</v>
      </c>
      <c r="T959" s="8">
        <f t="shared" si="59"/>
        <v>42760.25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14">
        <f t="shared" si="56"/>
        <v>72.151785714285708</v>
      </c>
      <c r="P960" s="5">
        <f t="shared" si="57"/>
        <v>7.3463636363636367</v>
      </c>
      <c r="Q960" t="s">
        <v>2033</v>
      </c>
      <c r="R960" t="s">
        <v>2034</v>
      </c>
      <c r="S960" s="8">
        <f t="shared" si="58"/>
        <v>912441.5</v>
      </c>
      <c r="T960" s="8">
        <f t="shared" si="59"/>
        <v>40372.208333333336</v>
      </c>
    </row>
    <row r="961" spans="1:20" ht="34" x14ac:dyDescent="0.2">
      <c r="A961">
        <v>756</v>
      </c>
      <c r="B961" t="s">
        <v>1548</v>
      </c>
      <c r="C961" s="3" t="s">
        <v>1549</v>
      </c>
      <c r="D961">
        <v>1300</v>
      </c>
      <c r="E961">
        <v>10037</v>
      </c>
      <c r="F961" t="s">
        <v>20</v>
      </c>
      <c r="G961">
        <v>148</v>
      </c>
      <c r="H961" t="s">
        <v>21</v>
      </c>
      <c r="I961" t="s">
        <v>22</v>
      </c>
      <c r="J961">
        <v>1421733600</v>
      </c>
      <c r="K961">
        <v>1422252000</v>
      </c>
      <c r="L961" t="b">
        <v>0</v>
      </c>
      <c r="M961" t="b">
        <v>0</v>
      </c>
      <c r="N961" t="s">
        <v>33</v>
      </c>
      <c r="O961" s="14">
        <f t="shared" si="56"/>
        <v>67.817567567567565</v>
      </c>
      <c r="P961" s="5">
        <f t="shared" si="57"/>
        <v>7.7207692307692311</v>
      </c>
      <c r="Q961" t="s">
        <v>2037</v>
      </c>
      <c r="R961" t="s">
        <v>2038</v>
      </c>
      <c r="S961" s="8">
        <f t="shared" si="58"/>
        <v>1012884</v>
      </c>
      <c r="T961" s="8">
        <f t="shared" si="59"/>
        <v>42030.25</v>
      </c>
    </row>
    <row r="962" spans="1:20" ht="34" x14ac:dyDescent="0.2">
      <c r="A962">
        <v>896</v>
      </c>
      <c r="B962" t="s">
        <v>1824</v>
      </c>
      <c r="C962" s="3" t="s">
        <v>1825</v>
      </c>
      <c r="D962">
        <v>19800</v>
      </c>
      <c r="E962">
        <v>153338</v>
      </c>
      <c r="F962" t="s">
        <v>20</v>
      </c>
      <c r="G962">
        <v>1460</v>
      </c>
      <c r="H962" t="s">
        <v>26</v>
      </c>
      <c r="I962" t="s">
        <v>27</v>
      </c>
      <c r="J962">
        <v>1310619600</v>
      </c>
      <c r="K962">
        <v>1310878800</v>
      </c>
      <c r="L962" t="b">
        <v>0</v>
      </c>
      <c r="M962" t="b">
        <v>1</v>
      </c>
      <c r="N962" t="s">
        <v>17</v>
      </c>
      <c r="O962" s="14">
        <f t="shared" si="56"/>
        <v>105.02602739726028</v>
      </c>
      <c r="P962" s="5">
        <f t="shared" si="57"/>
        <v>7.7443434343434348</v>
      </c>
      <c r="Q962" t="s">
        <v>2033</v>
      </c>
      <c r="R962" t="s">
        <v>2034</v>
      </c>
      <c r="S962" s="8">
        <f t="shared" si="58"/>
        <v>935721.5</v>
      </c>
      <c r="T962" s="8">
        <f t="shared" si="59"/>
        <v>40741.208333333336</v>
      </c>
    </row>
    <row r="963" spans="1:20" ht="17" x14ac:dyDescent="0.2">
      <c r="A963">
        <v>778</v>
      </c>
      <c r="B963" t="s">
        <v>1591</v>
      </c>
      <c r="C963" s="3" t="s">
        <v>1592</v>
      </c>
      <c r="D963">
        <v>1300</v>
      </c>
      <c r="E963">
        <v>10243</v>
      </c>
      <c r="F963" t="s">
        <v>20</v>
      </c>
      <c r="G963">
        <v>174</v>
      </c>
      <c r="H963" t="s">
        <v>98</v>
      </c>
      <c r="I963" t="s">
        <v>99</v>
      </c>
      <c r="J963">
        <v>1313211600</v>
      </c>
      <c r="K963">
        <v>1313643600</v>
      </c>
      <c r="L963" t="b">
        <v>0</v>
      </c>
      <c r="M963" t="b">
        <v>0</v>
      </c>
      <c r="N963" t="s">
        <v>71</v>
      </c>
      <c r="O963" s="14">
        <f t="shared" ref="O963:O1002" si="60">$E963/$G963</f>
        <v>58.867816091954026</v>
      </c>
      <c r="P963" s="5">
        <f t="shared" ref="P963:P1001" si="61">E963/D963</f>
        <v>7.8792307692307695</v>
      </c>
      <c r="Q963" t="s">
        <v>2031</v>
      </c>
      <c r="R963" t="s">
        <v>2032</v>
      </c>
      <c r="S963" s="8">
        <f t="shared" ref="S963:S1002" si="62">(((J963/60)/24)+DATE(1970,1,1))</f>
        <v>937521.5</v>
      </c>
      <c r="T963" s="8">
        <f t="shared" ref="T963:T1002" si="63">(((K963/60)/60)/24)+DATE(1970,1,1)</f>
        <v>40773.208333333336</v>
      </c>
    </row>
    <row r="964" spans="1:20" ht="17" x14ac:dyDescent="0.2">
      <c r="A964">
        <v>966</v>
      </c>
      <c r="B964" t="s">
        <v>878</v>
      </c>
      <c r="C964" s="3" t="s">
        <v>1962</v>
      </c>
      <c r="D964">
        <v>1700</v>
      </c>
      <c r="E964">
        <v>13468</v>
      </c>
      <c r="F964" t="s">
        <v>20</v>
      </c>
      <c r="G964">
        <v>245</v>
      </c>
      <c r="H964" t="s">
        <v>21</v>
      </c>
      <c r="I964" t="s">
        <v>22</v>
      </c>
      <c r="J964">
        <v>1497502800</v>
      </c>
      <c r="K964">
        <v>1497675600</v>
      </c>
      <c r="L964" t="b">
        <v>0</v>
      </c>
      <c r="M964" t="b">
        <v>0</v>
      </c>
      <c r="N964" t="s">
        <v>33</v>
      </c>
      <c r="O964" s="14">
        <f t="shared" si="60"/>
        <v>54.971428571428568</v>
      </c>
      <c r="P964" s="5">
        <f t="shared" si="61"/>
        <v>7.9223529411764702</v>
      </c>
      <c r="Q964" t="s">
        <v>2037</v>
      </c>
      <c r="R964" t="s">
        <v>2038</v>
      </c>
      <c r="S964" s="8">
        <f t="shared" si="62"/>
        <v>1065501.5</v>
      </c>
      <c r="T964" s="8">
        <f t="shared" si="63"/>
        <v>42903.208333333328</v>
      </c>
    </row>
    <row r="965" spans="1:20" ht="17" x14ac:dyDescent="0.2">
      <c r="A965">
        <v>560</v>
      </c>
      <c r="B965" t="s">
        <v>1164</v>
      </c>
      <c r="C965" s="3" t="s">
        <v>1165</v>
      </c>
      <c r="D965">
        <v>20000</v>
      </c>
      <c r="E965">
        <v>158832</v>
      </c>
      <c r="F965" t="s">
        <v>20</v>
      </c>
      <c r="G965">
        <v>3177</v>
      </c>
      <c r="H965" t="s">
        <v>21</v>
      </c>
      <c r="I965" t="s">
        <v>22</v>
      </c>
      <c r="J965">
        <v>1321596000</v>
      </c>
      <c r="K965">
        <v>1325052000</v>
      </c>
      <c r="L965" t="b">
        <v>0</v>
      </c>
      <c r="M965" t="b">
        <v>0</v>
      </c>
      <c r="N965" t="s">
        <v>71</v>
      </c>
      <c r="O965" s="14">
        <f t="shared" si="60"/>
        <v>49.994334277620396</v>
      </c>
      <c r="P965" s="5">
        <f t="shared" si="61"/>
        <v>7.9416000000000002</v>
      </c>
      <c r="Q965" t="s">
        <v>2033</v>
      </c>
      <c r="R965" t="s">
        <v>2034</v>
      </c>
      <c r="S965" s="8">
        <f t="shared" si="62"/>
        <v>943344</v>
      </c>
      <c r="T965" s="8">
        <f t="shared" si="63"/>
        <v>40905.25</v>
      </c>
    </row>
    <row r="966" spans="1:20" ht="17" x14ac:dyDescent="0.2">
      <c r="A966">
        <v>912</v>
      </c>
      <c r="B966" t="s">
        <v>1856</v>
      </c>
      <c r="C966" s="3" t="s">
        <v>1857</v>
      </c>
      <c r="D966">
        <v>1800</v>
      </c>
      <c r="E966">
        <v>14310</v>
      </c>
      <c r="F966" t="s">
        <v>20</v>
      </c>
      <c r="G966">
        <v>179</v>
      </c>
      <c r="H966" t="s">
        <v>21</v>
      </c>
      <c r="I966" t="s">
        <v>22</v>
      </c>
      <c r="J966">
        <v>1346821200</v>
      </c>
      <c r="K966">
        <v>1347944400</v>
      </c>
      <c r="L966" t="b">
        <v>1</v>
      </c>
      <c r="M966" t="b">
        <v>0</v>
      </c>
      <c r="N966" t="s">
        <v>53</v>
      </c>
      <c r="O966" s="14">
        <f t="shared" si="60"/>
        <v>79.944134078212286</v>
      </c>
      <c r="P966" s="5">
        <f t="shared" si="61"/>
        <v>7.95</v>
      </c>
      <c r="Q966" t="s">
        <v>2037</v>
      </c>
      <c r="R966" t="s">
        <v>2038</v>
      </c>
      <c r="S966" s="8">
        <f t="shared" si="62"/>
        <v>960861.5</v>
      </c>
      <c r="T966" s="8">
        <f t="shared" si="63"/>
        <v>41170.208333333336</v>
      </c>
    </row>
    <row r="967" spans="1:20" ht="17" x14ac:dyDescent="0.2">
      <c r="A967">
        <v>820</v>
      </c>
      <c r="B967" t="s">
        <v>1673</v>
      </c>
      <c r="C967" s="3" t="s">
        <v>1674</v>
      </c>
      <c r="D967">
        <v>1500</v>
      </c>
      <c r="E967">
        <v>12009</v>
      </c>
      <c r="F967" t="s">
        <v>20</v>
      </c>
      <c r="G967">
        <v>279</v>
      </c>
      <c r="H967" t="s">
        <v>40</v>
      </c>
      <c r="I967" t="s">
        <v>41</v>
      </c>
      <c r="J967">
        <v>1532840400</v>
      </c>
      <c r="K967">
        <v>1533963600</v>
      </c>
      <c r="L967" t="b">
        <v>0</v>
      </c>
      <c r="M967" t="b">
        <v>1</v>
      </c>
      <c r="N967" t="s">
        <v>23</v>
      </c>
      <c r="O967" s="14">
        <f t="shared" si="60"/>
        <v>43.043010752688176</v>
      </c>
      <c r="P967" s="5">
        <f t="shared" si="61"/>
        <v>8.0060000000000002</v>
      </c>
      <c r="Q967" t="s">
        <v>2037</v>
      </c>
      <c r="R967" t="s">
        <v>2050</v>
      </c>
      <c r="S967" s="8">
        <f t="shared" si="62"/>
        <v>1090041.5</v>
      </c>
      <c r="T967" s="8">
        <f t="shared" si="63"/>
        <v>43323.208333333328</v>
      </c>
    </row>
    <row r="968" spans="1:20" ht="17" x14ac:dyDescent="0.2">
      <c r="A968">
        <v>837</v>
      </c>
      <c r="B968" t="s">
        <v>1707</v>
      </c>
      <c r="C968" s="3" t="s">
        <v>1708</v>
      </c>
      <c r="D968">
        <v>17700</v>
      </c>
      <c r="E968">
        <v>150960</v>
      </c>
      <c r="F968" t="s">
        <v>20</v>
      </c>
      <c r="G968">
        <v>1797</v>
      </c>
      <c r="H968" t="s">
        <v>21</v>
      </c>
      <c r="I968" t="s">
        <v>22</v>
      </c>
      <c r="J968">
        <v>1301202000</v>
      </c>
      <c r="K968">
        <v>1305867600</v>
      </c>
      <c r="L968" t="b">
        <v>0</v>
      </c>
      <c r="M968" t="b">
        <v>0</v>
      </c>
      <c r="N968" t="s">
        <v>159</v>
      </c>
      <c r="O968" s="14">
        <f t="shared" si="60"/>
        <v>84.00667779632721</v>
      </c>
      <c r="P968" s="5">
        <f t="shared" si="61"/>
        <v>8.5288135593220336</v>
      </c>
      <c r="Q968" t="s">
        <v>2039</v>
      </c>
      <c r="R968" t="s">
        <v>2040</v>
      </c>
      <c r="S968" s="8">
        <f t="shared" si="62"/>
        <v>929181.5</v>
      </c>
      <c r="T968" s="8">
        <f t="shared" si="63"/>
        <v>40683.208333333336</v>
      </c>
    </row>
    <row r="969" spans="1:20" ht="17" x14ac:dyDescent="0.2">
      <c r="A969">
        <v>978</v>
      </c>
      <c r="B969" t="s">
        <v>1984</v>
      </c>
      <c r="C969" s="3" t="s">
        <v>1985</v>
      </c>
      <c r="D969">
        <v>1000</v>
      </c>
      <c r="E969">
        <v>8641</v>
      </c>
      <c r="F969" t="s">
        <v>20</v>
      </c>
      <c r="G969">
        <v>92</v>
      </c>
      <c r="H969" t="s">
        <v>21</v>
      </c>
      <c r="I969" t="s">
        <v>22</v>
      </c>
      <c r="J969">
        <v>1478930400</v>
      </c>
      <c r="K969">
        <v>1480831200</v>
      </c>
      <c r="L969" t="b">
        <v>0</v>
      </c>
      <c r="M969" t="b">
        <v>0</v>
      </c>
      <c r="N969" t="s">
        <v>89</v>
      </c>
      <c r="O969" s="14">
        <f t="shared" si="60"/>
        <v>93.923913043478265</v>
      </c>
      <c r="P969" s="5">
        <f t="shared" si="61"/>
        <v>8.641</v>
      </c>
      <c r="Q969" t="s">
        <v>2039</v>
      </c>
      <c r="R969" t="s">
        <v>2047</v>
      </c>
      <c r="S969" s="8">
        <f t="shared" si="62"/>
        <v>1052604</v>
      </c>
      <c r="T969" s="8">
        <f t="shared" si="63"/>
        <v>42708.25</v>
      </c>
    </row>
    <row r="970" spans="1:20" ht="17" x14ac:dyDescent="0.2">
      <c r="A970">
        <v>174</v>
      </c>
      <c r="B970" t="s">
        <v>400</v>
      </c>
      <c r="C970" s="3" t="s">
        <v>401</v>
      </c>
      <c r="D970">
        <v>600</v>
      </c>
      <c r="E970">
        <v>5368</v>
      </c>
      <c r="F970" t="s">
        <v>20</v>
      </c>
      <c r="G970">
        <v>48</v>
      </c>
      <c r="H970" t="s">
        <v>21</v>
      </c>
      <c r="I970" t="s">
        <v>22</v>
      </c>
      <c r="J970">
        <v>1444021200</v>
      </c>
      <c r="K970">
        <v>1444107600</v>
      </c>
      <c r="L970" t="b">
        <v>0</v>
      </c>
      <c r="M970" t="b">
        <v>1</v>
      </c>
      <c r="N970" t="s">
        <v>65</v>
      </c>
      <c r="O970" s="14">
        <f t="shared" si="60"/>
        <v>111.83333333333333</v>
      </c>
      <c r="P970" s="5">
        <f t="shared" si="61"/>
        <v>8.9466666666666672</v>
      </c>
      <c r="Q970" t="s">
        <v>2055</v>
      </c>
      <c r="R970" t="s">
        <v>2056</v>
      </c>
      <c r="S970" s="8">
        <f t="shared" si="62"/>
        <v>1028361.5</v>
      </c>
      <c r="T970" s="8">
        <f t="shared" si="63"/>
        <v>42283.208333333328</v>
      </c>
    </row>
    <row r="971" spans="1:20" ht="17" x14ac:dyDescent="0.2">
      <c r="A971">
        <v>97</v>
      </c>
      <c r="B971" t="s">
        <v>243</v>
      </c>
      <c r="C971" s="3" t="s">
        <v>244</v>
      </c>
      <c r="D971">
        <v>1300</v>
      </c>
      <c r="E971">
        <v>12047</v>
      </c>
      <c r="F971" t="s">
        <v>20</v>
      </c>
      <c r="G971">
        <v>113</v>
      </c>
      <c r="H971" t="s">
        <v>21</v>
      </c>
      <c r="I971" t="s">
        <v>22</v>
      </c>
      <c r="J971">
        <v>1435208400</v>
      </c>
      <c r="K971">
        <v>1439874000</v>
      </c>
      <c r="L971" t="b">
        <v>0</v>
      </c>
      <c r="M971" t="b">
        <v>0</v>
      </c>
      <c r="N971" t="s">
        <v>17</v>
      </c>
      <c r="O971" s="14">
        <f t="shared" si="60"/>
        <v>106.61061946902655</v>
      </c>
      <c r="P971" s="5">
        <f t="shared" si="61"/>
        <v>9.2669230769230762</v>
      </c>
      <c r="Q971" t="s">
        <v>2035</v>
      </c>
      <c r="R971" t="s">
        <v>2049</v>
      </c>
      <c r="S971" s="8">
        <f t="shared" si="62"/>
        <v>1022241.5</v>
      </c>
      <c r="T971" s="8">
        <f t="shared" si="63"/>
        <v>42234.208333333328</v>
      </c>
    </row>
    <row r="972" spans="1:20" ht="17" x14ac:dyDescent="0.2">
      <c r="A972">
        <v>506</v>
      </c>
      <c r="B972" t="s">
        <v>1059</v>
      </c>
      <c r="C972" s="3" t="s">
        <v>1060</v>
      </c>
      <c r="D972">
        <v>18000</v>
      </c>
      <c r="E972">
        <v>166874</v>
      </c>
      <c r="F972" t="s">
        <v>20</v>
      </c>
      <c r="G972">
        <v>2528</v>
      </c>
      <c r="H972" t="s">
        <v>21</v>
      </c>
      <c r="I972" t="s">
        <v>22</v>
      </c>
      <c r="J972">
        <v>1511416800</v>
      </c>
      <c r="K972">
        <v>1512885600</v>
      </c>
      <c r="L972" t="b">
        <v>0</v>
      </c>
      <c r="M972" t="b">
        <v>1</v>
      </c>
      <c r="N972" t="s">
        <v>33</v>
      </c>
      <c r="O972" s="14">
        <f t="shared" si="60"/>
        <v>66.010284810126578</v>
      </c>
      <c r="P972" s="5">
        <f t="shared" si="61"/>
        <v>9.2707777777777771</v>
      </c>
      <c r="Q972" t="s">
        <v>2031</v>
      </c>
      <c r="R972" t="s">
        <v>2032</v>
      </c>
      <c r="S972" s="8">
        <f t="shared" si="62"/>
        <v>1075164</v>
      </c>
      <c r="T972" s="8">
        <f t="shared" si="63"/>
        <v>43079.25</v>
      </c>
    </row>
    <row r="973" spans="1:20" ht="17" x14ac:dyDescent="0.2">
      <c r="A973">
        <v>687</v>
      </c>
      <c r="B973" t="s">
        <v>1413</v>
      </c>
      <c r="C973" s="3" t="s">
        <v>1414</v>
      </c>
      <c r="D973">
        <v>1500</v>
      </c>
      <c r="E973">
        <v>13980</v>
      </c>
      <c r="F973" t="s">
        <v>20</v>
      </c>
      <c r="G973">
        <v>269</v>
      </c>
      <c r="H973" t="s">
        <v>21</v>
      </c>
      <c r="I973" t="s">
        <v>22</v>
      </c>
      <c r="J973">
        <v>1489298400</v>
      </c>
      <c r="K973">
        <v>1489554000</v>
      </c>
      <c r="L973" t="b">
        <v>0</v>
      </c>
      <c r="M973" t="b">
        <v>0</v>
      </c>
      <c r="N973" t="s">
        <v>33</v>
      </c>
      <c r="O973" s="14">
        <f t="shared" si="60"/>
        <v>51.970260223048328</v>
      </c>
      <c r="P973" s="5">
        <f t="shared" si="61"/>
        <v>9.32</v>
      </c>
      <c r="Q973" t="s">
        <v>2033</v>
      </c>
      <c r="R973" t="s">
        <v>2034</v>
      </c>
      <c r="S973" s="8">
        <f t="shared" si="62"/>
        <v>1059804</v>
      </c>
      <c r="T973" s="8">
        <f t="shared" si="63"/>
        <v>42809.208333333328</v>
      </c>
    </row>
    <row r="974" spans="1:20" ht="17" x14ac:dyDescent="0.2">
      <c r="A974">
        <v>247</v>
      </c>
      <c r="B974" t="s">
        <v>546</v>
      </c>
      <c r="C974" s="3" t="s">
        <v>547</v>
      </c>
      <c r="D974">
        <v>19800</v>
      </c>
      <c r="E974">
        <v>184658</v>
      </c>
      <c r="F974" t="s">
        <v>20</v>
      </c>
      <c r="G974">
        <v>1884</v>
      </c>
      <c r="H974" t="s">
        <v>21</v>
      </c>
      <c r="I974" t="s">
        <v>22</v>
      </c>
      <c r="J974">
        <v>1482386400</v>
      </c>
      <c r="K974">
        <v>1483682400</v>
      </c>
      <c r="L974" t="b">
        <v>0</v>
      </c>
      <c r="M974" t="b">
        <v>1</v>
      </c>
      <c r="N974" t="s">
        <v>119</v>
      </c>
      <c r="O974" s="14">
        <f t="shared" si="60"/>
        <v>98.013800424628457</v>
      </c>
      <c r="P974" s="5">
        <f t="shared" si="61"/>
        <v>9.3261616161616168</v>
      </c>
      <c r="Q974" t="s">
        <v>2033</v>
      </c>
      <c r="R974" t="s">
        <v>2034</v>
      </c>
      <c r="S974" s="8">
        <f t="shared" si="62"/>
        <v>1055004</v>
      </c>
      <c r="T974" s="8">
        <f t="shared" si="63"/>
        <v>42741.25</v>
      </c>
    </row>
    <row r="975" spans="1:20" ht="17" x14ac:dyDescent="0.2">
      <c r="A975">
        <v>586</v>
      </c>
      <c r="B975" t="s">
        <v>1214</v>
      </c>
      <c r="C975" s="3" t="s">
        <v>1215</v>
      </c>
      <c r="D975">
        <v>700</v>
      </c>
      <c r="E975">
        <v>6654</v>
      </c>
      <c r="F975" t="s">
        <v>20</v>
      </c>
      <c r="G975">
        <v>130</v>
      </c>
      <c r="H975" t="s">
        <v>21</v>
      </c>
      <c r="I975" t="s">
        <v>22</v>
      </c>
      <c r="J975">
        <v>1289973600</v>
      </c>
      <c r="K975">
        <v>1291615200</v>
      </c>
      <c r="L975" t="b">
        <v>0</v>
      </c>
      <c r="M975" t="b">
        <v>0</v>
      </c>
      <c r="N975" t="s">
        <v>23</v>
      </c>
      <c r="O975" s="14">
        <f t="shared" si="60"/>
        <v>51.184615384615384</v>
      </c>
      <c r="P975" s="5">
        <f t="shared" si="61"/>
        <v>9.5057142857142853</v>
      </c>
      <c r="Q975" t="s">
        <v>2044</v>
      </c>
      <c r="R975" t="s">
        <v>2054</v>
      </c>
      <c r="S975" s="8">
        <f t="shared" si="62"/>
        <v>921384</v>
      </c>
      <c r="T975" s="8">
        <f t="shared" si="63"/>
        <v>40518.25</v>
      </c>
    </row>
    <row r="976" spans="1:20" ht="17" x14ac:dyDescent="0.2">
      <c r="A976">
        <v>449</v>
      </c>
      <c r="B976" t="s">
        <v>946</v>
      </c>
      <c r="C976" s="3" t="s">
        <v>947</v>
      </c>
      <c r="D976">
        <v>900</v>
      </c>
      <c r="E976">
        <v>8703</v>
      </c>
      <c r="F976" t="s">
        <v>20</v>
      </c>
      <c r="G976">
        <v>86</v>
      </c>
      <c r="H976" t="s">
        <v>36</v>
      </c>
      <c r="I976" t="s">
        <v>37</v>
      </c>
      <c r="J976">
        <v>1551852000</v>
      </c>
      <c r="K976">
        <v>1553317200</v>
      </c>
      <c r="L976" t="b">
        <v>0</v>
      </c>
      <c r="M976" t="b">
        <v>0</v>
      </c>
      <c r="N976" t="s">
        <v>89</v>
      </c>
      <c r="O976" s="14">
        <f t="shared" si="60"/>
        <v>101.19767441860465</v>
      </c>
      <c r="P976" s="5">
        <f t="shared" si="61"/>
        <v>9.67</v>
      </c>
      <c r="Q976" t="s">
        <v>2039</v>
      </c>
      <c r="R976" t="s">
        <v>2040</v>
      </c>
      <c r="S976" s="8">
        <f t="shared" si="62"/>
        <v>1103244</v>
      </c>
      <c r="T976" s="8">
        <f t="shared" si="63"/>
        <v>43547.208333333328</v>
      </c>
    </row>
    <row r="977" spans="1:20" ht="17" x14ac:dyDescent="0.2">
      <c r="A977">
        <v>547</v>
      </c>
      <c r="B977" t="s">
        <v>1139</v>
      </c>
      <c r="C977" s="3" t="s">
        <v>1140</v>
      </c>
      <c r="D977">
        <v>1300</v>
      </c>
      <c r="E977">
        <v>12597</v>
      </c>
      <c r="F977" t="s">
        <v>20</v>
      </c>
      <c r="G977">
        <v>156</v>
      </c>
      <c r="H977" t="s">
        <v>21</v>
      </c>
      <c r="I977" t="s">
        <v>22</v>
      </c>
      <c r="J977">
        <v>1422165600</v>
      </c>
      <c r="K977">
        <v>1423202400</v>
      </c>
      <c r="L977" t="b">
        <v>0</v>
      </c>
      <c r="M977" t="b">
        <v>0</v>
      </c>
      <c r="N977" t="s">
        <v>53</v>
      </c>
      <c r="O977" s="14">
        <f t="shared" si="60"/>
        <v>80.75</v>
      </c>
      <c r="P977" s="5">
        <f t="shared" si="61"/>
        <v>9.69</v>
      </c>
      <c r="Q977" t="s">
        <v>2055</v>
      </c>
      <c r="R977" t="s">
        <v>2056</v>
      </c>
      <c r="S977" s="8">
        <f t="shared" si="62"/>
        <v>1013184</v>
      </c>
      <c r="T977" s="8">
        <f t="shared" si="63"/>
        <v>42041.25</v>
      </c>
    </row>
    <row r="978" spans="1:20" ht="17" x14ac:dyDescent="0.2">
      <c r="A978">
        <v>101</v>
      </c>
      <c r="B978" t="s">
        <v>251</v>
      </c>
      <c r="C978" s="3" t="s">
        <v>252</v>
      </c>
      <c r="D978">
        <v>900</v>
      </c>
      <c r="E978">
        <v>9193</v>
      </c>
      <c r="F978" t="s">
        <v>20</v>
      </c>
      <c r="G978">
        <v>164</v>
      </c>
      <c r="H978" t="s">
        <v>21</v>
      </c>
      <c r="I978" t="s">
        <v>22</v>
      </c>
      <c r="J978">
        <v>1424498400</v>
      </c>
      <c r="K978">
        <v>1425103200</v>
      </c>
      <c r="L978" t="b">
        <v>0</v>
      </c>
      <c r="M978" t="b">
        <v>1</v>
      </c>
      <c r="N978" t="s">
        <v>50</v>
      </c>
      <c r="O978" s="14">
        <f t="shared" si="60"/>
        <v>56.054878048780488</v>
      </c>
      <c r="P978" s="5">
        <f t="shared" si="61"/>
        <v>10.214444444444444</v>
      </c>
      <c r="Q978" t="s">
        <v>2037</v>
      </c>
      <c r="R978" t="s">
        <v>2050</v>
      </c>
      <c r="S978" s="8">
        <f t="shared" si="62"/>
        <v>1014804</v>
      </c>
      <c r="T978" s="8">
        <f t="shared" si="63"/>
        <v>42063.25</v>
      </c>
    </row>
    <row r="979" spans="1:20" ht="17" x14ac:dyDescent="0.2">
      <c r="A979">
        <v>214</v>
      </c>
      <c r="B979" t="s">
        <v>481</v>
      </c>
      <c r="C979" s="3" t="s">
        <v>482</v>
      </c>
      <c r="D979">
        <v>1400</v>
      </c>
      <c r="E979">
        <v>14324</v>
      </c>
      <c r="F979" t="s">
        <v>20</v>
      </c>
      <c r="G979">
        <v>165</v>
      </c>
      <c r="H979" t="s">
        <v>21</v>
      </c>
      <c r="I979" t="s">
        <v>22</v>
      </c>
      <c r="J979">
        <v>1282194000</v>
      </c>
      <c r="K979">
        <v>1282712400</v>
      </c>
      <c r="L979" t="b">
        <v>0</v>
      </c>
      <c r="M979" t="b">
        <v>0</v>
      </c>
      <c r="N979" t="s">
        <v>23</v>
      </c>
      <c r="O979" s="14">
        <f t="shared" si="60"/>
        <v>86.812121212121212</v>
      </c>
      <c r="P979" s="5">
        <f t="shared" si="61"/>
        <v>10.231428571428571</v>
      </c>
      <c r="Q979" t="s">
        <v>2039</v>
      </c>
      <c r="R979" t="s">
        <v>2041</v>
      </c>
      <c r="S979" s="8">
        <f t="shared" si="62"/>
        <v>915981.5</v>
      </c>
      <c r="T979" s="8">
        <f t="shared" si="63"/>
        <v>40415.208333333336</v>
      </c>
    </row>
    <row r="980" spans="1:20" ht="17" x14ac:dyDescent="0.2">
      <c r="A980">
        <v>679</v>
      </c>
      <c r="B980" t="s">
        <v>668</v>
      </c>
      <c r="C980" s="3" t="s">
        <v>1398</v>
      </c>
      <c r="D980">
        <v>1400</v>
      </c>
      <c r="E980">
        <v>14511</v>
      </c>
      <c r="F980" t="s">
        <v>20</v>
      </c>
      <c r="G980">
        <v>363</v>
      </c>
      <c r="H980" t="s">
        <v>21</v>
      </c>
      <c r="I980" t="s">
        <v>22</v>
      </c>
      <c r="J980">
        <v>1571374800</v>
      </c>
      <c r="K980">
        <v>1571806800</v>
      </c>
      <c r="L980" t="b">
        <v>0</v>
      </c>
      <c r="M980" t="b">
        <v>1</v>
      </c>
      <c r="N980" t="s">
        <v>17</v>
      </c>
      <c r="O980" s="14">
        <f t="shared" si="60"/>
        <v>39.97520661157025</v>
      </c>
      <c r="P980" s="5">
        <f t="shared" si="61"/>
        <v>10.365</v>
      </c>
      <c r="Q980" t="s">
        <v>2039</v>
      </c>
      <c r="R980" t="s">
        <v>2040</v>
      </c>
      <c r="S980" s="8">
        <f t="shared" si="62"/>
        <v>1116801.5</v>
      </c>
      <c r="T980" s="8">
        <f t="shared" si="63"/>
        <v>43761.208333333328</v>
      </c>
    </row>
    <row r="981" spans="1:20" ht="17" x14ac:dyDescent="0.2">
      <c r="A981">
        <v>591</v>
      </c>
      <c r="B981" t="s">
        <v>1224</v>
      </c>
      <c r="C981" s="3" t="s">
        <v>1225</v>
      </c>
      <c r="D981">
        <v>600</v>
      </c>
      <c r="E981">
        <v>6226</v>
      </c>
      <c r="F981" t="s">
        <v>20</v>
      </c>
      <c r="G981">
        <v>102</v>
      </c>
      <c r="H981" t="s">
        <v>21</v>
      </c>
      <c r="I981" t="s">
        <v>22</v>
      </c>
      <c r="J981">
        <v>1279083600</v>
      </c>
      <c r="K981">
        <v>1279947600</v>
      </c>
      <c r="L981" t="b">
        <v>0</v>
      </c>
      <c r="M981" t="b">
        <v>0</v>
      </c>
      <c r="N981" t="s">
        <v>89</v>
      </c>
      <c r="O981" s="14">
        <f t="shared" si="60"/>
        <v>61.03921568627451</v>
      </c>
      <c r="P981" s="5">
        <f t="shared" si="61"/>
        <v>10.376666666666667</v>
      </c>
      <c r="Q981" t="s">
        <v>2031</v>
      </c>
      <c r="R981" t="s">
        <v>2032</v>
      </c>
      <c r="S981" s="8">
        <f t="shared" si="62"/>
        <v>913821.5</v>
      </c>
      <c r="T981" s="8">
        <f t="shared" si="63"/>
        <v>40383.208333333336</v>
      </c>
    </row>
    <row r="982" spans="1:20" ht="17" x14ac:dyDescent="0.2">
      <c r="A982">
        <v>1</v>
      </c>
      <c r="B982" t="s">
        <v>18</v>
      </c>
      <c r="C982" s="3" t="s">
        <v>19</v>
      </c>
      <c r="D982">
        <v>1400</v>
      </c>
      <c r="E982">
        <v>14560</v>
      </c>
      <c r="F982" t="s">
        <v>20</v>
      </c>
      <c r="G982">
        <v>158</v>
      </c>
      <c r="H982" t="s">
        <v>21</v>
      </c>
      <c r="I982" t="s">
        <v>22</v>
      </c>
      <c r="J982">
        <v>1408424400</v>
      </c>
      <c r="K982">
        <v>1408597200</v>
      </c>
      <c r="L982" t="b">
        <v>0</v>
      </c>
      <c r="M982" t="b">
        <v>1</v>
      </c>
      <c r="N982" t="s">
        <v>23</v>
      </c>
      <c r="O982" s="14">
        <f t="shared" si="60"/>
        <v>92.151898734177209</v>
      </c>
      <c r="P982" s="5">
        <f t="shared" si="61"/>
        <v>10.4</v>
      </c>
      <c r="Q982" t="s">
        <v>2055</v>
      </c>
      <c r="R982" t="s">
        <v>2056</v>
      </c>
      <c r="S982" s="8">
        <f t="shared" si="62"/>
        <v>1003641.5</v>
      </c>
      <c r="T982" s="8">
        <f t="shared" si="63"/>
        <v>41872.208333333336</v>
      </c>
    </row>
    <row r="983" spans="1:20" ht="17" x14ac:dyDescent="0.2">
      <c r="A983">
        <v>436</v>
      </c>
      <c r="B983" t="s">
        <v>921</v>
      </c>
      <c r="C983" s="3" t="s">
        <v>922</v>
      </c>
      <c r="D983">
        <v>1300</v>
      </c>
      <c r="E983">
        <v>13678</v>
      </c>
      <c r="F983" t="s">
        <v>20</v>
      </c>
      <c r="G983">
        <v>249</v>
      </c>
      <c r="H983" t="s">
        <v>21</v>
      </c>
      <c r="I983" t="s">
        <v>22</v>
      </c>
      <c r="J983">
        <v>1555736400</v>
      </c>
      <c r="K983">
        <v>1555822800</v>
      </c>
      <c r="L983" t="b">
        <v>0</v>
      </c>
      <c r="M983" t="b">
        <v>0</v>
      </c>
      <c r="N983" t="s">
        <v>159</v>
      </c>
      <c r="O983" s="14">
        <f t="shared" si="60"/>
        <v>54.931726907630519</v>
      </c>
      <c r="P983" s="5">
        <f t="shared" si="61"/>
        <v>10.521538461538462</v>
      </c>
      <c r="Q983" t="s">
        <v>2039</v>
      </c>
      <c r="R983" t="s">
        <v>2040</v>
      </c>
      <c r="S983" s="8">
        <f t="shared" si="62"/>
        <v>1105941.5</v>
      </c>
      <c r="T983" s="8">
        <f t="shared" si="63"/>
        <v>43576.208333333328</v>
      </c>
    </row>
    <row r="984" spans="1:20" ht="34" x14ac:dyDescent="0.2">
      <c r="A984">
        <v>277</v>
      </c>
      <c r="B984" t="s">
        <v>606</v>
      </c>
      <c r="C984" s="3" t="s">
        <v>607</v>
      </c>
      <c r="D984">
        <v>700</v>
      </c>
      <c r="E984">
        <v>7465</v>
      </c>
      <c r="F984" t="s">
        <v>20</v>
      </c>
      <c r="G984">
        <v>83</v>
      </c>
      <c r="H984" t="s">
        <v>21</v>
      </c>
      <c r="I984" t="s">
        <v>22</v>
      </c>
      <c r="J984">
        <v>1279515600</v>
      </c>
      <c r="K984">
        <v>1279688400</v>
      </c>
      <c r="L984" t="b">
        <v>0</v>
      </c>
      <c r="M984" t="b">
        <v>0</v>
      </c>
      <c r="N984" t="s">
        <v>33</v>
      </c>
      <c r="O984" s="14">
        <f t="shared" si="60"/>
        <v>89.939759036144579</v>
      </c>
      <c r="P984" s="5">
        <f t="shared" si="61"/>
        <v>10.664285714285715</v>
      </c>
      <c r="Q984" t="s">
        <v>2039</v>
      </c>
      <c r="R984" t="s">
        <v>2047</v>
      </c>
      <c r="S984" s="8">
        <f t="shared" si="62"/>
        <v>914121.5</v>
      </c>
      <c r="T984" s="8">
        <f t="shared" si="63"/>
        <v>40380.208333333336</v>
      </c>
    </row>
    <row r="985" spans="1:20" ht="17" x14ac:dyDescent="0.2">
      <c r="A985">
        <v>818</v>
      </c>
      <c r="B985" t="s">
        <v>676</v>
      </c>
      <c r="C985" s="3" t="s">
        <v>1670</v>
      </c>
      <c r="D985">
        <v>700</v>
      </c>
      <c r="E985">
        <v>7664</v>
      </c>
      <c r="F985" t="s">
        <v>20</v>
      </c>
      <c r="G985">
        <v>69</v>
      </c>
      <c r="H985" t="s">
        <v>21</v>
      </c>
      <c r="I985" t="s">
        <v>22</v>
      </c>
      <c r="J985">
        <v>1548050400</v>
      </c>
      <c r="K985">
        <v>1549173600</v>
      </c>
      <c r="L985" t="b">
        <v>0</v>
      </c>
      <c r="M985" t="b">
        <v>1</v>
      </c>
      <c r="N985" t="s">
        <v>33</v>
      </c>
      <c r="O985" s="14">
        <f t="shared" si="60"/>
        <v>111.07246376811594</v>
      </c>
      <c r="P985" s="5">
        <f t="shared" si="61"/>
        <v>10.948571428571428</v>
      </c>
      <c r="Q985" t="s">
        <v>2033</v>
      </c>
      <c r="R985" t="s">
        <v>2034</v>
      </c>
      <c r="S985" s="8">
        <f t="shared" si="62"/>
        <v>1100604</v>
      </c>
      <c r="T985" s="8">
        <f t="shared" si="63"/>
        <v>43499.25</v>
      </c>
    </row>
    <row r="986" spans="1:20" ht="17" x14ac:dyDescent="0.2">
      <c r="A986">
        <v>951</v>
      </c>
      <c r="B986" t="s">
        <v>1932</v>
      </c>
      <c r="C986" s="3" t="s">
        <v>1933</v>
      </c>
      <c r="D986">
        <v>14500</v>
      </c>
      <c r="E986">
        <v>159056</v>
      </c>
      <c r="F986" t="s">
        <v>20</v>
      </c>
      <c r="G986">
        <v>1559</v>
      </c>
      <c r="H986" t="s">
        <v>21</v>
      </c>
      <c r="I986" t="s">
        <v>22</v>
      </c>
      <c r="J986">
        <v>1482732000</v>
      </c>
      <c r="K986">
        <v>1482818400</v>
      </c>
      <c r="L986" t="b">
        <v>0</v>
      </c>
      <c r="M986" t="b">
        <v>1</v>
      </c>
      <c r="N986" t="s">
        <v>23</v>
      </c>
      <c r="O986" s="14">
        <f t="shared" si="60"/>
        <v>102.02437459910199</v>
      </c>
      <c r="P986" s="5">
        <f t="shared" si="61"/>
        <v>10.969379310344827</v>
      </c>
      <c r="Q986" t="s">
        <v>2033</v>
      </c>
      <c r="R986" t="s">
        <v>2034</v>
      </c>
      <c r="S986" s="8">
        <f t="shared" si="62"/>
        <v>1055244</v>
      </c>
      <c r="T986" s="8">
        <f t="shared" si="63"/>
        <v>42731.25</v>
      </c>
    </row>
    <row r="987" spans="1:20" ht="34" x14ac:dyDescent="0.2">
      <c r="A987">
        <v>955</v>
      </c>
      <c r="B987" t="s">
        <v>1940</v>
      </c>
      <c r="C987" s="3" t="s">
        <v>1941</v>
      </c>
      <c r="D987">
        <v>700</v>
      </c>
      <c r="E987">
        <v>7763</v>
      </c>
      <c r="F987" t="s">
        <v>20</v>
      </c>
      <c r="G987">
        <v>80</v>
      </c>
      <c r="H987" t="s">
        <v>21</v>
      </c>
      <c r="I987" t="s">
        <v>22</v>
      </c>
      <c r="J987">
        <v>1353823200</v>
      </c>
      <c r="K987">
        <v>1353996000</v>
      </c>
      <c r="L987" t="b">
        <v>0</v>
      </c>
      <c r="M987" t="b">
        <v>0</v>
      </c>
      <c r="N987" t="s">
        <v>33</v>
      </c>
      <c r="O987" s="14">
        <f t="shared" si="60"/>
        <v>97.037499999999994</v>
      </c>
      <c r="P987" s="5">
        <f t="shared" si="61"/>
        <v>11.09</v>
      </c>
      <c r="Q987" t="s">
        <v>2039</v>
      </c>
      <c r="R987" t="s">
        <v>2040</v>
      </c>
      <c r="S987" s="8">
        <f t="shared" si="62"/>
        <v>965724</v>
      </c>
      <c r="T987" s="8">
        <f t="shared" si="63"/>
        <v>41240.25</v>
      </c>
    </row>
    <row r="988" spans="1:20" ht="17" x14ac:dyDescent="0.2">
      <c r="A988">
        <v>742</v>
      </c>
      <c r="B988" t="s">
        <v>1520</v>
      </c>
      <c r="C988" s="3" t="s">
        <v>1521</v>
      </c>
      <c r="D988">
        <v>1200</v>
      </c>
      <c r="E988">
        <v>13513</v>
      </c>
      <c r="F988" t="s">
        <v>20</v>
      </c>
      <c r="G988">
        <v>122</v>
      </c>
      <c r="H988" t="s">
        <v>21</v>
      </c>
      <c r="I988" t="s">
        <v>22</v>
      </c>
      <c r="J988">
        <v>1263880800</v>
      </c>
      <c r="K988">
        <v>1267509600</v>
      </c>
      <c r="L988" t="b">
        <v>0</v>
      </c>
      <c r="M988" t="b">
        <v>0</v>
      </c>
      <c r="N988" t="s">
        <v>50</v>
      </c>
      <c r="O988" s="14">
        <f t="shared" si="60"/>
        <v>110.76229508196721</v>
      </c>
      <c r="P988" s="5">
        <f t="shared" si="61"/>
        <v>11.260833333333334</v>
      </c>
      <c r="Q988" t="s">
        <v>2033</v>
      </c>
      <c r="R988" t="s">
        <v>2034</v>
      </c>
      <c r="S988" s="8">
        <f t="shared" si="62"/>
        <v>903264</v>
      </c>
      <c r="T988" s="8">
        <f t="shared" si="63"/>
        <v>40239.25</v>
      </c>
    </row>
    <row r="989" spans="1:20" ht="17" x14ac:dyDescent="0.2">
      <c r="A989">
        <v>741</v>
      </c>
      <c r="B989" t="s">
        <v>628</v>
      </c>
      <c r="C989" s="3" t="s">
        <v>1519</v>
      </c>
      <c r="D989">
        <v>1200</v>
      </c>
      <c r="E989">
        <v>14150</v>
      </c>
      <c r="F989" t="s">
        <v>20</v>
      </c>
      <c r="G989">
        <v>130</v>
      </c>
      <c r="H989" t="s">
        <v>21</v>
      </c>
      <c r="I989" t="s">
        <v>22</v>
      </c>
      <c r="J989">
        <v>1274590800</v>
      </c>
      <c r="K989">
        <v>1274677200</v>
      </c>
      <c r="L989" t="b">
        <v>0</v>
      </c>
      <c r="M989" t="b">
        <v>0</v>
      </c>
      <c r="N989" t="s">
        <v>33</v>
      </c>
      <c r="O989" s="14">
        <f t="shared" si="60"/>
        <v>108.84615384615384</v>
      </c>
      <c r="P989" s="5">
        <f t="shared" si="61"/>
        <v>11.791666666666666</v>
      </c>
      <c r="Q989" t="s">
        <v>2039</v>
      </c>
      <c r="R989" t="s">
        <v>2041</v>
      </c>
      <c r="S989" s="8">
        <f t="shared" si="62"/>
        <v>910701.5</v>
      </c>
      <c r="T989" s="8">
        <f t="shared" si="63"/>
        <v>40322.208333333336</v>
      </c>
    </row>
    <row r="990" spans="1:20" ht="17" x14ac:dyDescent="0.2">
      <c r="A990">
        <v>806</v>
      </c>
      <c r="B990" t="s">
        <v>1647</v>
      </c>
      <c r="C990" s="3" t="s">
        <v>1648</v>
      </c>
      <c r="D990">
        <v>700</v>
      </c>
      <c r="E990">
        <v>8262</v>
      </c>
      <c r="F990" t="s">
        <v>20</v>
      </c>
      <c r="G990">
        <v>76</v>
      </c>
      <c r="H990" t="s">
        <v>21</v>
      </c>
      <c r="I990" t="s">
        <v>22</v>
      </c>
      <c r="J990">
        <v>1330927200</v>
      </c>
      <c r="K990">
        <v>1332997200</v>
      </c>
      <c r="L990" t="b">
        <v>0</v>
      </c>
      <c r="M990" t="b">
        <v>1</v>
      </c>
      <c r="N990" t="s">
        <v>53</v>
      </c>
      <c r="O990" s="14">
        <f t="shared" si="60"/>
        <v>108.71052631578948</v>
      </c>
      <c r="P990" s="5">
        <f t="shared" si="61"/>
        <v>11.802857142857142</v>
      </c>
      <c r="Q990" t="s">
        <v>2033</v>
      </c>
      <c r="R990" t="s">
        <v>2034</v>
      </c>
      <c r="S990" s="8">
        <f t="shared" si="62"/>
        <v>949824</v>
      </c>
      <c r="T990" s="8">
        <f t="shared" si="63"/>
        <v>40997.208333333336</v>
      </c>
    </row>
    <row r="991" spans="1:20" ht="17" x14ac:dyDescent="0.2">
      <c r="A991">
        <v>793</v>
      </c>
      <c r="B991" t="s">
        <v>1621</v>
      </c>
      <c r="C991" s="3" t="s">
        <v>1622</v>
      </c>
      <c r="D991">
        <v>1100</v>
      </c>
      <c r="E991">
        <v>13045</v>
      </c>
      <c r="F991" t="s">
        <v>20</v>
      </c>
      <c r="G991">
        <v>181</v>
      </c>
      <c r="H991" t="s">
        <v>98</v>
      </c>
      <c r="I991" t="s">
        <v>99</v>
      </c>
      <c r="J991">
        <v>1372136400</v>
      </c>
      <c r="K991">
        <v>1372482000</v>
      </c>
      <c r="L991" t="b">
        <v>0</v>
      </c>
      <c r="M991" t="b">
        <v>0</v>
      </c>
      <c r="N991" t="s">
        <v>68</v>
      </c>
      <c r="O991" s="14">
        <f t="shared" si="60"/>
        <v>72.071823204419886</v>
      </c>
      <c r="P991" s="5">
        <f t="shared" si="61"/>
        <v>11.859090909090909</v>
      </c>
      <c r="Q991" t="s">
        <v>2037</v>
      </c>
      <c r="R991" t="s">
        <v>2050</v>
      </c>
      <c r="S991" s="8">
        <f t="shared" si="62"/>
        <v>978441.5</v>
      </c>
      <c r="T991" s="8">
        <f t="shared" si="63"/>
        <v>41454.208333333336</v>
      </c>
    </row>
    <row r="992" spans="1:20" ht="17" x14ac:dyDescent="0.2">
      <c r="A992">
        <v>294</v>
      </c>
      <c r="B992" t="s">
        <v>640</v>
      </c>
      <c r="C992" s="3" t="s">
        <v>641</v>
      </c>
      <c r="D992">
        <v>600</v>
      </c>
      <c r="E992">
        <v>8038</v>
      </c>
      <c r="F992" t="s">
        <v>20</v>
      </c>
      <c r="G992">
        <v>183</v>
      </c>
      <c r="H992" t="s">
        <v>21</v>
      </c>
      <c r="I992" t="s">
        <v>22</v>
      </c>
      <c r="J992">
        <v>1540530000</v>
      </c>
      <c r="K992">
        <v>1541570400</v>
      </c>
      <c r="L992" t="b">
        <v>0</v>
      </c>
      <c r="M992" t="b">
        <v>0</v>
      </c>
      <c r="N992" t="s">
        <v>33</v>
      </c>
      <c r="O992" s="14">
        <f t="shared" si="60"/>
        <v>43.923497267759565</v>
      </c>
      <c r="P992" s="5">
        <f t="shared" si="61"/>
        <v>13.396666666666667</v>
      </c>
      <c r="Q992" t="s">
        <v>2044</v>
      </c>
      <c r="R992" t="s">
        <v>2045</v>
      </c>
      <c r="S992" s="8">
        <f t="shared" si="62"/>
        <v>1095381.5</v>
      </c>
      <c r="T992" s="8">
        <f t="shared" si="63"/>
        <v>43411.25</v>
      </c>
    </row>
    <row r="993" spans="1:20" ht="34" x14ac:dyDescent="0.2">
      <c r="A993">
        <v>301</v>
      </c>
      <c r="B993" t="s">
        <v>654</v>
      </c>
      <c r="C993" s="3" t="s">
        <v>655</v>
      </c>
      <c r="D993">
        <v>900</v>
      </c>
      <c r="E993">
        <v>12102</v>
      </c>
      <c r="F993" t="s">
        <v>20</v>
      </c>
      <c r="G993">
        <v>295</v>
      </c>
      <c r="H993" t="s">
        <v>21</v>
      </c>
      <c r="I993" t="s">
        <v>22</v>
      </c>
      <c r="J993">
        <v>1424930400</v>
      </c>
      <c r="K993">
        <v>1426395600</v>
      </c>
      <c r="L993" t="b">
        <v>0</v>
      </c>
      <c r="M993" t="b">
        <v>0</v>
      </c>
      <c r="N993" t="s">
        <v>42</v>
      </c>
      <c r="O993" s="14">
        <f t="shared" si="60"/>
        <v>41.023728813559323</v>
      </c>
      <c r="P993" s="5">
        <f t="shared" si="61"/>
        <v>13.446666666666667</v>
      </c>
      <c r="Q993" t="s">
        <v>2033</v>
      </c>
      <c r="R993" t="s">
        <v>2034</v>
      </c>
      <c r="S993" s="8">
        <f t="shared" si="62"/>
        <v>1015104</v>
      </c>
      <c r="T993" s="8">
        <f t="shared" si="63"/>
        <v>42078.208333333328</v>
      </c>
    </row>
    <row r="994" spans="1:20" ht="17" x14ac:dyDescent="0.2">
      <c r="A994">
        <v>347</v>
      </c>
      <c r="B994" t="s">
        <v>746</v>
      </c>
      <c r="C994" s="3" t="s">
        <v>747</v>
      </c>
      <c r="D994">
        <v>900</v>
      </c>
      <c r="E994">
        <v>12607</v>
      </c>
      <c r="F994" t="s">
        <v>20</v>
      </c>
      <c r="G994">
        <v>191</v>
      </c>
      <c r="H994" t="s">
        <v>21</v>
      </c>
      <c r="I994" t="s">
        <v>22</v>
      </c>
      <c r="J994">
        <v>1423634400</v>
      </c>
      <c r="K994">
        <v>1425708000</v>
      </c>
      <c r="L994" t="b">
        <v>0</v>
      </c>
      <c r="M994" t="b">
        <v>0</v>
      </c>
      <c r="N994" t="s">
        <v>28</v>
      </c>
      <c r="O994" s="14">
        <f t="shared" si="60"/>
        <v>66.005235602094245</v>
      </c>
      <c r="P994" s="5">
        <f t="shared" si="61"/>
        <v>14.007777777777777</v>
      </c>
      <c r="Q994" t="s">
        <v>2037</v>
      </c>
      <c r="R994" t="s">
        <v>2051</v>
      </c>
      <c r="S994" s="8">
        <f t="shared" si="62"/>
        <v>1014204</v>
      </c>
      <c r="T994" s="8">
        <f t="shared" si="63"/>
        <v>42070.25</v>
      </c>
    </row>
    <row r="995" spans="1:20" ht="17" x14ac:dyDescent="0.2">
      <c r="A995">
        <v>82</v>
      </c>
      <c r="B995" t="s">
        <v>213</v>
      </c>
      <c r="C995" s="3" t="s">
        <v>214</v>
      </c>
      <c r="D995">
        <v>1000</v>
      </c>
      <c r="E995">
        <v>14973</v>
      </c>
      <c r="F995" t="s">
        <v>20</v>
      </c>
      <c r="G995">
        <v>180</v>
      </c>
      <c r="H995" t="s">
        <v>40</v>
      </c>
      <c r="I995" t="s">
        <v>41</v>
      </c>
      <c r="J995">
        <v>1547704800</v>
      </c>
      <c r="K995">
        <v>1548309600</v>
      </c>
      <c r="L995" t="b">
        <v>0</v>
      </c>
      <c r="M995" t="b">
        <v>1</v>
      </c>
      <c r="N995" t="s">
        <v>89</v>
      </c>
      <c r="O995" s="14">
        <f t="shared" si="60"/>
        <v>83.183333333333337</v>
      </c>
      <c r="P995" s="5">
        <f t="shared" si="61"/>
        <v>14.973000000000001</v>
      </c>
      <c r="Q995" t="s">
        <v>2035</v>
      </c>
      <c r="R995" t="s">
        <v>2036</v>
      </c>
      <c r="S995" s="8">
        <f t="shared" si="62"/>
        <v>1100364</v>
      </c>
      <c r="T995" s="8">
        <f t="shared" si="63"/>
        <v>43489.25</v>
      </c>
    </row>
    <row r="996" spans="1:20" ht="17" x14ac:dyDescent="0.2">
      <c r="A996">
        <v>401</v>
      </c>
      <c r="B996" t="s">
        <v>853</v>
      </c>
      <c r="C996" s="3" t="s">
        <v>854</v>
      </c>
      <c r="D996">
        <v>900</v>
      </c>
      <c r="E996">
        <v>13772</v>
      </c>
      <c r="F996" t="s">
        <v>20</v>
      </c>
      <c r="G996">
        <v>299</v>
      </c>
      <c r="H996" t="s">
        <v>21</v>
      </c>
      <c r="I996" t="s">
        <v>22</v>
      </c>
      <c r="J996">
        <v>1572152400</v>
      </c>
      <c r="K996">
        <v>1572152400</v>
      </c>
      <c r="L996" t="b">
        <v>0</v>
      </c>
      <c r="M996" t="b">
        <v>0</v>
      </c>
      <c r="N996" t="s">
        <v>33</v>
      </c>
      <c r="O996" s="14">
        <f t="shared" si="60"/>
        <v>46.060200668896321</v>
      </c>
      <c r="P996" s="5">
        <f t="shared" si="61"/>
        <v>15.302222222222222</v>
      </c>
      <c r="Q996" t="s">
        <v>2055</v>
      </c>
      <c r="R996" t="s">
        <v>2056</v>
      </c>
      <c r="S996" s="8">
        <f t="shared" si="62"/>
        <v>1117341.5</v>
      </c>
      <c r="T996" s="8">
        <f t="shared" si="63"/>
        <v>43765.208333333328</v>
      </c>
    </row>
    <row r="997" spans="1:20" ht="34" x14ac:dyDescent="0.2">
      <c r="A997">
        <v>372</v>
      </c>
      <c r="B997" t="s">
        <v>796</v>
      </c>
      <c r="C997" s="3" t="s">
        <v>797</v>
      </c>
      <c r="D997">
        <v>900</v>
      </c>
      <c r="E997">
        <v>14324</v>
      </c>
      <c r="F997" t="s">
        <v>20</v>
      </c>
      <c r="G997">
        <v>169</v>
      </c>
      <c r="H997" t="s">
        <v>21</v>
      </c>
      <c r="I997" t="s">
        <v>22</v>
      </c>
      <c r="J997">
        <v>1420696800</v>
      </c>
      <c r="K997">
        <v>1422424800</v>
      </c>
      <c r="L997" t="b">
        <v>0</v>
      </c>
      <c r="M997" t="b">
        <v>1</v>
      </c>
      <c r="N997" t="s">
        <v>42</v>
      </c>
      <c r="O997" s="14">
        <f t="shared" si="60"/>
        <v>84.757396449704146</v>
      </c>
      <c r="P997" s="5">
        <f t="shared" si="61"/>
        <v>15.915555555555555</v>
      </c>
      <c r="Q997" t="s">
        <v>2033</v>
      </c>
      <c r="R997" t="s">
        <v>2034</v>
      </c>
      <c r="S997" s="8">
        <f t="shared" si="62"/>
        <v>1012164</v>
      </c>
      <c r="T997" s="8">
        <f t="shared" si="63"/>
        <v>42032.25</v>
      </c>
    </row>
    <row r="998" spans="1:20" ht="17" x14ac:dyDescent="0.2">
      <c r="A998">
        <v>364</v>
      </c>
      <c r="B998" t="s">
        <v>780</v>
      </c>
      <c r="C998" s="3" t="s">
        <v>781</v>
      </c>
      <c r="D998">
        <v>900</v>
      </c>
      <c r="E998">
        <v>14547</v>
      </c>
      <c r="F998" t="s">
        <v>20</v>
      </c>
      <c r="G998">
        <v>186</v>
      </c>
      <c r="H998" t="s">
        <v>21</v>
      </c>
      <c r="I998" t="s">
        <v>22</v>
      </c>
      <c r="J998">
        <v>1520229600</v>
      </c>
      <c r="K998">
        <v>1522818000</v>
      </c>
      <c r="L998" t="b">
        <v>0</v>
      </c>
      <c r="M998" t="b">
        <v>0</v>
      </c>
      <c r="N998" t="s">
        <v>60</v>
      </c>
      <c r="O998" s="14">
        <f t="shared" si="60"/>
        <v>78.209677419354833</v>
      </c>
      <c r="P998" s="5">
        <f t="shared" si="61"/>
        <v>16.163333333333334</v>
      </c>
      <c r="Q998" t="s">
        <v>2037</v>
      </c>
      <c r="R998" t="s">
        <v>2051</v>
      </c>
      <c r="S998" s="8">
        <f t="shared" si="62"/>
        <v>1081284</v>
      </c>
      <c r="T998" s="8">
        <f t="shared" si="63"/>
        <v>43194.208333333328</v>
      </c>
    </row>
    <row r="999" spans="1:20" ht="17" x14ac:dyDescent="0.2">
      <c r="A999">
        <v>289</v>
      </c>
      <c r="B999" t="s">
        <v>630</v>
      </c>
      <c r="C999" s="3" t="s">
        <v>631</v>
      </c>
      <c r="D999">
        <v>800</v>
      </c>
      <c r="E999">
        <v>13474</v>
      </c>
      <c r="F999" t="s">
        <v>20</v>
      </c>
      <c r="G999">
        <v>337</v>
      </c>
      <c r="H999" t="s">
        <v>15</v>
      </c>
      <c r="I999" t="s">
        <v>16</v>
      </c>
      <c r="J999">
        <v>1438578000</v>
      </c>
      <c r="K999">
        <v>1438837200</v>
      </c>
      <c r="L999" t="b">
        <v>0</v>
      </c>
      <c r="M999" t="b">
        <v>0</v>
      </c>
      <c r="N999" t="s">
        <v>33</v>
      </c>
      <c r="O999" s="14">
        <f t="shared" si="60"/>
        <v>39.982195845697326</v>
      </c>
      <c r="P999" s="5">
        <f t="shared" si="61"/>
        <v>16.842500000000001</v>
      </c>
      <c r="Q999" t="s">
        <v>2039</v>
      </c>
      <c r="R999" t="s">
        <v>2048</v>
      </c>
      <c r="S999" s="8">
        <f t="shared" si="62"/>
        <v>1024581.5</v>
      </c>
      <c r="T999" s="8">
        <f t="shared" si="63"/>
        <v>42222.208333333328</v>
      </c>
    </row>
    <row r="1000" spans="1:20" ht="34" x14ac:dyDescent="0.2">
      <c r="A1000">
        <v>712</v>
      </c>
      <c r="B1000" t="s">
        <v>1462</v>
      </c>
      <c r="C1000" s="3" t="s">
        <v>1463</v>
      </c>
      <c r="D1000">
        <v>800</v>
      </c>
      <c r="E1000">
        <v>14725</v>
      </c>
      <c r="F1000" t="s">
        <v>20</v>
      </c>
      <c r="G1000">
        <v>202</v>
      </c>
      <c r="H1000" t="s">
        <v>21</v>
      </c>
      <c r="I1000" t="s">
        <v>22</v>
      </c>
      <c r="J1000">
        <v>1467954000</v>
      </c>
      <c r="K1000">
        <v>1471496400</v>
      </c>
      <c r="L1000" t="b">
        <v>0</v>
      </c>
      <c r="M1000" t="b">
        <v>0</v>
      </c>
      <c r="N1000" t="s">
        <v>33</v>
      </c>
      <c r="O1000" s="14">
        <f t="shared" si="60"/>
        <v>72.896039603960389</v>
      </c>
      <c r="P1000" s="5">
        <f t="shared" si="61"/>
        <v>18.40625</v>
      </c>
      <c r="Q1000" t="s">
        <v>2033</v>
      </c>
      <c r="R1000" t="s">
        <v>2034</v>
      </c>
      <c r="S1000" s="8">
        <f t="shared" si="62"/>
        <v>1044981.5</v>
      </c>
      <c r="T1000" s="8">
        <f t="shared" si="63"/>
        <v>42600.208333333328</v>
      </c>
    </row>
    <row r="1001" spans="1:20" ht="17" x14ac:dyDescent="0.2">
      <c r="A1001">
        <v>653</v>
      </c>
      <c r="B1001" t="s">
        <v>1348</v>
      </c>
      <c r="C1001" s="3" t="s">
        <v>1349</v>
      </c>
      <c r="D1001">
        <v>600</v>
      </c>
      <c r="E1001">
        <v>14033</v>
      </c>
      <c r="F1001" t="s">
        <v>20</v>
      </c>
      <c r="G1001">
        <v>234</v>
      </c>
      <c r="H1001" t="s">
        <v>21</v>
      </c>
      <c r="I1001" t="s">
        <v>22</v>
      </c>
      <c r="J1001">
        <v>1460091600</v>
      </c>
      <c r="K1001">
        <v>1460264400</v>
      </c>
      <c r="L1001" t="b">
        <v>0</v>
      </c>
      <c r="M1001" t="b">
        <v>0</v>
      </c>
      <c r="N1001" t="s">
        <v>28</v>
      </c>
      <c r="O1001" s="14">
        <f t="shared" si="60"/>
        <v>59.970085470085472</v>
      </c>
      <c r="P1001" s="5">
        <f t="shared" si="61"/>
        <v>23.388333333333332</v>
      </c>
      <c r="Q1001" t="s">
        <v>2033</v>
      </c>
      <c r="R1001" t="s">
        <v>2034</v>
      </c>
      <c r="S1001" s="8">
        <f t="shared" si="62"/>
        <v>1039521.5</v>
      </c>
      <c r="T1001" s="8">
        <f t="shared" si="63"/>
        <v>42470.208333333328</v>
      </c>
    </row>
    <row r="1002" spans="1:20" x14ac:dyDescent="0.2">
      <c r="O1002" s="14" t="e">
        <f t="shared" si="60"/>
        <v>#DIV/0!</v>
      </c>
      <c r="Q1002" t="s">
        <v>2035</v>
      </c>
      <c r="R1002" t="s">
        <v>2036</v>
      </c>
      <c r="S1002" s="8">
        <f t="shared" si="62"/>
        <v>25569</v>
      </c>
      <c r="T1002" s="8">
        <f t="shared" si="63"/>
        <v>25569</v>
      </c>
    </row>
    <row r="1003" spans="1:20" x14ac:dyDescent="0.2">
      <c r="O1003" s="4"/>
    </row>
    <row r="1004" spans="1:20" x14ac:dyDescent="0.2">
      <c r="O1004" s="4"/>
    </row>
    <row r="1005" spans="1:20" x14ac:dyDescent="0.2">
      <c r="O1005" s="4"/>
    </row>
    <row r="1006" spans="1:20" x14ac:dyDescent="0.2">
      <c r="O1006" s="4"/>
    </row>
    <row r="1007" spans="1:20" x14ac:dyDescent="0.2">
      <c r="O1007" s="4"/>
    </row>
    <row r="1008" spans="1:20" x14ac:dyDescent="0.2">
      <c r="O1008" s="4"/>
    </row>
    <row r="1009" spans="15:15" x14ac:dyDescent="0.2">
      <c r="O1009" s="4"/>
    </row>
    <row r="1010" spans="15:15" x14ac:dyDescent="0.2">
      <c r="O1010" s="4"/>
    </row>
    <row r="1011" spans="15:15" x14ac:dyDescent="0.2">
      <c r="O1011" s="4"/>
    </row>
    <row r="1012" spans="15:15" x14ac:dyDescent="0.2">
      <c r="O1012" s="4"/>
    </row>
    <row r="1013" spans="15:15" x14ac:dyDescent="0.2">
      <c r="O1013" s="4"/>
    </row>
    <row r="1014" spans="15:15" x14ac:dyDescent="0.2">
      <c r="O1014" s="4"/>
    </row>
    <row r="1015" spans="15:15" x14ac:dyDescent="0.2">
      <c r="O1015" s="4"/>
    </row>
    <row r="1016" spans="15:15" x14ac:dyDescent="0.2">
      <c r="O1016" s="4"/>
    </row>
    <row r="1017" spans="15:15" x14ac:dyDescent="0.2">
      <c r="O1017" s="4"/>
    </row>
    <row r="1018" spans="15:15" x14ac:dyDescent="0.2">
      <c r="O1018" s="4"/>
    </row>
    <row r="1019" spans="15:15" x14ac:dyDescent="0.2">
      <c r="O1019" s="4"/>
    </row>
    <row r="1020" spans="15:15" x14ac:dyDescent="0.2">
      <c r="O1020" s="4"/>
    </row>
    <row r="1021" spans="15:15" x14ac:dyDescent="0.2">
      <c r="O1021" s="4"/>
    </row>
    <row r="1022" spans="15:15" x14ac:dyDescent="0.2">
      <c r="O1022" s="4"/>
    </row>
    <row r="1023" spans="15:15" x14ac:dyDescent="0.2">
      <c r="O1023" s="4"/>
    </row>
    <row r="1024" spans="15:15" x14ac:dyDescent="0.2">
      <c r="O1024" s="4"/>
    </row>
    <row r="1025" spans="15:15" x14ac:dyDescent="0.2">
      <c r="O1025" s="4"/>
    </row>
    <row r="1026" spans="15:15" x14ac:dyDescent="0.2">
      <c r="O1026" s="4"/>
    </row>
    <row r="1027" spans="15:15" x14ac:dyDescent="0.2">
      <c r="O1027" s="4"/>
    </row>
    <row r="1028" spans="15:15" x14ac:dyDescent="0.2">
      <c r="O1028" s="4"/>
    </row>
    <row r="1029" spans="15:15" x14ac:dyDescent="0.2">
      <c r="O1029" s="4"/>
    </row>
    <row r="1030" spans="15:15" x14ac:dyDescent="0.2">
      <c r="O1030" s="4"/>
    </row>
    <row r="1031" spans="15:15" x14ac:dyDescent="0.2">
      <c r="O1031" s="4"/>
    </row>
    <row r="1032" spans="15:15" x14ac:dyDescent="0.2">
      <c r="O1032" s="4"/>
    </row>
    <row r="1033" spans="15:15" x14ac:dyDescent="0.2">
      <c r="O1033" s="4"/>
    </row>
    <row r="1034" spans="15:15" x14ac:dyDescent="0.2">
      <c r="O1034" s="4"/>
    </row>
    <row r="1035" spans="15:15" x14ac:dyDescent="0.2">
      <c r="O1035" s="4"/>
    </row>
    <row r="1036" spans="15:15" x14ac:dyDescent="0.2">
      <c r="O1036" s="4"/>
    </row>
    <row r="1037" spans="15:15" x14ac:dyDescent="0.2">
      <c r="O1037" s="4"/>
    </row>
    <row r="1038" spans="15:15" x14ac:dyDescent="0.2">
      <c r="O1038" s="4"/>
    </row>
    <row r="1039" spans="15:15" x14ac:dyDescent="0.2">
      <c r="O1039" s="4"/>
    </row>
    <row r="1040" spans="15:15" x14ac:dyDescent="0.2">
      <c r="O1040" s="4"/>
    </row>
    <row r="1041" spans="15:15" x14ac:dyDescent="0.2">
      <c r="O1041" s="4"/>
    </row>
    <row r="1042" spans="15:15" x14ac:dyDescent="0.2">
      <c r="O1042" s="4"/>
    </row>
    <row r="1043" spans="15:15" x14ac:dyDescent="0.2">
      <c r="O1043" s="4"/>
    </row>
    <row r="1044" spans="15:15" x14ac:dyDescent="0.2">
      <c r="O1044" s="4"/>
    </row>
    <row r="1045" spans="15:15" x14ac:dyDescent="0.2">
      <c r="O1045" s="4"/>
    </row>
    <row r="1046" spans="15:15" x14ac:dyDescent="0.2">
      <c r="O1046" s="4"/>
    </row>
    <row r="1047" spans="15:15" x14ac:dyDescent="0.2">
      <c r="O1047" s="4"/>
    </row>
    <row r="1048" spans="15:15" x14ac:dyDescent="0.2">
      <c r="O1048" s="4"/>
    </row>
    <row r="1049" spans="15:15" x14ac:dyDescent="0.2">
      <c r="O1049" s="4"/>
    </row>
    <row r="1050" spans="15:15" x14ac:dyDescent="0.2">
      <c r="O1050" s="4"/>
    </row>
    <row r="1051" spans="15:15" x14ac:dyDescent="0.2">
      <c r="O1051" s="4"/>
    </row>
    <row r="1052" spans="15:15" x14ac:dyDescent="0.2">
      <c r="O1052" s="4"/>
    </row>
    <row r="1053" spans="15:15" x14ac:dyDescent="0.2">
      <c r="O1053" s="4"/>
    </row>
    <row r="1054" spans="15:15" x14ac:dyDescent="0.2">
      <c r="O1054" s="4"/>
    </row>
    <row r="1055" spans="15:15" x14ac:dyDescent="0.2">
      <c r="O1055" s="4"/>
    </row>
    <row r="1056" spans="15:15" x14ac:dyDescent="0.2">
      <c r="O1056" s="4"/>
    </row>
    <row r="1057" spans="15:15" x14ac:dyDescent="0.2">
      <c r="O1057" s="4"/>
    </row>
    <row r="1058" spans="15:15" x14ac:dyDescent="0.2">
      <c r="O1058" s="4"/>
    </row>
    <row r="1059" spans="15:15" x14ac:dyDescent="0.2">
      <c r="O1059" s="4"/>
    </row>
    <row r="1060" spans="15:15" x14ac:dyDescent="0.2">
      <c r="O1060" s="4"/>
    </row>
    <row r="1061" spans="15:15" x14ac:dyDescent="0.2">
      <c r="O1061" s="4"/>
    </row>
    <row r="1062" spans="15:15" x14ac:dyDescent="0.2">
      <c r="O1062" s="4"/>
    </row>
    <row r="1063" spans="15:15" x14ac:dyDescent="0.2">
      <c r="O1063" s="4"/>
    </row>
    <row r="1064" spans="15:15" x14ac:dyDescent="0.2">
      <c r="O1064" s="4"/>
    </row>
    <row r="1065" spans="15:15" x14ac:dyDescent="0.2">
      <c r="O1065" s="4"/>
    </row>
    <row r="1066" spans="15:15" x14ac:dyDescent="0.2">
      <c r="O1066" s="4"/>
    </row>
    <row r="1067" spans="15:15" x14ac:dyDescent="0.2">
      <c r="O1067" s="4"/>
    </row>
    <row r="1068" spans="15:15" x14ac:dyDescent="0.2">
      <c r="O1068" s="4"/>
    </row>
    <row r="1069" spans="15:15" x14ac:dyDescent="0.2">
      <c r="O1069" s="4"/>
    </row>
    <row r="1070" spans="15:15" x14ac:dyDescent="0.2">
      <c r="O1070" s="4"/>
    </row>
    <row r="1071" spans="15:15" x14ac:dyDescent="0.2">
      <c r="O1071" s="4"/>
    </row>
    <row r="1072" spans="15:15" x14ac:dyDescent="0.2">
      <c r="O1072" s="4"/>
    </row>
    <row r="1073" spans="15:15" x14ac:dyDescent="0.2">
      <c r="O1073" s="4"/>
    </row>
    <row r="1074" spans="15:15" x14ac:dyDescent="0.2">
      <c r="O1074" s="4"/>
    </row>
    <row r="1075" spans="15:15" x14ac:dyDescent="0.2">
      <c r="O1075" s="4"/>
    </row>
    <row r="1076" spans="15:15" x14ac:dyDescent="0.2">
      <c r="O1076" s="4"/>
    </row>
    <row r="1077" spans="15:15" x14ac:dyDescent="0.2">
      <c r="O1077" s="4"/>
    </row>
    <row r="1078" spans="15:15" x14ac:dyDescent="0.2">
      <c r="O1078" s="4"/>
    </row>
    <row r="1079" spans="15:15" x14ac:dyDescent="0.2">
      <c r="O1079" s="4"/>
    </row>
    <row r="1080" spans="15:15" x14ac:dyDescent="0.2">
      <c r="O1080" s="4"/>
    </row>
    <row r="1081" spans="15:15" x14ac:dyDescent="0.2">
      <c r="O1081" s="4"/>
    </row>
    <row r="1082" spans="15:15" x14ac:dyDescent="0.2">
      <c r="O1082" s="4"/>
    </row>
    <row r="1083" spans="15:15" x14ac:dyDescent="0.2">
      <c r="O1083" s="4"/>
    </row>
    <row r="1084" spans="15:15" x14ac:dyDescent="0.2">
      <c r="O1084" s="4"/>
    </row>
    <row r="1085" spans="15:15" x14ac:dyDescent="0.2">
      <c r="O1085" s="4"/>
    </row>
    <row r="1086" spans="15:15" x14ac:dyDescent="0.2">
      <c r="O1086" s="4"/>
    </row>
    <row r="1087" spans="15:15" x14ac:dyDescent="0.2">
      <c r="O1087" s="4"/>
    </row>
    <row r="1088" spans="15:15" x14ac:dyDescent="0.2">
      <c r="O1088" s="4"/>
    </row>
    <row r="1089" spans="15:15" x14ac:dyDescent="0.2">
      <c r="O1089" s="4"/>
    </row>
    <row r="1090" spans="15:15" x14ac:dyDescent="0.2">
      <c r="O1090" s="4"/>
    </row>
    <row r="1091" spans="15:15" x14ac:dyDescent="0.2">
      <c r="O1091" s="4"/>
    </row>
    <row r="1092" spans="15:15" x14ac:dyDescent="0.2">
      <c r="O1092" s="4"/>
    </row>
    <row r="1093" spans="15:15" x14ac:dyDescent="0.2">
      <c r="O1093" s="4"/>
    </row>
    <row r="1094" spans="15:15" x14ac:dyDescent="0.2">
      <c r="O1094" s="4"/>
    </row>
    <row r="1095" spans="15:15" x14ac:dyDescent="0.2">
      <c r="O1095" s="4"/>
    </row>
    <row r="1096" spans="15:15" x14ac:dyDescent="0.2">
      <c r="O1096" s="4"/>
    </row>
    <row r="1097" spans="15:15" x14ac:dyDescent="0.2">
      <c r="O1097" s="4"/>
    </row>
    <row r="1098" spans="15:15" x14ac:dyDescent="0.2">
      <c r="O1098" s="4"/>
    </row>
    <row r="1099" spans="15:15" x14ac:dyDescent="0.2">
      <c r="O1099" s="4"/>
    </row>
    <row r="1100" spans="15:15" x14ac:dyDescent="0.2">
      <c r="O1100" s="4"/>
    </row>
    <row r="1101" spans="15:15" x14ac:dyDescent="0.2">
      <c r="O1101" s="4"/>
    </row>
    <row r="1102" spans="15:15" x14ac:dyDescent="0.2">
      <c r="O1102" s="4"/>
    </row>
    <row r="1103" spans="15:15" x14ac:dyDescent="0.2">
      <c r="O1103" s="4"/>
    </row>
    <row r="1104" spans="15:15" x14ac:dyDescent="0.2">
      <c r="O1104" s="4"/>
    </row>
    <row r="1105" spans="15:15" x14ac:dyDescent="0.2">
      <c r="O1105" s="4"/>
    </row>
    <row r="1106" spans="15:15" x14ac:dyDescent="0.2">
      <c r="O1106" s="4"/>
    </row>
    <row r="1107" spans="15:15" x14ac:dyDescent="0.2">
      <c r="O1107" s="4"/>
    </row>
    <row r="1108" spans="15:15" x14ac:dyDescent="0.2">
      <c r="O1108" s="4"/>
    </row>
    <row r="1109" spans="15:15" x14ac:dyDescent="0.2">
      <c r="O1109" s="4"/>
    </row>
    <row r="1110" spans="15:15" x14ac:dyDescent="0.2">
      <c r="O1110" s="4"/>
    </row>
    <row r="1111" spans="15:15" x14ac:dyDescent="0.2">
      <c r="O1111" s="4"/>
    </row>
    <row r="1112" spans="15:15" x14ac:dyDescent="0.2">
      <c r="O1112" s="4"/>
    </row>
    <row r="1113" spans="15:15" x14ac:dyDescent="0.2">
      <c r="O1113" s="4"/>
    </row>
    <row r="1114" spans="15:15" x14ac:dyDescent="0.2">
      <c r="O1114" s="4"/>
    </row>
    <row r="1115" spans="15:15" x14ac:dyDescent="0.2">
      <c r="O1115" s="4"/>
    </row>
    <row r="1116" spans="15:15" x14ac:dyDescent="0.2">
      <c r="O1116" s="4"/>
    </row>
    <row r="1117" spans="15:15" x14ac:dyDescent="0.2">
      <c r="O1117" s="4"/>
    </row>
    <row r="1118" spans="15:15" x14ac:dyDescent="0.2">
      <c r="O1118" s="4"/>
    </row>
    <row r="1119" spans="15:15" x14ac:dyDescent="0.2">
      <c r="O1119" s="4"/>
    </row>
    <row r="1120" spans="15:15" x14ac:dyDescent="0.2">
      <c r="O1120" s="4"/>
    </row>
    <row r="1121" spans="15:15" x14ac:dyDescent="0.2">
      <c r="O1121" s="4"/>
    </row>
    <row r="1122" spans="15:15" x14ac:dyDescent="0.2">
      <c r="O1122" s="4"/>
    </row>
    <row r="1123" spans="15:15" x14ac:dyDescent="0.2">
      <c r="O1123" s="4"/>
    </row>
    <row r="1124" spans="15:15" x14ac:dyDescent="0.2">
      <c r="O1124" s="4"/>
    </row>
    <row r="1125" spans="15:15" x14ac:dyDescent="0.2">
      <c r="O1125" s="4"/>
    </row>
    <row r="1126" spans="15:15" x14ac:dyDescent="0.2">
      <c r="O1126" s="4"/>
    </row>
    <row r="1127" spans="15:15" x14ac:dyDescent="0.2">
      <c r="O1127" s="4"/>
    </row>
    <row r="1128" spans="15:15" x14ac:dyDescent="0.2">
      <c r="O1128" s="4"/>
    </row>
    <row r="1129" spans="15:15" x14ac:dyDescent="0.2">
      <c r="O1129" s="4"/>
    </row>
    <row r="1130" spans="15:15" x14ac:dyDescent="0.2">
      <c r="O1130" s="4"/>
    </row>
    <row r="1131" spans="15:15" x14ac:dyDescent="0.2">
      <c r="O1131" s="4"/>
    </row>
    <row r="1132" spans="15:15" x14ac:dyDescent="0.2">
      <c r="O1132" s="4"/>
    </row>
    <row r="1133" spans="15:15" x14ac:dyDescent="0.2">
      <c r="O1133" s="4"/>
    </row>
    <row r="1134" spans="15:15" x14ac:dyDescent="0.2">
      <c r="O1134" s="4"/>
    </row>
    <row r="1135" spans="15:15" x14ac:dyDescent="0.2">
      <c r="O1135" s="4"/>
    </row>
    <row r="1136" spans="15:15" x14ac:dyDescent="0.2">
      <c r="O1136" s="4"/>
    </row>
    <row r="1137" spans="15:15" x14ac:dyDescent="0.2">
      <c r="O1137" s="4"/>
    </row>
    <row r="1138" spans="15:15" x14ac:dyDescent="0.2">
      <c r="O1138" s="4"/>
    </row>
    <row r="1139" spans="15:15" x14ac:dyDescent="0.2">
      <c r="O1139" s="4"/>
    </row>
    <row r="1140" spans="15:15" x14ac:dyDescent="0.2">
      <c r="O1140" s="4"/>
    </row>
    <row r="1141" spans="15:15" x14ac:dyDescent="0.2">
      <c r="O1141" s="4"/>
    </row>
    <row r="1142" spans="15:15" x14ac:dyDescent="0.2">
      <c r="O1142" s="4"/>
    </row>
    <row r="1143" spans="15:15" x14ac:dyDescent="0.2">
      <c r="O1143" s="4"/>
    </row>
    <row r="1144" spans="15:15" x14ac:dyDescent="0.2">
      <c r="O1144" s="4"/>
    </row>
    <row r="1145" spans="15:15" x14ac:dyDescent="0.2">
      <c r="O1145" s="4"/>
    </row>
    <row r="1146" spans="15:15" x14ac:dyDescent="0.2">
      <c r="O1146" s="4"/>
    </row>
    <row r="1147" spans="15:15" x14ac:dyDescent="0.2">
      <c r="O1147" s="4"/>
    </row>
    <row r="1148" spans="15:15" x14ac:dyDescent="0.2">
      <c r="O1148" s="4"/>
    </row>
    <row r="1149" spans="15:15" x14ac:dyDescent="0.2">
      <c r="O1149" s="4"/>
    </row>
    <row r="1150" spans="15:15" x14ac:dyDescent="0.2">
      <c r="O1150" s="4"/>
    </row>
    <row r="1151" spans="15:15" x14ac:dyDescent="0.2">
      <c r="O1151" s="4"/>
    </row>
    <row r="1152" spans="15:15" x14ac:dyDescent="0.2">
      <c r="O1152" s="4"/>
    </row>
    <row r="1153" spans="15:16" x14ac:dyDescent="0.2">
      <c r="O1153" s="4"/>
    </row>
    <row r="1154" spans="15:16" x14ac:dyDescent="0.2">
      <c r="O1154" s="4"/>
    </row>
    <row r="1155" spans="15:16" x14ac:dyDescent="0.2">
      <c r="O1155" s="4"/>
    </row>
    <row r="1156" spans="15:16" x14ac:dyDescent="0.2">
      <c r="O1156" s="4"/>
    </row>
    <row r="1157" spans="15:16" x14ac:dyDescent="0.2">
      <c r="O1157" s="4"/>
    </row>
    <row r="1158" spans="15:16" x14ac:dyDescent="0.2">
      <c r="O1158" s="4"/>
    </row>
    <row r="1159" spans="15:16" x14ac:dyDescent="0.2">
      <c r="O1159" s="4"/>
    </row>
    <row r="1160" spans="15:16" x14ac:dyDescent="0.2">
      <c r="O1160" s="4"/>
    </row>
    <row r="1161" spans="15:16" x14ac:dyDescent="0.2">
      <c r="O1161" s="4"/>
    </row>
    <row r="1162" spans="15:16" x14ac:dyDescent="0.2">
      <c r="O1162" s="4"/>
    </row>
    <row r="1163" spans="15:16" x14ac:dyDescent="0.2">
      <c r="O1163" s="4"/>
    </row>
    <row r="1164" spans="15:16" x14ac:dyDescent="0.2">
      <c r="P1164" s="4"/>
    </row>
    <row r="1165" spans="15:16" x14ac:dyDescent="0.2">
      <c r="O1165" s="4"/>
    </row>
    <row r="1166" spans="15:16" x14ac:dyDescent="0.2">
      <c r="O1166" s="4"/>
    </row>
    <row r="1167" spans="15:16" x14ac:dyDescent="0.2">
      <c r="O1167" s="4"/>
    </row>
    <row r="1168" spans="15:16" x14ac:dyDescent="0.2">
      <c r="O1168" s="4"/>
    </row>
    <row r="1169" spans="15:15" x14ac:dyDescent="0.2">
      <c r="O1169" s="4"/>
    </row>
    <row r="1170" spans="15:15" x14ac:dyDescent="0.2">
      <c r="O1170" s="4"/>
    </row>
    <row r="1171" spans="15:15" x14ac:dyDescent="0.2">
      <c r="O1171" s="4"/>
    </row>
    <row r="1172" spans="15:15" x14ac:dyDescent="0.2">
      <c r="O1172" s="4"/>
    </row>
    <row r="1173" spans="15:15" x14ac:dyDescent="0.2">
      <c r="O1173" s="4"/>
    </row>
    <row r="1174" spans="15:15" x14ac:dyDescent="0.2">
      <c r="O1174" s="4"/>
    </row>
    <row r="1175" spans="15:15" x14ac:dyDescent="0.2">
      <c r="O1175" s="4"/>
    </row>
    <row r="1176" spans="15:15" x14ac:dyDescent="0.2">
      <c r="O1176" s="4"/>
    </row>
    <row r="1177" spans="15:15" x14ac:dyDescent="0.2">
      <c r="O1177" s="4"/>
    </row>
    <row r="1178" spans="15:15" x14ac:dyDescent="0.2">
      <c r="O1178" s="4"/>
    </row>
    <row r="1179" spans="15:15" x14ac:dyDescent="0.2">
      <c r="O1179" s="4"/>
    </row>
    <row r="1180" spans="15:15" x14ac:dyDescent="0.2">
      <c r="O1180" s="4"/>
    </row>
    <row r="1181" spans="15:15" x14ac:dyDescent="0.2">
      <c r="O1181" s="4"/>
    </row>
    <row r="1182" spans="15:15" x14ac:dyDescent="0.2">
      <c r="O1182" s="4"/>
    </row>
    <row r="1183" spans="15:15" x14ac:dyDescent="0.2">
      <c r="O1183" s="4"/>
    </row>
    <row r="1184" spans="15:15" x14ac:dyDescent="0.2">
      <c r="O1184" s="4"/>
    </row>
    <row r="1185" spans="15:15" x14ac:dyDescent="0.2">
      <c r="O1185" s="4"/>
    </row>
    <row r="1186" spans="15:15" x14ac:dyDescent="0.2">
      <c r="O1186" s="4"/>
    </row>
    <row r="1187" spans="15:15" x14ac:dyDescent="0.2">
      <c r="O1187" s="4"/>
    </row>
    <row r="1188" spans="15:15" x14ac:dyDescent="0.2">
      <c r="O1188" s="4"/>
    </row>
    <row r="1189" spans="15:15" x14ac:dyDescent="0.2">
      <c r="O1189" s="4"/>
    </row>
    <row r="1190" spans="15:15" x14ac:dyDescent="0.2">
      <c r="O1190" s="4"/>
    </row>
    <row r="1191" spans="15:15" x14ac:dyDescent="0.2">
      <c r="O1191" s="4"/>
    </row>
    <row r="1192" spans="15:15" x14ac:dyDescent="0.2">
      <c r="O1192" s="4"/>
    </row>
    <row r="1193" spans="15:15" x14ac:dyDescent="0.2">
      <c r="O1193" s="4"/>
    </row>
    <row r="1194" spans="15:15" x14ac:dyDescent="0.2">
      <c r="O1194" s="4"/>
    </row>
    <row r="1195" spans="15:15" x14ac:dyDescent="0.2">
      <c r="O1195" s="4"/>
    </row>
    <row r="1196" spans="15:15" x14ac:dyDescent="0.2">
      <c r="O1196" s="4"/>
    </row>
    <row r="1197" spans="15:15" x14ac:dyDescent="0.2">
      <c r="O1197" s="4"/>
    </row>
    <row r="1198" spans="15:15" x14ac:dyDescent="0.2">
      <c r="O1198" s="4"/>
    </row>
    <row r="1199" spans="15:15" x14ac:dyDescent="0.2">
      <c r="O1199" s="4"/>
    </row>
    <row r="1200" spans="15:15" x14ac:dyDescent="0.2">
      <c r="O1200" s="4"/>
    </row>
    <row r="1201" spans="15:15" x14ac:dyDescent="0.2">
      <c r="O1201" s="4"/>
    </row>
    <row r="1202" spans="15:15" x14ac:dyDescent="0.2">
      <c r="O1202" s="4"/>
    </row>
    <row r="1203" spans="15:15" x14ac:dyDescent="0.2">
      <c r="O1203" s="4"/>
    </row>
    <row r="1204" spans="15:15" x14ac:dyDescent="0.2">
      <c r="O1204" s="4"/>
    </row>
    <row r="1205" spans="15:15" x14ac:dyDescent="0.2">
      <c r="O1205" s="4"/>
    </row>
    <row r="1206" spans="15:15" x14ac:dyDescent="0.2">
      <c r="O1206" s="4"/>
    </row>
    <row r="1207" spans="15:15" x14ac:dyDescent="0.2">
      <c r="O1207" s="4"/>
    </row>
    <row r="1208" spans="15:15" x14ac:dyDescent="0.2">
      <c r="O1208" s="4"/>
    </row>
  </sheetData>
  <sortState xmlns:xlrd2="http://schemas.microsoft.com/office/spreadsheetml/2017/richdata2" ref="A2:O1208">
    <sortCondition ref="O1:O1208"/>
  </sortState>
  <conditionalFormatting sqref="F1:F1048576">
    <cfRule type="containsText" dxfId="6" priority="4" operator="containsText" text="canceled">
      <formula>NOT(ISERROR(SEARCH("canceled",F1)))</formula>
    </cfRule>
    <cfRule type="containsText" dxfId="5" priority="5" operator="containsText" text="canceled ">
      <formula>NOT(ISERROR(SEARCH("canceled ",F1)))</formula>
    </cfRule>
    <cfRule type="containsText" dxfId="4" priority="6" operator="containsText" text="failed">
      <formula>NOT(ISERROR(SEARCH("failed",F1)))</formula>
    </cfRule>
    <cfRule type="containsText" dxfId="3" priority="7" operator="containsText" text="live">
      <formula>NOT(ISERROR(SEARCH("live",F1)))</formula>
    </cfRule>
    <cfRule type="containsText" dxfId="2" priority="8" operator="containsText" text="canceled ">
      <formula>NOT(ISERROR(SEARCH("canceled ",F1)))</formula>
    </cfRule>
    <cfRule type="containsText" dxfId="1" priority="9" operator="containsText" text="successful">
      <formula>NOT(ISERROR(SEARCH("successful",F1)))</formula>
    </cfRule>
    <cfRule type="containsText" dxfId="0" priority="10" operator="containsText" text="failed ">
      <formula>NOT(ISERROR(SEARCH("failed ",F1)))</formula>
    </cfRule>
  </conditionalFormatting>
  <conditionalFormatting sqref="O1003:O1048576 O1">
    <cfRule type="colorScale" priority="3">
      <colorScale>
        <cfvo type="min"/>
        <cfvo type="percentile" val="100"/>
        <cfvo type="max"/>
        <color rgb="FFC00000"/>
        <color rgb="FF00B050"/>
        <color rgb="FF0070C0"/>
      </colorScale>
    </cfRule>
  </conditionalFormatting>
  <conditionalFormatting sqref="P1:P1048576">
    <cfRule type="colorScale" priority="1">
      <colorScale>
        <cfvo type="percent" val="0"/>
        <cfvo type="percentile" val="100"/>
        <cfvo type="max"/>
        <color rgb="FFC00000"/>
        <color rgb="FF00B050"/>
        <color rgb="FF00206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9AF41-C3D3-C841-9413-A29F8B7C6D87}">
  <dimension ref="A1:G17"/>
  <sheetViews>
    <sheetView topLeftCell="A2" workbookViewId="0">
      <selection activeCell="K23" sqref="K23"/>
    </sheetView>
  </sheetViews>
  <sheetFormatPr baseColWidth="10" defaultRowHeight="16" x14ac:dyDescent="0.2"/>
  <cols>
    <col min="1" max="1" width="23.1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1" spans="1:7" ht="10" customHeight="1" x14ac:dyDescent="0.2"/>
    <row r="3" spans="1:7" x14ac:dyDescent="0.2">
      <c r="A3" s="6" t="s">
        <v>6</v>
      </c>
      <c r="B3" t="s">
        <v>2068</v>
      </c>
    </row>
    <row r="4" spans="1:7" ht="9" customHeight="1" x14ac:dyDescent="0.2"/>
    <row r="5" spans="1:7" x14ac:dyDescent="0.2">
      <c r="A5" s="6" t="s">
        <v>2071</v>
      </c>
      <c r="B5" s="6" t="s">
        <v>2069</v>
      </c>
    </row>
    <row r="6" spans="1:7" x14ac:dyDescent="0.2">
      <c r="A6" s="6" t="s">
        <v>2065</v>
      </c>
      <c r="B6" t="s">
        <v>74</v>
      </c>
      <c r="C6" t="s">
        <v>14</v>
      </c>
      <c r="D6" t="s">
        <v>47</v>
      </c>
      <c r="E6" t="s">
        <v>20</v>
      </c>
      <c r="F6" t="s">
        <v>2066</v>
      </c>
      <c r="G6" t="s">
        <v>2067</v>
      </c>
    </row>
    <row r="7" spans="1:7" x14ac:dyDescent="0.2">
      <c r="A7" s="7" t="s">
        <v>2037</v>
      </c>
      <c r="B7">
        <v>8</v>
      </c>
      <c r="C7">
        <v>65</v>
      </c>
      <c r="D7">
        <v>2</v>
      </c>
      <c r="E7">
        <v>103</v>
      </c>
      <c r="G7">
        <v>178</v>
      </c>
    </row>
    <row r="8" spans="1:7" x14ac:dyDescent="0.2">
      <c r="A8" s="7" t="s">
        <v>2031</v>
      </c>
      <c r="B8">
        <v>3</v>
      </c>
      <c r="C8">
        <v>21</v>
      </c>
      <c r="E8">
        <v>22</v>
      </c>
      <c r="G8">
        <v>46</v>
      </c>
    </row>
    <row r="9" spans="1:7" x14ac:dyDescent="0.2">
      <c r="A9" s="7" t="s">
        <v>2055</v>
      </c>
      <c r="B9">
        <v>5</v>
      </c>
      <c r="C9">
        <v>22</v>
      </c>
      <c r="E9">
        <v>21</v>
      </c>
      <c r="G9">
        <v>48</v>
      </c>
    </row>
    <row r="10" spans="1:7" x14ac:dyDescent="0.2">
      <c r="A10" s="7" t="s">
        <v>2061</v>
      </c>
      <c r="E10">
        <v>4</v>
      </c>
      <c r="G10">
        <v>4</v>
      </c>
    </row>
    <row r="11" spans="1:7" x14ac:dyDescent="0.2">
      <c r="A11" s="7" t="s">
        <v>2039</v>
      </c>
      <c r="B11">
        <v>13</v>
      </c>
      <c r="C11">
        <v>60</v>
      </c>
      <c r="D11">
        <v>3</v>
      </c>
      <c r="E11">
        <v>99</v>
      </c>
      <c r="G11">
        <v>175</v>
      </c>
    </row>
    <row r="12" spans="1:7" x14ac:dyDescent="0.2">
      <c r="A12" s="7" t="s">
        <v>2042</v>
      </c>
      <c r="C12">
        <v>16</v>
      </c>
      <c r="E12">
        <v>26</v>
      </c>
      <c r="G12">
        <v>42</v>
      </c>
    </row>
    <row r="13" spans="1:7" x14ac:dyDescent="0.2">
      <c r="A13" s="7" t="s">
        <v>2044</v>
      </c>
      <c r="B13">
        <v>2</v>
      </c>
      <c r="C13">
        <v>24</v>
      </c>
      <c r="D13">
        <v>1</v>
      </c>
      <c r="E13">
        <v>40</v>
      </c>
      <c r="G13">
        <v>67</v>
      </c>
    </row>
    <row r="14" spans="1:7" x14ac:dyDescent="0.2">
      <c r="A14" s="7" t="s">
        <v>2035</v>
      </c>
      <c r="B14">
        <v>6</v>
      </c>
      <c r="C14">
        <v>26</v>
      </c>
      <c r="E14">
        <v>63</v>
      </c>
      <c r="F14">
        <v>1</v>
      </c>
      <c r="G14">
        <v>96</v>
      </c>
    </row>
    <row r="15" spans="1:7" x14ac:dyDescent="0.2">
      <c r="A15" s="7" t="s">
        <v>2033</v>
      </c>
      <c r="B15">
        <v>20</v>
      </c>
      <c r="C15">
        <v>129</v>
      </c>
      <c r="D15">
        <v>8</v>
      </c>
      <c r="E15">
        <v>187</v>
      </c>
      <c r="G15">
        <v>344</v>
      </c>
    </row>
    <row r="16" spans="1:7" x14ac:dyDescent="0.2">
      <c r="A16" s="7" t="s">
        <v>2066</v>
      </c>
    </row>
    <row r="17" spans="1:7" x14ac:dyDescent="0.2">
      <c r="A17" s="7" t="s">
        <v>2067</v>
      </c>
      <c r="B17">
        <v>57</v>
      </c>
      <c r="C17">
        <v>363</v>
      </c>
      <c r="D17">
        <v>14</v>
      </c>
      <c r="E17">
        <v>565</v>
      </c>
      <c r="F17">
        <v>1</v>
      </c>
      <c r="G1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24FE9-2FCD-4948-B4F3-FBA1536F3C5D}">
  <dimension ref="A1:G31"/>
  <sheetViews>
    <sheetView tabSelected="1" topLeftCell="A2" workbookViewId="0">
      <selection activeCell="C4" sqref="C4"/>
    </sheetView>
  </sheetViews>
  <sheetFormatPr baseColWidth="10" defaultRowHeight="16" x14ac:dyDescent="0.2"/>
  <cols>
    <col min="1" max="1" width="20.8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1" spans="1:7" x14ac:dyDescent="0.2">
      <c r="A1" s="6" t="s">
        <v>6</v>
      </c>
      <c r="B1" t="s">
        <v>2068</v>
      </c>
    </row>
    <row r="2" spans="1:7" x14ac:dyDescent="0.2">
      <c r="A2" s="6" t="s">
        <v>2029</v>
      </c>
      <c r="B2" t="s">
        <v>2068</v>
      </c>
    </row>
    <row r="4" spans="1:7" x14ac:dyDescent="0.2">
      <c r="A4" s="6" t="s">
        <v>2070</v>
      </c>
      <c r="B4" s="6" t="s">
        <v>2069</v>
      </c>
    </row>
    <row r="5" spans="1:7" x14ac:dyDescent="0.2">
      <c r="A5" s="6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  <c r="G5" t="s">
        <v>2067</v>
      </c>
    </row>
    <row r="6" spans="1:7" x14ac:dyDescent="0.2">
      <c r="A6" s="7" t="s">
        <v>2038</v>
      </c>
      <c r="B6">
        <v>1</v>
      </c>
      <c r="C6">
        <v>11</v>
      </c>
      <c r="D6">
        <v>1</v>
      </c>
      <c r="E6">
        <v>21</v>
      </c>
      <c r="G6">
        <v>34</v>
      </c>
    </row>
    <row r="7" spans="1:7" x14ac:dyDescent="0.2">
      <c r="A7" s="7" t="s">
        <v>2062</v>
      </c>
      <c r="E7">
        <v>4</v>
      </c>
      <c r="G7">
        <v>4</v>
      </c>
    </row>
    <row r="8" spans="1:7" x14ac:dyDescent="0.2">
      <c r="A8" s="7" t="s">
        <v>2051</v>
      </c>
      <c r="B8">
        <v>2</v>
      </c>
      <c r="C8">
        <v>23</v>
      </c>
      <c r="D8">
        <v>1</v>
      </c>
      <c r="E8">
        <v>34</v>
      </c>
      <c r="G8">
        <v>60</v>
      </c>
    </row>
    <row r="9" spans="1:7" x14ac:dyDescent="0.2">
      <c r="A9" s="7" t="s">
        <v>2050</v>
      </c>
      <c r="C9">
        <v>14</v>
      </c>
      <c r="E9">
        <v>23</v>
      </c>
      <c r="G9">
        <v>37</v>
      </c>
    </row>
    <row r="10" spans="1:7" x14ac:dyDescent="0.2">
      <c r="A10" s="7" t="s">
        <v>2041</v>
      </c>
      <c r="C10">
        <v>8</v>
      </c>
      <c r="E10">
        <v>10</v>
      </c>
      <c r="G10">
        <v>18</v>
      </c>
    </row>
    <row r="11" spans="1:7" x14ac:dyDescent="0.2">
      <c r="A11" s="7" t="s">
        <v>2054</v>
      </c>
      <c r="C11">
        <v>8</v>
      </c>
      <c r="E11">
        <v>9</v>
      </c>
      <c r="G11">
        <v>17</v>
      </c>
    </row>
    <row r="12" spans="1:7" x14ac:dyDescent="0.2">
      <c r="A12" s="7" t="s">
        <v>2032</v>
      </c>
      <c r="B12">
        <v>3</v>
      </c>
      <c r="C12">
        <v>21</v>
      </c>
      <c r="E12">
        <v>22</v>
      </c>
      <c r="G12">
        <v>46</v>
      </c>
    </row>
    <row r="13" spans="1:7" x14ac:dyDescent="0.2">
      <c r="A13" s="7" t="s">
        <v>2048</v>
      </c>
      <c r="B13">
        <v>5</v>
      </c>
      <c r="C13">
        <v>16</v>
      </c>
      <c r="D13">
        <v>1</v>
      </c>
      <c r="E13">
        <v>23</v>
      </c>
      <c r="G13">
        <v>45</v>
      </c>
    </row>
    <row r="14" spans="1:7" x14ac:dyDescent="0.2">
      <c r="A14" s="7" t="s">
        <v>2047</v>
      </c>
      <c r="B14">
        <v>1</v>
      </c>
      <c r="C14">
        <v>6</v>
      </c>
      <c r="E14">
        <v>10</v>
      </c>
      <c r="G14">
        <v>17</v>
      </c>
    </row>
    <row r="15" spans="1:7" x14ac:dyDescent="0.2">
      <c r="A15" s="7" t="s">
        <v>2046</v>
      </c>
      <c r="C15">
        <v>3</v>
      </c>
      <c r="E15">
        <v>4</v>
      </c>
      <c r="G15">
        <v>7</v>
      </c>
    </row>
    <row r="16" spans="1:7" x14ac:dyDescent="0.2">
      <c r="A16" s="7" t="s">
        <v>2059</v>
      </c>
      <c r="B16">
        <v>1</v>
      </c>
      <c r="C16">
        <v>8</v>
      </c>
      <c r="E16">
        <v>4</v>
      </c>
      <c r="G16">
        <v>13</v>
      </c>
    </row>
    <row r="17" spans="1:7" x14ac:dyDescent="0.2">
      <c r="A17" s="7" t="s">
        <v>2045</v>
      </c>
      <c r="B17">
        <v>1</v>
      </c>
      <c r="C17">
        <v>6</v>
      </c>
      <c r="D17">
        <v>1</v>
      </c>
      <c r="E17">
        <v>13</v>
      </c>
      <c r="G17">
        <v>21</v>
      </c>
    </row>
    <row r="18" spans="1:7" x14ac:dyDescent="0.2">
      <c r="A18" s="7" t="s">
        <v>2043</v>
      </c>
      <c r="C18">
        <v>16</v>
      </c>
      <c r="E18">
        <v>26</v>
      </c>
      <c r="G18">
        <v>42</v>
      </c>
    </row>
    <row r="19" spans="1:7" x14ac:dyDescent="0.2">
      <c r="A19" s="7" t="s">
        <v>2034</v>
      </c>
      <c r="B19">
        <v>20</v>
      </c>
      <c r="C19">
        <v>129</v>
      </c>
      <c r="D19">
        <v>8</v>
      </c>
      <c r="E19">
        <v>187</v>
      </c>
      <c r="G19">
        <v>344</v>
      </c>
    </row>
    <row r="20" spans="1:7" x14ac:dyDescent="0.2">
      <c r="A20" s="7" t="s">
        <v>2057</v>
      </c>
      <c r="C20">
        <v>4</v>
      </c>
      <c r="E20">
        <v>4</v>
      </c>
      <c r="G20">
        <v>8</v>
      </c>
    </row>
    <row r="21" spans="1:7" x14ac:dyDescent="0.2">
      <c r="A21" s="7" t="s">
        <v>2040</v>
      </c>
      <c r="B21">
        <v>7</v>
      </c>
      <c r="C21">
        <v>27</v>
      </c>
      <c r="D21">
        <v>2</v>
      </c>
      <c r="E21">
        <v>49</v>
      </c>
      <c r="G21">
        <v>85</v>
      </c>
    </row>
    <row r="22" spans="1:7" x14ac:dyDescent="0.2">
      <c r="A22" s="7" t="s">
        <v>2053</v>
      </c>
      <c r="B22">
        <v>4</v>
      </c>
      <c r="C22">
        <v>5</v>
      </c>
      <c r="E22">
        <v>5</v>
      </c>
      <c r="G22">
        <v>14</v>
      </c>
    </row>
    <row r="23" spans="1:7" x14ac:dyDescent="0.2">
      <c r="A23" s="7" t="s">
        <v>2058</v>
      </c>
      <c r="B23">
        <v>1</v>
      </c>
      <c r="C23">
        <v>6</v>
      </c>
      <c r="E23">
        <v>9</v>
      </c>
      <c r="G23">
        <v>16</v>
      </c>
    </row>
    <row r="24" spans="1:7" x14ac:dyDescent="0.2">
      <c r="A24" s="7" t="s">
        <v>2060</v>
      </c>
      <c r="C24">
        <v>6</v>
      </c>
      <c r="E24">
        <v>11</v>
      </c>
      <c r="G24">
        <v>17</v>
      </c>
    </row>
    <row r="25" spans="1:7" x14ac:dyDescent="0.2">
      <c r="A25" s="7" t="s">
        <v>2052</v>
      </c>
      <c r="B25">
        <v>1</v>
      </c>
      <c r="C25">
        <v>6</v>
      </c>
      <c r="E25">
        <v>14</v>
      </c>
      <c r="G25">
        <v>21</v>
      </c>
    </row>
    <row r="26" spans="1:7" x14ac:dyDescent="0.2">
      <c r="A26" s="7" t="s">
        <v>2056</v>
      </c>
      <c r="B26">
        <v>4</v>
      </c>
      <c r="C26">
        <v>14</v>
      </c>
      <c r="E26">
        <v>17</v>
      </c>
      <c r="G26">
        <v>35</v>
      </c>
    </row>
    <row r="27" spans="1:7" x14ac:dyDescent="0.2">
      <c r="A27" s="7" t="s">
        <v>2049</v>
      </c>
      <c r="B27">
        <v>1</v>
      </c>
      <c r="C27">
        <v>16</v>
      </c>
      <c r="E27">
        <v>28</v>
      </c>
      <c r="G27">
        <v>45</v>
      </c>
    </row>
    <row r="28" spans="1:7" x14ac:dyDescent="0.2">
      <c r="A28" s="7" t="s">
        <v>2036</v>
      </c>
      <c r="B28">
        <v>5</v>
      </c>
      <c r="C28">
        <v>10</v>
      </c>
      <c r="E28">
        <v>35</v>
      </c>
      <c r="F28">
        <v>1</v>
      </c>
      <c r="G28">
        <v>51</v>
      </c>
    </row>
    <row r="29" spans="1:7" x14ac:dyDescent="0.2">
      <c r="A29" s="7" t="s">
        <v>2063</v>
      </c>
      <c r="E29">
        <v>3</v>
      </c>
      <c r="G29">
        <v>3</v>
      </c>
    </row>
    <row r="30" spans="1:7" x14ac:dyDescent="0.2">
      <c r="A30" s="7" t="s">
        <v>2066</v>
      </c>
    </row>
    <row r="31" spans="1:7" x14ac:dyDescent="0.2">
      <c r="A31" s="7" t="s">
        <v>2067</v>
      </c>
      <c r="B31">
        <v>57</v>
      </c>
      <c r="C31">
        <v>363</v>
      </c>
      <c r="D31">
        <v>14</v>
      </c>
      <c r="E31">
        <v>565</v>
      </c>
      <c r="F31">
        <v>1</v>
      </c>
      <c r="G3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0BF7D-3BC0-0643-8B59-4E654EDF0132}">
  <dimension ref="A1:F17"/>
  <sheetViews>
    <sheetView workbookViewId="0">
      <selection activeCell="G21" sqref="G21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7" bestFit="1" customWidth="1"/>
    <col min="6" max="6" width="10.83203125" bestFit="1" customWidth="1"/>
  </cols>
  <sheetData>
    <row r="1" spans="1:6" x14ac:dyDescent="0.2">
      <c r="A1" s="6" t="s">
        <v>2029</v>
      </c>
      <c r="B1" t="s">
        <v>2068</v>
      </c>
    </row>
    <row r="3" spans="1:6" x14ac:dyDescent="0.2">
      <c r="A3" s="6" t="s">
        <v>2064</v>
      </c>
      <c r="B3" s="6" t="s">
        <v>2069</v>
      </c>
    </row>
    <row r="4" spans="1:6" x14ac:dyDescent="0.2">
      <c r="A4" s="6" t="s">
        <v>2065</v>
      </c>
      <c r="B4" t="s">
        <v>74</v>
      </c>
      <c r="C4" t="s">
        <v>14</v>
      </c>
      <c r="D4" t="s">
        <v>20</v>
      </c>
      <c r="E4" t="s">
        <v>2066</v>
      </c>
      <c r="F4" t="s">
        <v>2067</v>
      </c>
    </row>
    <row r="5" spans="1:6" x14ac:dyDescent="0.2">
      <c r="A5" s="7" t="s">
        <v>2095</v>
      </c>
      <c r="B5">
        <v>3</v>
      </c>
      <c r="C5">
        <v>38</v>
      </c>
      <c r="D5">
        <v>57</v>
      </c>
      <c r="F5">
        <v>98</v>
      </c>
    </row>
    <row r="6" spans="1:6" x14ac:dyDescent="0.2">
      <c r="A6" s="7" t="s">
        <v>2106</v>
      </c>
      <c r="B6">
        <v>7</v>
      </c>
      <c r="C6">
        <v>27</v>
      </c>
      <c r="D6">
        <v>41</v>
      </c>
      <c r="F6">
        <v>75</v>
      </c>
    </row>
    <row r="7" spans="1:6" x14ac:dyDescent="0.2">
      <c r="A7" s="7" t="s">
        <v>2102</v>
      </c>
      <c r="B7">
        <v>4</v>
      </c>
      <c r="C7">
        <v>33</v>
      </c>
      <c r="D7">
        <v>49</v>
      </c>
      <c r="F7">
        <v>86</v>
      </c>
    </row>
    <row r="8" spans="1:6" x14ac:dyDescent="0.2">
      <c r="A8" s="7" t="s">
        <v>2100</v>
      </c>
      <c r="B8">
        <v>4</v>
      </c>
      <c r="C8">
        <v>41</v>
      </c>
      <c r="D8">
        <v>47</v>
      </c>
      <c r="F8">
        <v>92</v>
      </c>
    </row>
    <row r="9" spans="1:6" x14ac:dyDescent="0.2">
      <c r="A9" s="7" t="s">
        <v>2096</v>
      </c>
      <c r="B9">
        <v>4</v>
      </c>
      <c r="C9">
        <v>33</v>
      </c>
      <c r="D9">
        <v>53</v>
      </c>
      <c r="F9">
        <v>90</v>
      </c>
    </row>
    <row r="10" spans="1:6" x14ac:dyDescent="0.2">
      <c r="A10" s="7" t="s">
        <v>2101</v>
      </c>
      <c r="B10">
        <v>5</v>
      </c>
      <c r="C10">
        <v>25</v>
      </c>
      <c r="D10">
        <v>47</v>
      </c>
      <c r="F10">
        <v>77</v>
      </c>
    </row>
    <row r="11" spans="1:6" x14ac:dyDescent="0.2">
      <c r="A11" s="7" t="s">
        <v>2098</v>
      </c>
      <c r="B11">
        <v>5</v>
      </c>
      <c r="C11">
        <v>28</v>
      </c>
      <c r="D11">
        <v>62</v>
      </c>
      <c r="F11">
        <v>95</v>
      </c>
    </row>
    <row r="12" spans="1:6" x14ac:dyDescent="0.2">
      <c r="A12" s="7" t="s">
        <v>2105</v>
      </c>
      <c r="B12">
        <v>2</v>
      </c>
      <c r="C12">
        <v>19</v>
      </c>
      <c r="D12">
        <v>47</v>
      </c>
      <c r="F12">
        <v>68</v>
      </c>
    </row>
    <row r="13" spans="1:6" x14ac:dyDescent="0.2">
      <c r="A13" s="7" t="s">
        <v>2103</v>
      </c>
      <c r="B13">
        <v>7</v>
      </c>
      <c r="C13">
        <v>32</v>
      </c>
      <c r="D13">
        <v>40</v>
      </c>
      <c r="F13">
        <v>79</v>
      </c>
    </row>
    <row r="14" spans="1:6" x14ac:dyDescent="0.2">
      <c r="A14" s="7" t="s">
        <v>2099</v>
      </c>
      <c r="B14">
        <v>9</v>
      </c>
      <c r="C14">
        <v>33</v>
      </c>
      <c r="D14">
        <v>40</v>
      </c>
      <c r="F14">
        <v>82</v>
      </c>
    </row>
    <row r="15" spans="1:6" x14ac:dyDescent="0.2">
      <c r="A15" s="7" t="s">
        <v>2097</v>
      </c>
      <c r="B15">
        <v>5</v>
      </c>
      <c r="C15">
        <v>22</v>
      </c>
      <c r="D15">
        <v>41</v>
      </c>
      <c r="F15">
        <v>68</v>
      </c>
    </row>
    <row r="16" spans="1:6" x14ac:dyDescent="0.2">
      <c r="A16" s="7" t="s">
        <v>2104</v>
      </c>
      <c r="B16">
        <v>2</v>
      </c>
      <c r="C16">
        <v>33</v>
      </c>
      <c r="D16">
        <v>41</v>
      </c>
      <c r="F16">
        <v>76</v>
      </c>
    </row>
    <row r="17" spans="1:6" x14ac:dyDescent="0.2">
      <c r="A17" s="7" t="s">
        <v>2067</v>
      </c>
      <c r="B17">
        <v>57</v>
      </c>
      <c r="C17">
        <v>364</v>
      </c>
      <c r="D17">
        <v>565</v>
      </c>
      <c r="F17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6F379-6142-0043-839D-7CA5BCE24B2F}">
  <dimension ref="A1:H17"/>
  <sheetViews>
    <sheetView workbookViewId="0">
      <selection activeCell="D3" sqref="D3"/>
    </sheetView>
  </sheetViews>
  <sheetFormatPr baseColWidth="10" defaultRowHeight="16" x14ac:dyDescent="0.2"/>
  <cols>
    <col min="1" max="1" width="27" bestFit="1" customWidth="1"/>
    <col min="2" max="2" width="17.5" bestFit="1" customWidth="1"/>
    <col min="3" max="3" width="13.83203125" bestFit="1" customWidth="1"/>
    <col min="4" max="4" width="16.83203125" bestFit="1" customWidth="1"/>
    <col min="5" max="5" width="13.33203125" bestFit="1" customWidth="1"/>
    <col min="6" max="6" width="20.5" style="9" bestFit="1" customWidth="1"/>
    <col min="7" max="7" width="16.5" style="9" bestFit="1" customWidth="1"/>
    <col min="8" max="8" width="18.83203125" style="9" bestFit="1" customWidth="1"/>
  </cols>
  <sheetData>
    <row r="1" spans="1:8" x14ac:dyDescent="0.2">
      <c r="A1" t="s">
        <v>2074</v>
      </c>
      <c r="B1" t="s">
        <v>2075</v>
      </c>
      <c r="C1" t="s">
        <v>2076</v>
      </c>
      <c r="D1" t="s">
        <v>2077</v>
      </c>
      <c r="E1" t="s">
        <v>2078</v>
      </c>
      <c r="F1" s="9" t="s">
        <v>2079</v>
      </c>
      <c r="G1" s="9" t="s">
        <v>2081</v>
      </c>
      <c r="H1" s="9" t="s">
        <v>2082</v>
      </c>
    </row>
    <row r="2" spans="1:8" x14ac:dyDescent="0.2">
      <c r="A2" t="s">
        <v>2083</v>
      </c>
      <c r="B2">
        <f>COUNTIFS(Crowdfunding!F:F,$A$15,Crowdfunding!D:D,"&lt;1000")</f>
        <v>30</v>
      </c>
      <c r="C2">
        <f>COUNTIFS(Crowdfunding!F:F,$A$16,Crowdfunding!D:D,"&lt;1000")</f>
        <v>20</v>
      </c>
      <c r="D2">
        <f>COUNTIFS(Crowdfunding!F:F,$A$17,Crowdfunding!D:D,"&lt;1000")</f>
        <v>1</v>
      </c>
      <c r="E2">
        <f>SUM(B2:D2)</f>
        <v>51</v>
      </c>
      <c r="F2" s="9">
        <f>SUM(B2/E2)</f>
        <v>0.58823529411764708</v>
      </c>
      <c r="G2" s="9">
        <f>SUM(C2/E2)</f>
        <v>0.39215686274509803</v>
      </c>
      <c r="H2" s="9">
        <f>SUM(D2/E2)</f>
        <v>1.9607843137254902E-2</v>
      </c>
    </row>
    <row r="3" spans="1:8" x14ac:dyDescent="0.2">
      <c r="A3" t="s">
        <v>2084</v>
      </c>
      <c r="B3">
        <f>COUNTIFS(Crowdfunding!F:F,$A$15,Crowdfunding!D:D,"&gt;=1000",Crowdfunding!D:D,"&lt;=4999")</f>
        <v>191</v>
      </c>
      <c r="C3">
        <f>COUNTIFS(Crowdfunding!F:F,$A$16,Crowdfunding!D:D,"&gt;=1000",Crowdfunding!D:D,"&lt;=4999")</f>
        <v>38</v>
      </c>
      <c r="D3">
        <f>COUNTIFS(Crowdfunding!F:F,$A$17,Crowdfunding!D:D,"&gt;=1000",Crowdfunding!D:D,"&lt;=4999")</f>
        <v>2</v>
      </c>
      <c r="E3">
        <f>SUM(B3:D3)</f>
        <v>231</v>
      </c>
      <c r="F3" s="9">
        <f t="shared" ref="F3:F13" si="0">SUM(B3/E3)</f>
        <v>0.82683982683982682</v>
      </c>
      <c r="G3" s="9">
        <f t="shared" ref="G3:G13" si="1">SUM(C3/E3)</f>
        <v>0.16450216450216451</v>
      </c>
      <c r="H3" s="9">
        <f t="shared" ref="H3:H13" si="2">SUM(D3/E3)</f>
        <v>8.658008658008658E-3</v>
      </c>
    </row>
    <row r="4" spans="1:8" x14ac:dyDescent="0.2">
      <c r="A4" t="s">
        <v>2085</v>
      </c>
      <c r="B4">
        <f>COUNTIFS(Crowdfunding!F:F,$A$15,Crowdfunding!D:D,"&gt;=5000",Crowdfunding!D:D,"&lt;=9999")</f>
        <v>164</v>
      </c>
      <c r="C4">
        <f>COUNTIFS(Crowdfunding!F:F,$A$16,Crowdfunding!D:D,"&gt;=5000",Crowdfunding!D:D,"&lt;=9999")</f>
        <v>126</v>
      </c>
      <c r="D4">
        <f>COUNTIFS(Crowdfunding!F:F,$A$17,Crowdfunding!D:D,"&gt;=5000",Crowdfunding!D:D,"&lt;=9999")</f>
        <v>25</v>
      </c>
      <c r="E4">
        <f t="shared" ref="E4:E13" si="3">SUM(B4:D4)</f>
        <v>315</v>
      </c>
      <c r="F4" s="9">
        <f t="shared" si="0"/>
        <v>0.52063492063492067</v>
      </c>
      <c r="G4" s="9">
        <f t="shared" si="1"/>
        <v>0.4</v>
      </c>
      <c r="H4" s="9">
        <f t="shared" si="2"/>
        <v>7.9365079365079361E-2</v>
      </c>
    </row>
    <row r="5" spans="1:8" x14ac:dyDescent="0.2">
      <c r="A5" t="s">
        <v>2086</v>
      </c>
      <c r="B5">
        <f>COUNTIFS(Crowdfunding!F:F,$A$15,Crowdfunding!D:D,"&gt;=10000",Crowdfunding!D:D,"&lt;=14999")</f>
        <v>4</v>
      </c>
      <c r="C5">
        <f>COUNTIFS(Crowdfunding!F:F,$A$16,Crowdfunding!D:D,"&gt;=10000",Crowdfunding!D:D,"&lt;=14999")</f>
        <v>5</v>
      </c>
      <c r="D5">
        <f>COUNTIFS(Crowdfunding!F:F,$A$17,Crowdfunding!D:D,"&gt;=10000",Crowdfunding!D:D,"&lt;=14999")</f>
        <v>0</v>
      </c>
      <c r="E5">
        <f t="shared" si="3"/>
        <v>9</v>
      </c>
      <c r="F5" s="9">
        <f t="shared" si="0"/>
        <v>0.44444444444444442</v>
      </c>
      <c r="G5" s="9">
        <f t="shared" si="1"/>
        <v>0.55555555555555558</v>
      </c>
      <c r="H5" s="9">
        <f t="shared" si="2"/>
        <v>0</v>
      </c>
    </row>
    <row r="6" spans="1:8" x14ac:dyDescent="0.2">
      <c r="A6" t="s">
        <v>2087</v>
      </c>
      <c r="B6">
        <f>COUNTIFS(Crowdfunding!F:F,$A$15,Crowdfunding!D:D,"&gt;=15000",Crowdfunding!D:D,"&lt;=19999")</f>
        <v>10</v>
      </c>
      <c r="C6">
        <f>COUNTIFS(Crowdfunding!F:F,$A$16,Crowdfunding!D:D,"&gt;=15000",Crowdfunding!D:D,"&lt;=19999")</f>
        <v>0</v>
      </c>
      <c r="D6">
        <f>COUNTIFS(Crowdfunding!F:F,$A$17,Crowdfunding!D:D,"&gt;=15000",Crowdfunding!D:D,"&lt;=19999")</f>
        <v>0</v>
      </c>
      <c r="E6">
        <f t="shared" si="3"/>
        <v>10</v>
      </c>
      <c r="F6" s="9">
        <f t="shared" si="0"/>
        <v>1</v>
      </c>
      <c r="G6" s="9">
        <f t="shared" si="1"/>
        <v>0</v>
      </c>
      <c r="H6" s="9">
        <f t="shared" si="2"/>
        <v>0</v>
      </c>
    </row>
    <row r="7" spans="1:8" x14ac:dyDescent="0.2">
      <c r="A7" t="s">
        <v>2088</v>
      </c>
      <c r="B7">
        <f>COUNTIFS(Crowdfunding!F:F,$A$15,Crowdfunding!D:D,"&gt;=20000",Crowdfunding!D:D,"&lt;=24999")</f>
        <v>7</v>
      </c>
      <c r="C7">
        <f>COUNTIFS(Crowdfunding!F:F,$A$16,Crowdfunding!D:D,"&gt;=20000",Crowdfunding!D:D,"&lt;=24999")</f>
        <v>0</v>
      </c>
      <c r="D7">
        <f>COUNTIFS(Crowdfunding!F:F,$A$17,Crowdfunding!D:D,"&gt;=20000",Crowdfunding!D:D,"&lt;=24999")</f>
        <v>0</v>
      </c>
      <c r="E7">
        <f t="shared" si="3"/>
        <v>7</v>
      </c>
      <c r="F7" s="9">
        <f t="shared" si="0"/>
        <v>1</v>
      </c>
      <c r="G7" s="9">
        <f t="shared" si="1"/>
        <v>0</v>
      </c>
      <c r="H7" s="9">
        <f t="shared" si="2"/>
        <v>0</v>
      </c>
    </row>
    <row r="8" spans="1:8" x14ac:dyDescent="0.2">
      <c r="A8" t="s">
        <v>2089</v>
      </c>
      <c r="B8">
        <f>COUNTIFS(Crowdfunding!F:F,$A$15,Crowdfunding!D:D,"&gt;=25000",Crowdfunding!D:D,"&lt;=29999")</f>
        <v>11</v>
      </c>
      <c r="C8">
        <f>COUNTIFS(Crowdfunding!F:F,$A$16,Crowdfunding!D:D,"&gt;=25000",Crowdfunding!D:D,"&lt;=29999")</f>
        <v>3</v>
      </c>
      <c r="D8">
        <f>COUNTIFS(Crowdfunding!F:F,$A$17,Crowdfunding!D:D,"&gt;=25000",Crowdfunding!D:D,"&lt;=29999")</f>
        <v>0</v>
      </c>
      <c r="E8">
        <f t="shared" si="3"/>
        <v>14</v>
      </c>
      <c r="F8" s="9">
        <f t="shared" si="0"/>
        <v>0.7857142857142857</v>
      </c>
      <c r="G8" s="9">
        <f t="shared" si="1"/>
        <v>0.21428571428571427</v>
      </c>
      <c r="H8" s="9">
        <f t="shared" si="2"/>
        <v>0</v>
      </c>
    </row>
    <row r="9" spans="1:8" x14ac:dyDescent="0.2">
      <c r="A9" t="s">
        <v>2090</v>
      </c>
      <c r="B9">
        <f>COUNTIFS(Crowdfunding!F:F,$A$15,Crowdfunding!D:D,"&gt;=30000",Crowdfunding!D:D,"&lt;=34999")</f>
        <v>7</v>
      </c>
      <c r="C9">
        <f>COUNTIFS(Crowdfunding!F:F,$A$16,Crowdfunding!D:D,"&gt;=30000",Crowdfunding!D:D,"&lt;=34999")</f>
        <v>0</v>
      </c>
      <c r="D9">
        <f>COUNTIFS(Crowdfunding!F:F,$A$17,Crowdfunding!D:D,"&gt;=30000",Crowdfunding!D:D,"&lt;=34999")</f>
        <v>0</v>
      </c>
      <c r="E9">
        <f t="shared" si="3"/>
        <v>7</v>
      </c>
      <c r="F9" s="9">
        <f t="shared" si="0"/>
        <v>1</v>
      </c>
      <c r="G9" s="9">
        <f t="shared" si="1"/>
        <v>0</v>
      </c>
      <c r="H9" s="9">
        <f t="shared" si="2"/>
        <v>0</v>
      </c>
    </row>
    <row r="10" spans="1:8" x14ac:dyDescent="0.2">
      <c r="A10" t="s">
        <v>2091</v>
      </c>
      <c r="B10">
        <f>COUNTIFS(Crowdfunding!F:F,$A$15,Crowdfunding!D:D,"&gt;=35000",Crowdfunding!D:D,"&lt;=39999")</f>
        <v>8</v>
      </c>
      <c r="C10">
        <f>COUNTIFS(Crowdfunding!F:F,$A$16,Crowdfunding!D:D,"&gt;=35000",Crowdfunding!D:D,"&lt;=39999")</f>
        <v>3</v>
      </c>
      <c r="D10">
        <f>COUNTIFS(Crowdfunding!F:F,$A$17,Crowdfunding!D:D,"&gt;=35000",Crowdfunding!D:D,"&lt;=39999")</f>
        <v>1</v>
      </c>
      <c r="E10">
        <f t="shared" si="3"/>
        <v>12</v>
      </c>
      <c r="F10" s="9">
        <f t="shared" si="0"/>
        <v>0.66666666666666663</v>
      </c>
      <c r="G10" s="9">
        <f t="shared" si="1"/>
        <v>0.25</v>
      </c>
      <c r="H10" s="9">
        <f t="shared" si="2"/>
        <v>8.3333333333333329E-2</v>
      </c>
    </row>
    <row r="11" spans="1:8" x14ac:dyDescent="0.2">
      <c r="A11" t="s">
        <v>2092</v>
      </c>
      <c r="B11">
        <f>COUNTIFS(Crowdfunding!F:F,$A$15,Crowdfunding!D:D,"&gt;=40000",Crowdfunding!D:D,"&lt;=44999")</f>
        <v>11</v>
      </c>
      <c r="C11">
        <f>COUNTIFS(Crowdfunding!F:F,$A$16,Crowdfunding!D:D,"&gt;=40000",Crowdfunding!D:D,"&lt;=44999")</f>
        <v>3</v>
      </c>
      <c r="D11">
        <f>COUNTIFS(Crowdfunding!F:F,$A$17,Crowdfunding!D:D,"&gt;=40000",Crowdfunding!D:D,"&lt;=44999")</f>
        <v>0</v>
      </c>
      <c r="E11">
        <f t="shared" si="3"/>
        <v>14</v>
      </c>
      <c r="F11" s="9">
        <f t="shared" si="0"/>
        <v>0.7857142857142857</v>
      </c>
      <c r="G11" s="9">
        <f t="shared" si="1"/>
        <v>0.21428571428571427</v>
      </c>
      <c r="H11" s="9">
        <f t="shared" si="2"/>
        <v>0</v>
      </c>
    </row>
    <row r="12" spans="1:8" x14ac:dyDescent="0.2">
      <c r="A12" t="s">
        <v>2093</v>
      </c>
      <c r="B12">
        <f>COUNTIFS(Crowdfunding!F:F,$A$15,Crowdfunding!D:D,"&gt;=45000",Crowdfunding!D:D,"&lt;=49999")</f>
        <v>8</v>
      </c>
      <c r="C12">
        <f>COUNTIFS(Crowdfunding!F:F,$A$16,Crowdfunding!D:D,"&gt;=45000",Crowdfunding!D:D,"&lt;=49999")</f>
        <v>3</v>
      </c>
      <c r="D12">
        <f>COUNTIFS(Crowdfunding!F:F,$A$17,Crowdfunding!D:D,"&gt;=45000",Crowdfunding!D:D,"&lt;=49999")</f>
        <v>0</v>
      </c>
      <c r="E12">
        <f t="shared" si="3"/>
        <v>11</v>
      </c>
      <c r="F12" s="9">
        <f t="shared" si="0"/>
        <v>0.72727272727272729</v>
      </c>
      <c r="G12" s="9">
        <f t="shared" si="1"/>
        <v>0.27272727272727271</v>
      </c>
      <c r="H12" s="9">
        <f t="shared" si="2"/>
        <v>0</v>
      </c>
    </row>
    <row r="13" spans="1:8" x14ac:dyDescent="0.2">
      <c r="A13" t="s">
        <v>2094</v>
      </c>
      <c r="B13">
        <f>COUNTIFS(Crowdfunding!F:F,$A$15,Crowdfunding!D:D,"&gt;=50000")</f>
        <v>114</v>
      </c>
      <c r="C13">
        <f>COUNTIFS(Crowdfunding!F:F,$A$16,Crowdfunding!D:D,"&gt;=50000")</f>
        <v>163</v>
      </c>
      <c r="D13">
        <f>COUNTIFS(Crowdfunding!F:F,$A$17,Crowdfunding!D:D,"&gt;=50000")</f>
        <v>28</v>
      </c>
      <c r="E13">
        <f t="shared" si="3"/>
        <v>305</v>
      </c>
      <c r="F13" s="9">
        <f t="shared" si="0"/>
        <v>0.3737704918032787</v>
      </c>
      <c r="G13" s="9">
        <f t="shared" si="1"/>
        <v>0.53442622950819674</v>
      </c>
      <c r="H13" s="9">
        <f t="shared" si="2"/>
        <v>9.1803278688524587E-2</v>
      </c>
    </row>
    <row r="15" spans="1:8" x14ac:dyDescent="0.2">
      <c r="A15" t="s">
        <v>2107</v>
      </c>
    </row>
    <row r="16" spans="1:8" x14ac:dyDescent="0.2">
      <c r="A16" t="s">
        <v>2108</v>
      </c>
    </row>
    <row r="17" spans="1:1" x14ac:dyDescent="0.2">
      <c r="A17" t="s">
        <v>2109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6607C-EDAC-414E-853B-892AA10328FB}">
  <dimension ref="A1:K566"/>
  <sheetViews>
    <sheetView workbookViewId="0">
      <selection activeCell="G9" sqref="G9"/>
    </sheetView>
  </sheetViews>
  <sheetFormatPr baseColWidth="10" defaultRowHeight="16" x14ac:dyDescent="0.2"/>
  <sheetData>
    <row r="1" spans="1:11" x14ac:dyDescent="0.2">
      <c r="A1" s="10" t="s">
        <v>4</v>
      </c>
      <c r="B1" s="10" t="s">
        <v>5</v>
      </c>
      <c r="D1" s="10" t="s">
        <v>4</v>
      </c>
      <c r="E1" s="10" t="s">
        <v>5</v>
      </c>
      <c r="G1" s="10" t="s">
        <v>2107</v>
      </c>
      <c r="J1" t="s">
        <v>2108</v>
      </c>
    </row>
    <row r="2" spans="1:11" x14ac:dyDescent="0.2">
      <c r="A2" s="11" t="s">
        <v>20</v>
      </c>
      <c r="B2" s="12">
        <v>1821</v>
      </c>
      <c r="D2" s="13" t="s">
        <v>14</v>
      </c>
      <c r="E2" s="12">
        <v>0</v>
      </c>
      <c r="G2" t="s">
        <v>2110</v>
      </c>
      <c r="H2">
        <f>AVERAGE(B:B)</f>
        <v>851.14690265486729</v>
      </c>
      <c r="J2" t="s">
        <v>2110</v>
      </c>
      <c r="K2">
        <f>AVERAGE(E:E)</f>
        <v>585.61538461538464</v>
      </c>
    </row>
    <row r="3" spans="1:11" x14ac:dyDescent="0.2">
      <c r="A3" s="11" t="s">
        <v>20</v>
      </c>
      <c r="B3" s="12">
        <v>1396</v>
      </c>
      <c r="D3" s="13" t="s">
        <v>14</v>
      </c>
      <c r="E3" s="12">
        <v>0</v>
      </c>
      <c r="G3" t="s">
        <v>2111</v>
      </c>
      <c r="H3">
        <f>MEDIAN(B:B)</f>
        <v>201</v>
      </c>
      <c r="J3" t="s">
        <v>2111</v>
      </c>
      <c r="K3">
        <f>MEDIAN(E:E)</f>
        <v>114.5</v>
      </c>
    </row>
    <row r="4" spans="1:11" x14ac:dyDescent="0.2">
      <c r="A4" s="11" t="s">
        <v>20</v>
      </c>
      <c r="B4" s="12">
        <v>297</v>
      </c>
      <c r="D4" s="13" t="s">
        <v>14</v>
      </c>
      <c r="E4" s="12">
        <v>38</v>
      </c>
      <c r="G4" t="s">
        <v>2112</v>
      </c>
      <c r="H4">
        <f>MIN(B:B)</f>
        <v>16</v>
      </c>
      <c r="J4" t="s">
        <v>2112</v>
      </c>
      <c r="K4">
        <f>MIN(E:E)</f>
        <v>0</v>
      </c>
    </row>
    <row r="5" spans="1:11" x14ac:dyDescent="0.2">
      <c r="A5" s="11" t="s">
        <v>20</v>
      </c>
      <c r="B5" s="12">
        <v>3533</v>
      </c>
      <c r="D5" s="13" t="s">
        <v>14</v>
      </c>
      <c r="E5" s="12">
        <v>54</v>
      </c>
      <c r="G5" t="s">
        <v>2113</v>
      </c>
      <c r="H5">
        <f>MAX(B:B)</f>
        <v>7295</v>
      </c>
      <c r="J5" t="s">
        <v>2113</v>
      </c>
      <c r="K5">
        <f>MAX(E:E)</f>
        <v>6080</v>
      </c>
    </row>
    <row r="6" spans="1:11" x14ac:dyDescent="0.2">
      <c r="A6" s="11" t="s">
        <v>20</v>
      </c>
      <c r="B6" s="12">
        <v>87</v>
      </c>
      <c r="D6" s="13" t="s">
        <v>14</v>
      </c>
      <c r="E6" s="12">
        <v>1</v>
      </c>
      <c r="G6" t="s">
        <v>2114</v>
      </c>
      <c r="H6">
        <f>VAR(B:B)</f>
        <v>1606216.5936295739</v>
      </c>
      <c r="J6" t="s">
        <v>2116</v>
      </c>
      <c r="K6">
        <f>VAR(E:E)</f>
        <v>924113.45496927318</v>
      </c>
    </row>
    <row r="7" spans="1:11" x14ac:dyDescent="0.2">
      <c r="A7" s="11" t="s">
        <v>20</v>
      </c>
      <c r="B7" s="12">
        <v>69</v>
      </c>
      <c r="D7" s="13" t="s">
        <v>14</v>
      </c>
      <c r="E7" s="12">
        <v>1</v>
      </c>
      <c r="G7" t="s">
        <v>2115</v>
      </c>
      <c r="H7">
        <f>STDEV(B:B)</f>
        <v>1267.366006183523</v>
      </c>
      <c r="J7" t="s">
        <v>2115</v>
      </c>
      <c r="K7">
        <f>STDEV(E:E)</f>
        <v>961.30819978260524</v>
      </c>
    </row>
    <row r="8" spans="1:11" x14ac:dyDescent="0.2">
      <c r="A8" s="11" t="s">
        <v>20</v>
      </c>
      <c r="B8" s="12">
        <v>2443</v>
      </c>
      <c r="D8" s="13" t="s">
        <v>14</v>
      </c>
      <c r="E8" s="12">
        <v>1</v>
      </c>
    </row>
    <row r="9" spans="1:11" x14ac:dyDescent="0.2">
      <c r="A9" s="11" t="s">
        <v>20</v>
      </c>
      <c r="B9" s="12">
        <v>1022</v>
      </c>
      <c r="D9" s="13" t="s">
        <v>14</v>
      </c>
      <c r="E9" s="12">
        <v>1</v>
      </c>
    </row>
    <row r="10" spans="1:11" x14ac:dyDescent="0.2">
      <c r="A10" s="11" t="s">
        <v>20</v>
      </c>
      <c r="B10" s="12">
        <v>87</v>
      </c>
      <c r="D10" s="13" t="s">
        <v>14</v>
      </c>
      <c r="E10" s="12">
        <v>1</v>
      </c>
    </row>
    <row r="11" spans="1:11" x14ac:dyDescent="0.2">
      <c r="A11" s="11" t="s">
        <v>20</v>
      </c>
      <c r="B11" s="12">
        <v>2053</v>
      </c>
      <c r="D11" s="13" t="s">
        <v>14</v>
      </c>
      <c r="E11" s="12">
        <v>22</v>
      </c>
    </row>
    <row r="12" spans="1:11" x14ac:dyDescent="0.2">
      <c r="A12" s="11" t="s">
        <v>20</v>
      </c>
      <c r="B12" s="12">
        <v>85</v>
      </c>
      <c r="D12" s="13" t="s">
        <v>14</v>
      </c>
      <c r="E12" s="12">
        <v>21</v>
      </c>
    </row>
    <row r="13" spans="1:11" x14ac:dyDescent="0.2">
      <c r="A13" s="11" t="s">
        <v>20</v>
      </c>
      <c r="B13" s="12">
        <v>1071</v>
      </c>
      <c r="D13" s="13" t="s">
        <v>14</v>
      </c>
      <c r="E13" s="12">
        <v>1</v>
      </c>
    </row>
    <row r="14" spans="1:11" x14ac:dyDescent="0.2">
      <c r="A14" s="11" t="s">
        <v>20</v>
      </c>
      <c r="B14" s="12">
        <v>1773</v>
      </c>
      <c r="D14" s="13" t="s">
        <v>14</v>
      </c>
      <c r="E14" s="12">
        <v>1</v>
      </c>
    </row>
    <row r="15" spans="1:11" x14ac:dyDescent="0.2">
      <c r="A15" s="11" t="s">
        <v>20</v>
      </c>
      <c r="B15" s="12">
        <v>1684</v>
      </c>
      <c r="D15" s="13" t="s">
        <v>14</v>
      </c>
      <c r="E15" s="12">
        <v>1</v>
      </c>
    </row>
    <row r="16" spans="1:11" x14ac:dyDescent="0.2">
      <c r="A16" s="11" t="s">
        <v>20</v>
      </c>
      <c r="B16" s="12">
        <v>452</v>
      </c>
      <c r="D16" s="13" t="s">
        <v>14</v>
      </c>
      <c r="E16" s="12">
        <v>1</v>
      </c>
    </row>
    <row r="17" spans="1:5" x14ac:dyDescent="0.2">
      <c r="A17" s="11" t="s">
        <v>20</v>
      </c>
      <c r="B17" s="12">
        <v>1605</v>
      </c>
      <c r="D17" s="13" t="s">
        <v>14</v>
      </c>
      <c r="E17" s="12">
        <v>1</v>
      </c>
    </row>
    <row r="18" spans="1:5" x14ac:dyDescent="0.2">
      <c r="A18" s="11" t="s">
        <v>20</v>
      </c>
      <c r="B18" s="12">
        <v>82</v>
      </c>
      <c r="D18" s="13" t="s">
        <v>14</v>
      </c>
      <c r="E18" s="12">
        <v>15</v>
      </c>
    </row>
    <row r="19" spans="1:5" x14ac:dyDescent="0.2">
      <c r="A19" s="11" t="s">
        <v>20</v>
      </c>
      <c r="B19" s="12">
        <v>2220</v>
      </c>
      <c r="D19" s="13" t="s">
        <v>14</v>
      </c>
      <c r="E19" s="12">
        <v>49</v>
      </c>
    </row>
    <row r="20" spans="1:5" x14ac:dyDescent="0.2">
      <c r="A20" s="11" t="s">
        <v>20</v>
      </c>
      <c r="B20" s="12">
        <v>163</v>
      </c>
      <c r="D20" s="13" t="s">
        <v>14</v>
      </c>
      <c r="E20" s="12">
        <v>67</v>
      </c>
    </row>
    <row r="21" spans="1:5" x14ac:dyDescent="0.2">
      <c r="A21" s="11" t="s">
        <v>20</v>
      </c>
      <c r="B21" s="12">
        <v>164</v>
      </c>
      <c r="D21" s="13" t="s">
        <v>14</v>
      </c>
      <c r="E21" s="12">
        <v>1</v>
      </c>
    </row>
    <row r="22" spans="1:5" x14ac:dyDescent="0.2">
      <c r="A22" s="11" t="s">
        <v>20</v>
      </c>
      <c r="B22" s="12">
        <v>233</v>
      </c>
      <c r="D22" s="13" t="s">
        <v>14</v>
      </c>
      <c r="E22" s="12">
        <v>1</v>
      </c>
    </row>
    <row r="23" spans="1:5" x14ac:dyDescent="0.2">
      <c r="A23" s="11" t="s">
        <v>20</v>
      </c>
      <c r="B23" s="12">
        <v>133</v>
      </c>
      <c r="D23" s="13" t="s">
        <v>14</v>
      </c>
      <c r="E23" s="12">
        <v>64</v>
      </c>
    </row>
    <row r="24" spans="1:5" x14ac:dyDescent="0.2">
      <c r="A24" s="11" t="s">
        <v>20</v>
      </c>
      <c r="B24" s="12">
        <v>76</v>
      </c>
      <c r="D24" s="13" t="s">
        <v>14</v>
      </c>
      <c r="E24" s="12">
        <v>40</v>
      </c>
    </row>
    <row r="25" spans="1:5" x14ac:dyDescent="0.2">
      <c r="A25" s="11" t="s">
        <v>20</v>
      </c>
      <c r="B25" s="12">
        <v>2105</v>
      </c>
      <c r="D25" s="13" t="s">
        <v>14</v>
      </c>
      <c r="E25" s="12">
        <v>82</v>
      </c>
    </row>
    <row r="26" spans="1:5" x14ac:dyDescent="0.2">
      <c r="A26" s="11" t="s">
        <v>20</v>
      </c>
      <c r="B26" s="12">
        <v>93</v>
      </c>
      <c r="D26" s="13" t="s">
        <v>14</v>
      </c>
      <c r="E26" s="12">
        <v>143</v>
      </c>
    </row>
    <row r="27" spans="1:5" x14ac:dyDescent="0.2">
      <c r="A27" s="11" t="s">
        <v>20</v>
      </c>
      <c r="B27" s="12">
        <v>4233</v>
      </c>
      <c r="D27" s="13" t="s">
        <v>14</v>
      </c>
      <c r="E27" s="12">
        <v>1</v>
      </c>
    </row>
    <row r="28" spans="1:5" x14ac:dyDescent="0.2">
      <c r="A28" s="11" t="s">
        <v>20</v>
      </c>
      <c r="B28" s="12">
        <v>149</v>
      </c>
      <c r="D28" s="13" t="s">
        <v>14</v>
      </c>
      <c r="E28" s="12">
        <v>130</v>
      </c>
    </row>
    <row r="29" spans="1:5" x14ac:dyDescent="0.2">
      <c r="A29" s="11" t="s">
        <v>20</v>
      </c>
      <c r="B29" s="12">
        <v>185</v>
      </c>
      <c r="D29" s="13" t="s">
        <v>14</v>
      </c>
      <c r="E29" s="12">
        <v>1</v>
      </c>
    </row>
    <row r="30" spans="1:5" x14ac:dyDescent="0.2">
      <c r="A30" s="11" t="s">
        <v>20</v>
      </c>
      <c r="B30" s="12">
        <v>96</v>
      </c>
      <c r="D30" s="13" t="s">
        <v>14</v>
      </c>
      <c r="E30" s="12">
        <v>1</v>
      </c>
    </row>
    <row r="31" spans="1:5" x14ac:dyDescent="0.2">
      <c r="A31" s="11" t="s">
        <v>20</v>
      </c>
      <c r="B31" s="12">
        <v>300</v>
      </c>
      <c r="D31" s="13" t="s">
        <v>14</v>
      </c>
      <c r="E31" s="12">
        <v>1</v>
      </c>
    </row>
    <row r="32" spans="1:5" x14ac:dyDescent="0.2">
      <c r="A32" s="11" t="s">
        <v>20</v>
      </c>
      <c r="B32" s="12">
        <v>78</v>
      </c>
      <c r="D32" s="13" t="s">
        <v>14</v>
      </c>
      <c r="E32" s="12">
        <v>1</v>
      </c>
    </row>
    <row r="33" spans="1:5" x14ac:dyDescent="0.2">
      <c r="A33" s="11" t="s">
        <v>20</v>
      </c>
      <c r="B33" s="12">
        <v>3657</v>
      </c>
      <c r="D33" s="13" t="s">
        <v>14</v>
      </c>
      <c r="E33" s="12">
        <v>107</v>
      </c>
    </row>
    <row r="34" spans="1:5" x14ac:dyDescent="0.2">
      <c r="A34" s="11" t="s">
        <v>20</v>
      </c>
      <c r="B34" s="12">
        <v>1396</v>
      </c>
      <c r="D34" s="13" t="s">
        <v>14</v>
      </c>
      <c r="E34" s="12">
        <v>10</v>
      </c>
    </row>
    <row r="35" spans="1:5" x14ac:dyDescent="0.2">
      <c r="A35" s="11" t="s">
        <v>20</v>
      </c>
      <c r="B35" s="12">
        <v>85</v>
      </c>
      <c r="D35" s="13" t="s">
        <v>14</v>
      </c>
      <c r="E35" s="12">
        <v>157</v>
      </c>
    </row>
    <row r="36" spans="1:5" x14ac:dyDescent="0.2">
      <c r="A36" s="11" t="s">
        <v>20</v>
      </c>
      <c r="B36" s="12">
        <v>199</v>
      </c>
      <c r="D36" s="13" t="s">
        <v>14</v>
      </c>
      <c r="E36" s="12">
        <v>151</v>
      </c>
    </row>
    <row r="37" spans="1:5" x14ac:dyDescent="0.2">
      <c r="A37" s="11" t="s">
        <v>20</v>
      </c>
      <c r="B37" s="12">
        <v>2673</v>
      </c>
      <c r="D37" s="13" t="s">
        <v>14</v>
      </c>
      <c r="E37" s="12">
        <v>7</v>
      </c>
    </row>
    <row r="38" spans="1:5" x14ac:dyDescent="0.2">
      <c r="A38" s="11" t="s">
        <v>20</v>
      </c>
      <c r="B38" s="12">
        <v>2526</v>
      </c>
      <c r="D38" s="13" t="s">
        <v>14</v>
      </c>
      <c r="E38" s="12">
        <v>14</v>
      </c>
    </row>
    <row r="39" spans="1:5" x14ac:dyDescent="0.2">
      <c r="A39" s="11" t="s">
        <v>20</v>
      </c>
      <c r="B39" s="12">
        <v>27</v>
      </c>
      <c r="D39" s="13" t="s">
        <v>14</v>
      </c>
      <c r="E39" s="12">
        <v>17</v>
      </c>
    </row>
    <row r="40" spans="1:5" x14ac:dyDescent="0.2">
      <c r="A40" s="11" t="s">
        <v>20</v>
      </c>
      <c r="B40" s="12">
        <v>241</v>
      </c>
      <c r="D40" s="13" t="s">
        <v>14</v>
      </c>
      <c r="E40" s="12">
        <v>168</v>
      </c>
    </row>
    <row r="41" spans="1:5" x14ac:dyDescent="0.2">
      <c r="A41" s="11" t="s">
        <v>20</v>
      </c>
      <c r="B41" s="12">
        <v>235</v>
      </c>
      <c r="D41" s="13" t="s">
        <v>14</v>
      </c>
      <c r="E41" s="12">
        <v>80</v>
      </c>
    </row>
    <row r="42" spans="1:5" x14ac:dyDescent="0.2">
      <c r="A42" s="11" t="s">
        <v>20</v>
      </c>
      <c r="B42" s="12">
        <v>5139</v>
      </c>
      <c r="D42" s="13" t="s">
        <v>14</v>
      </c>
      <c r="E42" s="12">
        <v>10</v>
      </c>
    </row>
    <row r="43" spans="1:5" x14ac:dyDescent="0.2">
      <c r="A43" s="11" t="s">
        <v>20</v>
      </c>
      <c r="B43" s="12">
        <v>2662</v>
      </c>
      <c r="D43" s="13" t="s">
        <v>14</v>
      </c>
      <c r="E43" s="12">
        <v>181</v>
      </c>
    </row>
    <row r="44" spans="1:5" x14ac:dyDescent="0.2">
      <c r="A44" s="11" t="s">
        <v>20</v>
      </c>
      <c r="B44" s="12">
        <v>211</v>
      </c>
      <c r="D44" s="13" t="s">
        <v>14</v>
      </c>
      <c r="E44" s="12">
        <v>127</v>
      </c>
    </row>
    <row r="45" spans="1:5" x14ac:dyDescent="0.2">
      <c r="A45" s="11" t="s">
        <v>20</v>
      </c>
      <c r="B45" s="12">
        <v>2266</v>
      </c>
      <c r="D45" s="13" t="s">
        <v>14</v>
      </c>
      <c r="E45" s="12">
        <v>10</v>
      </c>
    </row>
    <row r="46" spans="1:5" x14ac:dyDescent="0.2">
      <c r="A46" s="11" t="s">
        <v>20</v>
      </c>
      <c r="B46" s="12">
        <v>2283</v>
      </c>
      <c r="D46" s="13" t="s">
        <v>14</v>
      </c>
      <c r="E46" s="12">
        <v>5</v>
      </c>
    </row>
    <row r="47" spans="1:5" x14ac:dyDescent="0.2">
      <c r="A47" s="11" t="s">
        <v>20</v>
      </c>
      <c r="B47" s="12">
        <v>92</v>
      </c>
      <c r="D47" s="13" t="s">
        <v>14</v>
      </c>
      <c r="E47" s="12">
        <v>162</v>
      </c>
    </row>
    <row r="48" spans="1:5" x14ac:dyDescent="0.2">
      <c r="A48" s="11" t="s">
        <v>20</v>
      </c>
      <c r="B48" s="12">
        <v>3308</v>
      </c>
      <c r="D48" s="13" t="s">
        <v>14</v>
      </c>
      <c r="E48" s="12">
        <v>57</v>
      </c>
    </row>
    <row r="49" spans="1:5" x14ac:dyDescent="0.2">
      <c r="A49" s="11" t="s">
        <v>20</v>
      </c>
      <c r="B49" s="12">
        <v>1470</v>
      </c>
      <c r="D49" s="13" t="s">
        <v>14</v>
      </c>
      <c r="E49" s="12">
        <v>418</v>
      </c>
    </row>
    <row r="50" spans="1:5" x14ac:dyDescent="0.2">
      <c r="A50" s="11" t="s">
        <v>20</v>
      </c>
      <c r="B50" s="12">
        <v>89</v>
      </c>
      <c r="D50" s="13" t="s">
        <v>14</v>
      </c>
      <c r="E50" s="12">
        <v>9</v>
      </c>
    </row>
    <row r="51" spans="1:5" x14ac:dyDescent="0.2">
      <c r="A51" s="11" t="s">
        <v>20</v>
      </c>
      <c r="B51" s="12">
        <v>1713</v>
      </c>
      <c r="D51" s="13" t="s">
        <v>14</v>
      </c>
      <c r="E51" s="12">
        <v>94</v>
      </c>
    </row>
    <row r="52" spans="1:5" x14ac:dyDescent="0.2">
      <c r="A52" s="11" t="s">
        <v>20</v>
      </c>
      <c r="B52" s="12">
        <v>1052</v>
      </c>
      <c r="D52" s="13" t="s">
        <v>14</v>
      </c>
      <c r="E52" s="12">
        <v>23</v>
      </c>
    </row>
    <row r="53" spans="1:5" x14ac:dyDescent="0.2">
      <c r="A53" s="11" t="s">
        <v>20</v>
      </c>
      <c r="B53" s="12">
        <v>3777</v>
      </c>
      <c r="D53" s="13" t="s">
        <v>14</v>
      </c>
      <c r="E53" s="12">
        <v>5</v>
      </c>
    </row>
    <row r="54" spans="1:5" x14ac:dyDescent="0.2">
      <c r="A54" s="11" t="s">
        <v>20</v>
      </c>
      <c r="B54" s="12">
        <v>67</v>
      </c>
      <c r="D54" s="13" t="s">
        <v>14</v>
      </c>
      <c r="E54" s="12">
        <v>16</v>
      </c>
    </row>
    <row r="55" spans="1:5" x14ac:dyDescent="0.2">
      <c r="A55" s="11" t="s">
        <v>20</v>
      </c>
      <c r="B55" s="12">
        <v>52</v>
      </c>
      <c r="D55" s="13" t="s">
        <v>14</v>
      </c>
      <c r="E55" s="12">
        <v>26</v>
      </c>
    </row>
    <row r="56" spans="1:5" x14ac:dyDescent="0.2">
      <c r="A56" s="11" t="s">
        <v>20</v>
      </c>
      <c r="B56" s="12">
        <v>3727</v>
      </c>
      <c r="D56" s="13" t="s">
        <v>14</v>
      </c>
      <c r="E56" s="12">
        <v>253</v>
      </c>
    </row>
    <row r="57" spans="1:5" x14ac:dyDescent="0.2">
      <c r="A57" s="11" t="s">
        <v>20</v>
      </c>
      <c r="B57" s="12">
        <v>131</v>
      </c>
      <c r="D57" s="13" t="s">
        <v>14</v>
      </c>
      <c r="E57" s="12">
        <v>17</v>
      </c>
    </row>
    <row r="58" spans="1:5" x14ac:dyDescent="0.2">
      <c r="A58" s="11" t="s">
        <v>20</v>
      </c>
      <c r="B58" s="12">
        <v>155</v>
      </c>
      <c r="D58" s="13" t="s">
        <v>14</v>
      </c>
      <c r="E58" s="12">
        <v>78</v>
      </c>
    </row>
    <row r="59" spans="1:5" x14ac:dyDescent="0.2">
      <c r="A59" s="11" t="s">
        <v>20</v>
      </c>
      <c r="B59" s="12">
        <v>1613</v>
      </c>
      <c r="D59" s="13" t="s">
        <v>14</v>
      </c>
      <c r="E59" s="12">
        <v>441</v>
      </c>
    </row>
    <row r="60" spans="1:5" x14ac:dyDescent="0.2">
      <c r="A60" s="11" t="s">
        <v>20</v>
      </c>
      <c r="B60" s="12">
        <v>102</v>
      </c>
      <c r="D60" s="13" t="s">
        <v>14</v>
      </c>
      <c r="E60" s="12">
        <v>21</v>
      </c>
    </row>
    <row r="61" spans="1:5" x14ac:dyDescent="0.2">
      <c r="A61" s="11" t="s">
        <v>20</v>
      </c>
      <c r="B61" s="12">
        <v>2468</v>
      </c>
      <c r="D61" s="13" t="s">
        <v>14</v>
      </c>
      <c r="E61" s="12">
        <v>347</v>
      </c>
    </row>
    <row r="62" spans="1:5" x14ac:dyDescent="0.2">
      <c r="A62" s="11" t="s">
        <v>20</v>
      </c>
      <c r="B62" s="12">
        <v>676</v>
      </c>
      <c r="D62" s="13" t="s">
        <v>14</v>
      </c>
      <c r="E62" s="12">
        <v>355</v>
      </c>
    </row>
    <row r="63" spans="1:5" x14ac:dyDescent="0.2">
      <c r="A63" s="11" t="s">
        <v>20</v>
      </c>
      <c r="B63" s="12">
        <v>194</v>
      </c>
      <c r="D63" s="13" t="s">
        <v>14</v>
      </c>
      <c r="E63" s="12">
        <v>31</v>
      </c>
    </row>
    <row r="64" spans="1:5" x14ac:dyDescent="0.2">
      <c r="A64" s="11" t="s">
        <v>20</v>
      </c>
      <c r="B64" s="12">
        <v>1697</v>
      </c>
      <c r="D64" s="13" t="s">
        <v>14</v>
      </c>
      <c r="E64" s="12">
        <v>331</v>
      </c>
    </row>
    <row r="65" spans="1:5" x14ac:dyDescent="0.2">
      <c r="A65" s="11" t="s">
        <v>20</v>
      </c>
      <c r="B65" s="12">
        <v>117</v>
      </c>
      <c r="D65" s="13" t="s">
        <v>14</v>
      </c>
      <c r="E65" s="12">
        <v>296</v>
      </c>
    </row>
    <row r="66" spans="1:5" x14ac:dyDescent="0.2">
      <c r="A66" s="11" t="s">
        <v>20</v>
      </c>
      <c r="B66" s="12">
        <v>107</v>
      </c>
      <c r="D66" s="13" t="s">
        <v>14</v>
      </c>
      <c r="E66" s="12">
        <v>243</v>
      </c>
    </row>
    <row r="67" spans="1:5" x14ac:dyDescent="0.2">
      <c r="A67" s="11" t="s">
        <v>20</v>
      </c>
      <c r="B67" s="12">
        <v>2506</v>
      </c>
      <c r="D67" s="13" t="s">
        <v>14</v>
      </c>
      <c r="E67" s="12">
        <v>17</v>
      </c>
    </row>
    <row r="68" spans="1:5" x14ac:dyDescent="0.2">
      <c r="A68" s="11" t="s">
        <v>20</v>
      </c>
      <c r="B68" s="12">
        <v>1073</v>
      </c>
      <c r="D68" s="13" t="s">
        <v>14</v>
      </c>
      <c r="E68" s="12">
        <v>180</v>
      </c>
    </row>
    <row r="69" spans="1:5" x14ac:dyDescent="0.2">
      <c r="A69" s="11" t="s">
        <v>20</v>
      </c>
      <c r="B69" s="12">
        <v>1152</v>
      </c>
      <c r="D69" s="13" t="s">
        <v>14</v>
      </c>
      <c r="E69" s="12">
        <v>9</v>
      </c>
    </row>
    <row r="70" spans="1:5" x14ac:dyDescent="0.2">
      <c r="A70" s="11" t="s">
        <v>20</v>
      </c>
      <c r="B70" s="12">
        <v>85</v>
      </c>
      <c r="D70" s="13" t="s">
        <v>14</v>
      </c>
      <c r="E70" s="12">
        <v>257</v>
      </c>
    </row>
    <row r="71" spans="1:5" x14ac:dyDescent="0.2">
      <c r="A71" s="11" t="s">
        <v>20</v>
      </c>
      <c r="B71" s="12">
        <v>126</v>
      </c>
      <c r="D71" s="13" t="s">
        <v>14</v>
      </c>
      <c r="E71" s="12">
        <v>245</v>
      </c>
    </row>
    <row r="72" spans="1:5" x14ac:dyDescent="0.2">
      <c r="A72" s="11" t="s">
        <v>20</v>
      </c>
      <c r="B72" s="12">
        <v>116</v>
      </c>
      <c r="D72" s="13" t="s">
        <v>14</v>
      </c>
      <c r="E72" s="12">
        <v>10</v>
      </c>
    </row>
    <row r="73" spans="1:5" x14ac:dyDescent="0.2">
      <c r="A73" s="11" t="s">
        <v>20</v>
      </c>
      <c r="B73" s="12">
        <v>1095</v>
      </c>
      <c r="D73" s="13" t="s">
        <v>14</v>
      </c>
      <c r="E73" s="12">
        <v>15</v>
      </c>
    </row>
    <row r="74" spans="1:5" x14ac:dyDescent="0.2">
      <c r="A74" s="11" t="s">
        <v>20</v>
      </c>
      <c r="B74" s="12">
        <v>6286</v>
      </c>
      <c r="D74" s="13" t="s">
        <v>14</v>
      </c>
      <c r="E74" s="12">
        <v>662</v>
      </c>
    </row>
    <row r="75" spans="1:5" x14ac:dyDescent="0.2">
      <c r="A75" s="11" t="s">
        <v>20</v>
      </c>
      <c r="B75" s="12">
        <v>331</v>
      </c>
      <c r="D75" s="13" t="s">
        <v>14</v>
      </c>
      <c r="E75" s="12">
        <v>29</v>
      </c>
    </row>
    <row r="76" spans="1:5" x14ac:dyDescent="0.2">
      <c r="A76" s="11" t="s">
        <v>20</v>
      </c>
      <c r="B76" s="12">
        <v>192</v>
      </c>
      <c r="D76" s="13" t="s">
        <v>14</v>
      </c>
      <c r="E76" s="12">
        <v>75</v>
      </c>
    </row>
    <row r="77" spans="1:5" x14ac:dyDescent="0.2">
      <c r="A77" s="11" t="s">
        <v>20</v>
      </c>
      <c r="B77" s="12">
        <v>86</v>
      </c>
      <c r="D77" s="13" t="s">
        <v>14</v>
      </c>
      <c r="E77" s="12">
        <v>830</v>
      </c>
    </row>
    <row r="78" spans="1:5" x14ac:dyDescent="0.2">
      <c r="A78" s="11" t="s">
        <v>20</v>
      </c>
      <c r="B78" s="12">
        <v>5203</v>
      </c>
      <c r="D78" s="13" t="s">
        <v>14</v>
      </c>
      <c r="E78" s="12">
        <v>30</v>
      </c>
    </row>
    <row r="79" spans="1:5" x14ac:dyDescent="0.2">
      <c r="A79" s="11" t="s">
        <v>20</v>
      </c>
      <c r="B79" s="12">
        <v>80</v>
      </c>
      <c r="D79" s="13" t="s">
        <v>14</v>
      </c>
      <c r="E79" s="12">
        <v>243</v>
      </c>
    </row>
    <row r="80" spans="1:5" x14ac:dyDescent="0.2">
      <c r="A80" s="11" t="s">
        <v>20</v>
      </c>
      <c r="B80" s="12">
        <v>2475</v>
      </c>
      <c r="D80" s="13" t="s">
        <v>14</v>
      </c>
      <c r="E80" s="12">
        <v>41</v>
      </c>
    </row>
    <row r="81" spans="1:5" x14ac:dyDescent="0.2">
      <c r="A81" s="11" t="s">
        <v>20</v>
      </c>
      <c r="B81" s="12">
        <v>253</v>
      </c>
      <c r="D81" s="13" t="s">
        <v>14</v>
      </c>
      <c r="E81" s="12">
        <v>14</v>
      </c>
    </row>
    <row r="82" spans="1:5" x14ac:dyDescent="0.2">
      <c r="A82" s="11" t="s">
        <v>20</v>
      </c>
      <c r="B82" s="12">
        <v>110</v>
      </c>
      <c r="D82" s="13" t="s">
        <v>14</v>
      </c>
      <c r="E82" s="12">
        <v>16</v>
      </c>
    </row>
    <row r="83" spans="1:5" x14ac:dyDescent="0.2">
      <c r="A83" s="11" t="s">
        <v>20</v>
      </c>
      <c r="B83" s="12">
        <v>1280</v>
      </c>
      <c r="D83" s="13" t="s">
        <v>14</v>
      </c>
      <c r="E83" s="12">
        <v>76</v>
      </c>
    </row>
    <row r="84" spans="1:5" x14ac:dyDescent="0.2">
      <c r="A84" s="11" t="s">
        <v>20</v>
      </c>
      <c r="B84" s="12">
        <v>409</v>
      </c>
      <c r="D84" s="13" t="s">
        <v>14</v>
      </c>
      <c r="E84" s="12">
        <v>326</v>
      </c>
    </row>
    <row r="85" spans="1:5" x14ac:dyDescent="0.2">
      <c r="A85" s="11" t="s">
        <v>20</v>
      </c>
      <c r="B85" s="12">
        <v>131</v>
      </c>
      <c r="D85" s="13" t="s">
        <v>14</v>
      </c>
      <c r="E85" s="12">
        <v>18</v>
      </c>
    </row>
    <row r="86" spans="1:5" x14ac:dyDescent="0.2">
      <c r="A86" s="11" t="s">
        <v>20</v>
      </c>
      <c r="B86" s="12">
        <v>205</v>
      </c>
      <c r="D86" s="13" t="s">
        <v>14</v>
      </c>
      <c r="E86" s="12">
        <v>252</v>
      </c>
    </row>
    <row r="87" spans="1:5" x14ac:dyDescent="0.2">
      <c r="A87" s="11" t="s">
        <v>20</v>
      </c>
      <c r="B87" s="12">
        <v>2013</v>
      </c>
      <c r="D87" s="13" t="s">
        <v>14</v>
      </c>
      <c r="E87" s="12">
        <v>15</v>
      </c>
    </row>
    <row r="88" spans="1:5" x14ac:dyDescent="0.2">
      <c r="A88" s="11" t="s">
        <v>20</v>
      </c>
      <c r="B88" s="12">
        <v>250</v>
      </c>
      <c r="D88" s="13" t="s">
        <v>14</v>
      </c>
      <c r="E88" s="12">
        <v>526</v>
      </c>
    </row>
    <row r="89" spans="1:5" x14ac:dyDescent="0.2">
      <c r="A89" s="11" t="s">
        <v>20</v>
      </c>
      <c r="B89" s="12">
        <v>1345</v>
      </c>
      <c r="D89" s="13" t="s">
        <v>14</v>
      </c>
      <c r="E89" s="12">
        <v>579</v>
      </c>
    </row>
    <row r="90" spans="1:5" x14ac:dyDescent="0.2">
      <c r="A90" s="11" t="s">
        <v>20</v>
      </c>
      <c r="B90" s="12">
        <v>890</v>
      </c>
      <c r="D90" s="13" t="s">
        <v>14</v>
      </c>
      <c r="E90" s="12">
        <v>362</v>
      </c>
    </row>
    <row r="91" spans="1:5" x14ac:dyDescent="0.2">
      <c r="A91" s="11" t="s">
        <v>20</v>
      </c>
      <c r="B91" s="12">
        <v>199</v>
      </c>
      <c r="D91" s="13" t="s">
        <v>14</v>
      </c>
      <c r="E91" s="12">
        <v>26</v>
      </c>
    </row>
    <row r="92" spans="1:5" x14ac:dyDescent="0.2">
      <c r="A92" s="11" t="s">
        <v>20</v>
      </c>
      <c r="B92" s="12">
        <v>1140</v>
      </c>
      <c r="D92" s="13" t="s">
        <v>14</v>
      </c>
      <c r="E92" s="12">
        <v>395</v>
      </c>
    </row>
    <row r="93" spans="1:5" x14ac:dyDescent="0.2">
      <c r="A93" s="11" t="s">
        <v>20</v>
      </c>
      <c r="B93" s="12">
        <v>94</v>
      </c>
      <c r="D93" s="13" t="s">
        <v>14</v>
      </c>
      <c r="E93" s="12">
        <v>656</v>
      </c>
    </row>
    <row r="94" spans="1:5" x14ac:dyDescent="0.2">
      <c r="A94" s="11" t="s">
        <v>20</v>
      </c>
      <c r="B94" s="12">
        <v>135</v>
      </c>
      <c r="D94" s="13" t="s">
        <v>14</v>
      </c>
      <c r="E94" s="12">
        <v>37</v>
      </c>
    </row>
    <row r="95" spans="1:5" x14ac:dyDescent="0.2">
      <c r="A95" s="11" t="s">
        <v>20</v>
      </c>
      <c r="B95" s="12">
        <v>220</v>
      </c>
      <c r="D95" s="13" t="s">
        <v>14</v>
      </c>
      <c r="E95" s="12">
        <v>32</v>
      </c>
    </row>
    <row r="96" spans="1:5" x14ac:dyDescent="0.2">
      <c r="A96" s="11" t="s">
        <v>20</v>
      </c>
      <c r="B96" s="12">
        <v>183</v>
      </c>
      <c r="D96" s="13" t="s">
        <v>14</v>
      </c>
      <c r="E96" s="12">
        <v>57</v>
      </c>
    </row>
    <row r="97" spans="1:5" x14ac:dyDescent="0.2">
      <c r="A97" s="11" t="s">
        <v>20</v>
      </c>
      <c r="B97" s="12">
        <v>71</v>
      </c>
      <c r="D97" s="13" t="s">
        <v>14</v>
      </c>
      <c r="E97" s="12">
        <v>6</v>
      </c>
    </row>
    <row r="98" spans="1:5" x14ac:dyDescent="0.2">
      <c r="A98" s="11" t="s">
        <v>20</v>
      </c>
      <c r="B98" s="12">
        <v>2230</v>
      </c>
      <c r="D98" s="13" t="s">
        <v>14</v>
      </c>
      <c r="E98" s="12">
        <v>1130</v>
      </c>
    </row>
    <row r="99" spans="1:5" x14ac:dyDescent="0.2">
      <c r="A99" s="11" t="s">
        <v>20</v>
      </c>
      <c r="B99" s="12">
        <v>1425</v>
      </c>
      <c r="D99" s="13" t="s">
        <v>14</v>
      </c>
      <c r="E99" s="12">
        <v>46</v>
      </c>
    </row>
    <row r="100" spans="1:5" x14ac:dyDescent="0.2">
      <c r="A100" s="11" t="s">
        <v>20</v>
      </c>
      <c r="B100" s="12">
        <v>154</v>
      </c>
      <c r="D100" s="13" t="s">
        <v>14</v>
      </c>
      <c r="E100" s="12">
        <v>13</v>
      </c>
    </row>
    <row r="101" spans="1:5" x14ac:dyDescent="0.2">
      <c r="A101" s="11" t="s">
        <v>20</v>
      </c>
      <c r="B101" s="12">
        <v>659</v>
      </c>
      <c r="D101" s="13" t="s">
        <v>14</v>
      </c>
      <c r="E101" s="12">
        <v>27</v>
      </c>
    </row>
    <row r="102" spans="1:5" x14ac:dyDescent="0.2">
      <c r="A102" s="11" t="s">
        <v>20</v>
      </c>
      <c r="B102" s="12">
        <v>374</v>
      </c>
      <c r="D102" s="13" t="s">
        <v>14</v>
      </c>
      <c r="E102" s="12">
        <v>24</v>
      </c>
    </row>
    <row r="103" spans="1:5" x14ac:dyDescent="0.2">
      <c r="A103" s="11" t="s">
        <v>20</v>
      </c>
      <c r="B103" s="12">
        <v>307</v>
      </c>
      <c r="D103" s="13" t="s">
        <v>14</v>
      </c>
      <c r="E103" s="12">
        <v>648</v>
      </c>
    </row>
    <row r="104" spans="1:5" x14ac:dyDescent="0.2">
      <c r="A104" s="11" t="s">
        <v>20</v>
      </c>
      <c r="B104" s="12">
        <v>2436</v>
      </c>
      <c r="D104" s="13" t="s">
        <v>14</v>
      </c>
      <c r="E104" s="12">
        <v>31</v>
      </c>
    </row>
    <row r="105" spans="1:5" x14ac:dyDescent="0.2">
      <c r="A105" s="11" t="s">
        <v>20</v>
      </c>
      <c r="B105" s="12">
        <v>2441</v>
      </c>
      <c r="D105" s="13" t="s">
        <v>14</v>
      </c>
      <c r="E105" s="12">
        <v>1120</v>
      </c>
    </row>
    <row r="106" spans="1:5" x14ac:dyDescent="0.2">
      <c r="A106" s="11" t="s">
        <v>20</v>
      </c>
      <c r="B106" s="12">
        <v>196</v>
      </c>
      <c r="D106" s="13" t="s">
        <v>14</v>
      </c>
      <c r="E106" s="12">
        <v>16</v>
      </c>
    </row>
    <row r="107" spans="1:5" x14ac:dyDescent="0.2">
      <c r="A107" s="11" t="s">
        <v>20</v>
      </c>
      <c r="B107" s="12">
        <v>121</v>
      </c>
      <c r="D107" s="13" t="s">
        <v>14</v>
      </c>
      <c r="E107" s="12">
        <v>34</v>
      </c>
    </row>
    <row r="108" spans="1:5" x14ac:dyDescent="0.2">
      <c r="A108" s="11" t="s">
        <v>20</v>
      </c>
      <c r="B108" s="12">
        <v>4498</v>
      </c>
      <c r="D108" s="13" t="s">
        <v>14</v>
      </c>
      <c r="E108" s="12">
        <v>19</v>
      </c>
    </row>
    <row r="109" spans="1:5" x14ac:dyDescent="0.2">
      <c r="A109" s="11" t="s">
        <v>20</v>
      </c>
      <c r="B109" s="12">
        <v>78</v>
      </c>
      <c r="D109" s="13" t="s">
        <v>14</v>
      </c>
      <c r="E109" s="12">
        <v>535</v>
      </c>
    </row>
    <row r="110" spans="1:5" x14ac:dyDescent="0.2">
      <c r="A110" s="11" t="s">
        <v>20</v>
      </c>
      <c r="B110" s="12">
        <v>70</v>
      </c>
      <c r="D110" s="13" t="s">
        <v>14</v>
      </c>
      <c r="E110" s="12">
        <v>33</v>
      </c>
    </row>
    <row r="111" spans="1:5" x14ac:dyDescent="0.2">
      <c r="A111" s="11" t="s">
        <v>20</v>
      </c>
      <c r="B111" s="12">
        <v>180</v>
      </c>
      <c r="D111" s="13" t="s">
        <v>14</v>
      </c>
      <c r="E111" s="12">
        <v>648</v>
      </c>
    </row>
    <row r="112" spans="1:5" x14ac:dyDescent="0.2">
      <c r="A112" s="11" t="s">
        <v>20</v>
      </c>
      <c r="B112" s="12">
        <v>1573</v>
      </c>
      <c r="D112" s="13" t="s">
        <v>14</v>
      </c>
      <c r="E112" s="12">
        <v>248</v>
      </c>
    </row>
    <row r="113" spans="1:5" x14ac:dyDescent="0.2">
      <c r="A113" s="11" t="s">
        <v>20</v>
      </c>
      <c r="B113" s="12">
        <v>244</v>
      </c>
      <c r="D113" s="13" t="s">
        <v>14</v>
      </c>
      <c r="E113" s="12">
        <v>454</v>
      </c>
    </row>
    <row r="114" spans="1:5" x14ac:dyDescent="0.2">
      <c r="A114" s="11" t="s">
        <v>20</v>
      </c>
      <c r="B114" s="12">
        <v>282</v>
      </c>
      <c r="D114" s="13" t="s">
        <v>14</v>
      </c>
      <c r="E114" s="12">
        <v>955</v>
      </c>
    </row>
    <row r="115" spans="1:5" x14ac:dyDescent="0.2">
      <c r="A115" s="11" t="s">
        <v>20</v>
      </c>
      <c r="B115" s="12">
        <v>126</v>
      </c>
      <c r="D115" s="13" t="s">
        <v>14</v>
      </c>
      <c r="E115" s="12">
        <v>245</v>
      </c>
    </row>
    <row r="116" spans="1:5" x14ac:dyDescent="0.2">
      <c r="A116" s="11" t="s">
        <v>20</v>
      </c>
      <c r="B116" s="12">
        <v>138</v>
      </c>
      <c r="D116" s="13" t="s">
        <v>14</v>
      </c>
      <c r="E116" s="12">
        <v>886</v>
      </c>
    </row>
    <row r="117" spans="1:5" x14ac:dyDescent="0.2">
      <c r="A117" s="11" t="s">
        <v>20</v>
      </c>
      <c r="B117" s="12">
        <v>85</v>
      </c>
      <c r="D117" s="13" t="s">
        <v>14</v>
      </c>
      <c r="E117" s="12">
        <v>35</v>
      </c>
    </row>
    <row r="118" spans="1:5" x14ac:dyDescent="0.2">
      <c r="A118" s="11" t="s">
        <v>20</v>
      </c>
      <c r="B118" s="12">
        <v>261</v>
      </c>
      <c r="D118" s="13" t="s">
        <v>14</v>
      </c>
      <c r="E118" s="12">
        <v>15</v>
      </c>
    </row>
    <row r="119" spans="1:5" x14ac:dyDescent="0.2">
      <c r="A119" s="11" t="s">
        <v>20</v>
      </c>
      <c r="B119" s="12">
        <v>239</v>
      </c>
      <c r="D119" s="13" t="s">
        <v>14</v>
      </c>
      <c r="E119" s="12">
        <v>1691</v>
      </c>
    </row>
    <row r="120" spans="1:5" x14ac:dyDescent="0.2">
      <c r="A120" s="11" t="s">
        <v>20</v>
      </c>
      <c r="B120" s="12">
        <v>192</v>
      </c>
      <c r="D120" s="13" t="s">
        <v>14</v>
      </c>
      <c r="E120" s="12">
        <v>191</v>
      </c>
    </row>
    <row r="121" spans="1:5" x14ac:dyDescent="0.2">
      <c r="A121" s="11" t="s">
        <v>20</v>
      </c>
      <c r="B121" s="12">
        <v>225</v>
      </c>
      <c r="D121" s="13" t="s">
        <v>14</v>
      </c>
      <c r="E121" s="12">
        <v>1063</v>
      </c>
    </row>
    <row r="122" spans="1:5" x14ac:dyDescent="0.2">
      <c r="A122" s="11" t="s">
        <v>20</v>
      </c>
      <c r="B122" s="12">
        <v>107</v>
      </c>
      <c r="D122" s="13" t="s">
        <v>14</v>
      </c>
      <c r="E122" s="12">
        <v>1220</v>
      </c>
    </row>
    <row r="123" spans="1:5" x14ac:dyDescent="0.2">
      <c r="A123" s="11" t="s">
        <v>20</v>
      </c>
      <c r="B123" s="12">
        <v>209</v>
      </c>
      <c r="D123" s="13" t="s">
        <v>14</v>
      </c>
      <c r="E123" s="12">
        <v>31</v>
      </c>
    </row>
    <row r="124" spans="1:5" x14ac:dyDescent="0.2">
      <c r="A124" s="11" t="s">
        <v>20</v>
      </c>
      <c r="B124" s="12">
        <v>2080</v>
      </c>
      <c r="D124" s="13" t="s">
        <v>14</v>
      </c>
      <c r="E124" s="12">
        <v>7</v>
      </c>
    </row>
    <row r="125" spans="1:5" x14ac:dyDescent="0.2">
      <c r="A125" s="11" t="s">
        <v>20</v>
      </c>
      <c r="B125" s="12">
        <v>138</v>
      </c>
      <c r="D125" s="13" t="s">
        <v>14</v>
      </c>
      <c r="E125" s="12">
        <v>75</v>
      </c>
    </row>
    <row r="126" spans="1:5" x14ac:dyDescent="0.2">
      <c r="A126" s="11" t="s">
        <v>20</v>
      </c>
      <c r="B126" s="12">
        <v>237</v>
      </c>
      <c r="D126" s="13" t="s">
        <v>14</v>
      </c>
      <c r="E126" s="12">
        <v>120</v>
      </c>
    </row>
    <row r="127" spans="1:5" x14ac:dyDescent="0.2">
      <c r="A127" s="11" t="s">
        <v>20</v>
      </c>
      <c r="B127" s="12">
        <v>186</v>
      </c>
      <c r="D127" s="13" t="s">
        <v>14</v>
      </c>
      <c r="E127" s="12">
        <v>210</v>
      </c>
    </row>
    <row r="128" spans="1:5" x14ac:dyDescent="0.2">
      <c r="A128" s="11" t="s">
        <v>20</v>
      </c>
      <c r="B128" s="12">
        <v>155</v>
      </c>
      <c r="D128" s="13" t="s">
        <v>14</v>
      </c>
      <c r="E128" s="12">
        <v>25</v>
      </c>
    </row>
    <row r="129" spans="1:5" x14ac:dyDescent="0.2">
      <c r="A129" s="11" t="s">
        <v>20</v>
      </c>
      <c r="B129" s="12">
        <v>1917</v>
      </c>
      <c r="D129" s="13" t="s">
        <v>14</v>
      </c>
      <c r="E129" s="12">
        <v>33</v>
      </c>
    </row>
    <row r="130" spans="1:5" x14ac:dyDescent="0.2">
      <c r="A130" s="11" t="s">
        <v>20</v>
      </c>
      <c r="B130" s="12">
        <v>1015</v>
      </c>
      <c r="D130" s="13" t="s">
        <v>14</v>
      </c>
      <c r="E130" s="12">
        <v>63</v>
      </c>
    </row>
    <row r="131" spans="1:5" x14ac:dyDescent="0.2">
      <c r="A131" s="11" t="s">
        <v>20</v>
      </c>
      <c r="B131" s="12">
        <v>164</v>
      </c>
      <c r="D131" s="13" t="s">
        <v>14</v>
      </c>
      <c r="E131" s="12">
        <v>1910</v>
      </c>
    </row>
    <row r="132" spans="1:5" x14ac:dyDescent="0.2">
      <c r="A132" s="11" t="s">
        <v>20</v>
      </c>
      <c r="B132" s="12">
        <v>72</v>
      </c>
      <c r="D132" s="13" t="s">
        <v>14</v>
      </c>
      <c r="E132" s="12">
        <v>52</v>
      </c>
    </row>
    <row r="133" spans="1:5" x14ac:dyDescent="0.2">
      <c r="A133" s="11" t="s">
        <v>20</v>
      </c>
      <c r="B133" s="12">
        <v>1600</v>
      </c>
      <c r="D133" s="13" t="s">
        <v>14</v>
      </c>
      <c r="E133" s="12">
        <v>40</v>
      </c>
    </row>
    <row r="134" spans="1:5" x14ac:dyDescent="0.2">
      <c r="A134" s="11" t="s">
        <v>20</v>
      </c>
      <c r="B134" s="12">
        <v>95</v>
      </c>
      <c r="D134" s="13" t="s">
        <v>14</v>
      </c>
      <c r="E134" s="12">
        <v>45</v>
      </c>
    </row>
    <row r="135" spans="1:5" x14ac:dyDescent="0.2">
      <c r="A135" s="11" t="s">
        <v>20</v>
      </c>
      <c r="B135" s="12">
        <v>129</v>
      </c>
      <c r="D135" s="13" t="s">
        <v>14</v>
      </c>
      <c r="E135" s="12">
        <v>12</v>
      </c>
    </row>
    <row r="136" spans="1:5" x14ac:dyDescent="0.2">
      <c r="A136" s="11" t="s">
        <v>20</v>
      </c>
      <c r="B136" s="12">
        <v>369</v>
      </c>
      <c r="D136" s="13" t="s">
        <v>14</v>
      </c>
      <c r="E136" s="12">
        <v>1000</v>
      </c>
    </row>
    <row r="137" spans="1:5" x14ac:dyDescent="0.2">
      <c r="A137" s="11" t="s">
        <v>20</v>
      </c>
      <c r="B137" s="12">
        <v>2326</v>
      </c>
      <c r="D137" s="13" t="s">
        <v>14</v>
      </c>
      <c r="E137" s="12">
        <v>1296</v>
      </c>
    </row>
    <row r="138" spans="1:5" x14ac:dyDescent="0.2">
      <c r="A138" s="11" t="s">
        <v>20</v>
      </c>
      <c r="B138" s="12">
        <v>92</v>
      </c>
      <c r="D138" s="13" t="s">
        <v>14</v>
      </c>
      <c r="E138" s="12">
        <v>86</v>
      </c>
    </row>
    <row r="139" spans="1:5" x14ac:dyDescent="0.2">
      <c r="A139" s="11" t="s">
        <v>20</v>
      </c>
      <c r="B139" s="12">
        <v>1137</v>
      </c>
      <c r="D139" s="13" t="s">
        <v>14</v>
      </c>
      <c r="E139" s="12">
        <v>33</v>
      </c>
    </row>
    <row r="140" spans="1:5" x14ac:dyDescent="0.2">
      <c r="A140" s="11" t="s">
        <v>20</v>
      </c>
      <c r="B140" s="12">
        <v>136</v>
      </c>
      <c r="D140" s="13" t="s">
        <v>14</v>
      </c>
      <c r="E140" s="12">
        <v>774</v>
      </c>
    </row>
    <row r="141" spans="1:5" x14ac:dyDescent="0.2">
      <c r="A141" s="11" t="s">
        <v>20</v>
      </c>
      <c r="B141" s="12">
        <v>125</v>
      </c>
      <c r="D141" s="13" t="s">
        <v>14</v>
      </c>
      <c r="E141" s="12">
        <v>452</v>
      </c>
    </row>
    <row r="142" spans="1:5" x14ac:dyDescent="0.2">
      <c r="A142" s="11" t="s">
        <v>20</v>
      </c>
      <c r="B142" s="12">
        <v>1782</v>
      </c>
      <c r="D142" s="13" t="s">
        <v>14</v>
      </c>
      <c r="E142" s="12">
        <v>575</v>
      </c>
    </row>
    <row r="143" spans="1:5" x14ac:dyDescent="0.2">
      <c r="A143" s="11" t="s">
        <v>20</v>
      </c>
      <c r="B143" s="12">
        <v>157</v>
      </c>
      <c r="D143" s="13" t="s">
        <v>14</v>
      </c>
      <c r="E143" s="12">
        <v>424</v>
      </c>
    </row>
    <row r="144" spans="1:5" x14ac:dyDescent="0.2">
      <c r="A144" s="11" t="s">
        <v>20</v>
      </c>
      <c r="B144" s="12">
        <v>140</v>
      </c>
      <c r="D144" s="13" t="s">
        <v>14</v>
      </c>
      <c r="E144" s="12">
        <v>19</v>
      </c>
    </row>
    <row r="145" spans="1:5" x14ac:dyDescent="0.2">
      <c r="A145" s="11" t="s">
        <v>20</v>
      </c>
      <c r="B145" s="12">
        <v>103</v>
      </c>
      <c r="D145" s="13" t="s">
        <v>14</v>
      </c>
      <c r="E145" s="12">
        <v>742</v>
      </c>
    </row>
    <row r="146" spans="1:5" x14ac:dyDescent="0.2">
      <c r="A146" s="11" t="s">
        <v>20</v>
      </c>
      <c r="B146" s="12">
        <v>1965</v>
      </c>
      <c r="D146" s="13" t="s">
        <v>14</v>
      </c>
      <c r="E146" s="12">
        <v>92</v>
      </c>
    </row>
    <row r="147" spans="1:5" x14ac:dyDescent="0.2">
      <c r="A147" s="11" t="s">
        <v>20</v>
      </c>
      <c r="B147" s="12">
        <v>170</v>
      </c>
      <c r="D147" s="13" t="s">
        <v>14</v>
      </c>
      <c r="E147" s="12">
        <v>40</v>
      </c>
    </row>
    <row r="148" spans="1:5" x14ac:dyDescent="0.2">
      <c r="A148" s="11" t="s">
        <v>20</v>
      </c>
      <c r="B148" s="12">
        <v>165</v>
      </c>
      <c r="D148" s="13" t="s">
        <v>14</v>
      </c>
      <c r="E148" s="12">
        <v>44</v>
      </c>
    </row>
    <row r="149" spans="1:5" x14ac:dyDescent="0.2">
      <c r="A149" s="11" t="s">
        <v>20</v>
      </c>
      <c r="B149" s="12">
        <v>554</v>
      </c>
      <c r="D149" s="13" t="s">
        <v>14</v>
      </c>
      <c r="E149" s="12">
        <v>83</v>
      </c>
    </row>
    <row r="150" spans="1:5" x14ac:dyDescent="0.2">
      <c r="A150" s="11" t="s">
        <v>20</v>
      </c>
      <c r="B150" s="12">
        <v>96</v>
      </c>
      <c r="D150" s="13" t="s">
        <v>14</v>
      </c>
      <c r="E150" s="12">
        <v>16</v>
      </c>
    </row>
    <row r="151" spans="1:5" x14ac:dyDescent="0.2">
      <c r="A151" s="11" t="s">
        <v>20</v>
      </c>
      <c r="B151" s="12">
        <v>168</v>
      </c>
      <c r="D151" s="13" t="s">
        <v>14</v>
      </c>
      <c r="E151" s="12">
        <v>558</v>
      </c>
    </row>
    <row r="152" spans="1:5" x14ac:dyDescent="0.2">
      <c r="A152" s="11" t="s">
        <v>20</v>
      </c>
      <c r="B152" s="12">
        <v>381</v>
      </c>
      <c r="D152" s="13" t="s">
        <v>14</v>
      </c>
      <c r="E152" s="12">
        <v>18</v>
      </c>
    </row>
    <row r="153" spans="1:5" x14ac:dyDescent="0.2">
      <c r="A153" s="11" t="s">
        <v>20</v>
      </c>
      <c r="B153" s="12">
        <v>7295</v>
      </c>
      <c r="D153" s="13" t="s">
        <v>14</v>
      </c>
      <c r="E153" s="12">
        <v>92</v>
      </c>
    </row>
    <row r="154" spans="1:5" x14ac:dyDescent="0.2">
      <c r="A154" s="11" t="s">
        <v>20</v>
      </c>
      <c r="B154" s="12">
        <v>123</v>
      </c>
      <c r="D154" s="13" t="s">
        <v>14</v>
      </c>
      <c r="E154" s="12">
        <v>830</v>
      </c>
    </row>
    <row r="155" spans="1:5" x14ac:dyDescent="0.2">
      <c r="A155" s="11" t="s">
        <v>20</v>
      </c>
      <c r="B155" s="12">
        <v>119</v>
      </c>
      <c r="D155" s="13" t="s">
        <v>14</v>
      </c>
      <c r="E155" s="12">
        <v>504</v>
      </c>
    </row>
    <row r="156" spans="1:5" x14ac:dyDescent="0.2">
      <c r="A156" s="11" t="s">
        <v>20</v>
      </c>
      <c r="B156" s="12">
        <v>4006</v>
      </c>
      <c r="D156" s="13" t="s">
        <v>14</v>
      </c>
      <c r="E156" s="12">
        <v>846</v>
      </c>
    </row>
    <row r="157" spans="1:5" x14ac:dyDescent="0.2">
      <c r="A157" s="11" t="s">
        <v>20</v>
      </c>
      <c r="B157" s="12">
        <v>135</v>
      </c>
      <c r="D157" s="13" t="s">
        <v>14</v>
      </c>
      <c r="E157" s="12">
        <v>58</v>
      </c>
    </row>
    <row r="158" spans="1:5" x14ac:dyDescent="0.2">
      <c r="A158" s="11" t="s">
        <v>20</v>
      </c>
      <c r="B158" s="12">
        <v>1815</v>
      </c>
      <c r="D158" s="13" t="s">
        <v>14</v>
      </c>
      <c r="E158" s="12">
        <v>1439</v>
      </c>
    </row>
    <row r="159" spans="1:5" x14ac:dyDescent="0.2">
      <c r="A159" s="11" t="s">
        <v>20</v>
      </c>
      <c r="B159" s="12">
        <v>533</v>
      </c>
      <c r="D159" s="13" t="s">
        <v>14</v>
      </c>
      <c r="E159" s="12">
        <v>1028</v>
      </c>
    </row>
    <row r="160" spans="1:5" x14ac:dyDescent="0.2">
      <c r="A160" s="11" t="s">
        <v>20</v>
      </c>
      <c r="B160" s="12">
        <v>723</v>
      </c>
      <c r="D160" s="13" t="s">
        <v>14</v>
      </c>
      <c r="E160" s="12">
        <v>39</v>
      </c>
    </row>
    <row r="161" spans="1:5" x14ac:dyDescent="0.2">
      <c r="A161" s="11" t="s">
        <v>20</v>
      </c>
      <c r="B161" s="12">
        <v>1866</v>
      </c>
      <c r="D161" s="13" t="s">
        <v>14</v>
      </c>
      <c r="E161" s="12">
        <v>37</v>
      </c>
    </row>
    <row r="162" spans="1:5" x14ac:dyDescent="0.2">
      <c r="A162" s="11" t="s">
        <v>20</v>
      </c>
      <c r="B162" s="12">
        <v>147</v>
      </c>
      <c r="D162" s="13" t="s">
        <v>14</v>
      </c>
      <c r="E162" s="12">
        <v>934</v>
      </c>
    </row>
    <row r="163" spans="1:5" x14ac:dyDescent="0.2">
      <c r="A163" s="11" t="s">
        <v>20</v>
      </c>
      <c r="B163" s="12">
        <v>159</v>
      </c>
      <c r="D163" s="13" t="s">
        <v>14</v>
      </c>
      <c r="E163" s="12">
        <v>12</v>
      </c>
    </row>
    <row r="164" spans="1:5" x14ac:dyDescent="0.2">
      <c r="A164" s="11" t="s">
        <v>20</v>
      </c>
      <c r="B164" s="12">
        <v>3036</v>
      </c>
      <c r="D164" s="13" t="s">
        <v>14</v>
      </c>
      <c r="E164" s="12">
        <v>65</v>
      </c>
    </row>
    <row r="165" spans="1:5" x14ac:dyDescent="0.2">
      <c r="A165" s="11" t="s">
        <v>20</v>
      </c>
      <c r="B165" s="12">
        <v>16</v>
      </c>
      <c r="D165" s="13" t="s">
        <v>14</v>
      </c>
      <c r="E165" s="12">
        <v>37</v>
      </c>
    </row>
    <row r="166" spans="1:5" x14ac:dyDescent="0.2">
      <c r="A166" s="11" t="s">
        <v>20</v>
      </c>
      <c r="B166" s="12">
        <v>366</v>
      </c>
      <c r="D166" s="13" t="s">
        <v>14</v>
      </c>
      <c r="E166" s="12">
        <v>128</v>
      </c>
    </row>
    <row r="167" spans="1:5" x14ac:dyDescent="0.2">
      <c r="A167" s="11" t="s">
        <v>20</v>
      </c>
      <c r="B167" s="12">
        <v>2043</v>
      </c>
      <c r="D167" s="13" t="s">
        <v>14</v>
      </c>
      <c r="E167" s="12">
        <v>714</v>
      </c>
    </row>
    <row r="168" spans="1:5" x14ac:dyDescent="0.2">
      <c r="A168" s="11" t="s">
        <v>20</v>
      </c>
      <c r="B168" s="12">
        <v>165</v>
      </c>
      <c r="D168" s="13" t="s">
        <v>14</v>
      </c>
      <c r="E168" s="12">
        <v>747</v>
      </c>
    </row>
    <row r="169" spans="1:5" x14ac:dyDescent="0.2">
      <c r="A169" s="11" t="s">
        <v>20</v>
      </c>
      <c r="B169" s="12">
        <v>261</v>
      </c>
      <c r="D169" s="13" t="s">
        <v>14</v>
      </c>
      <c r="E169" s="12">
        <v>56</v>
      </c>
    </row>
    <row r="170" spans="1:5" x14ac:dyDescent="0.2">
      <c r="A170" s="11" t="s">
        <v>20</v>
      </c>
      <c r="B170" s="12">
        <v>62</v>
      </c>
      <c r="D170" s="13" t="s">
        <v>14</v>
      </c>
      <c r="E170" s="12">
        <v>750</v>
      </c>
    </row>
    <row r="171" spans="1:5" x14ac:dyDescent="0.2">
      <c r="A171" s="11" t="s">
        <v>20</v>
      </c>
      <c r="B171" s="12">
        <v>168</v>
      </c>
      <c r="D171" s="13" t="s">
        <v>14</v>
      </c>
      <c r="E171" s="12">
        <v>452</v>
      </c>
    </row>
    <row r="172" spans="1:5" x14ac:dyDescent="0.2">
      <c r="A172" s="11" t="s">
        <v>20</v>
      </c>
      <c r="B172" s="12">
        <v>2218</v>
      </c>
      <c r="D172" s="13" t="s">
        <v>14</v>
      </c>
      <c r="E172" s="12">
        <v>48</v>
      </c>
    </row>
    <row r="173" spans="1:5" x14ac:dyDescent="0.2">
      <c r="A173" s="11" t="s">
        <v>20</v>
      </c>
      <c r="B173" s="12">
        <v>5966</v>
      </c>
      <c r="D173" s="13" t="s">
        <v>14</v>
      </c>
      <c r="E173" s="12">
        <v>2072</v>
      </c>
    </row>
    <row r="174" spans="1:5" x14ac:dyDescent="0.2">
      <c r="A174" s="11" t="s">
        <v>20</v>
      </c>
      <c r="B174" s="12">
        <v>329</v>
      </c>
      <c r="D174" s="13" t="s">
        <v>14</v>
      </c>
      <c r="E174" s="12">
        <v>27</v>
      </c>
    </row>
    <row r="175" spans="1:5" x14ac:dyDescent="0.2">
      <c r="A175" s="11" t="s">
        <v>20</v>
      </c>
      <c r="B175" s="12">
        <v>1249</v>
      </c>
      <c r="D175" s="13" t="s">
        <v>14</v>
      </c>
      <c r="E175" s="12">
        <v>2928</v>
      </c>
    </row>
    <row r="176" spans="1:5" x14ac:dyDescent="0.2">
      <c r="A176" s="11" t="s">
        <v>20</v>
      </c>
      <c r="B176" s="12">
        <v>114</v>
      </c>
      <c r="D176" s="13" t="s">
        <v>14</v>
      </c>
      <c r="E176" s="12">
        <v>679</v>
      </c>
    </row>
    <row r="177" spans="1:5" x14ac:dyDescent="0.2">
      <c r="A177" s="11" t="s">
        <v>20</v>
      </c>
      <c r="B177" s="12">
        <v>180</v>
      </c>
      <c r="D177" s="13" t="s">
        <v>14</v>
      </c>
      <c r="E177" s="12">
        <v>602</v>
      </c>
    </row>
    <row r="178" spans="1:5" x14ac:dyDescent="0.2">
      <c r="A178" s="11" t="s">
        <v>20</v>
      </c>
      <c r="B178" s="12">
        <v>2693</v>
      </c>
      <c r="D178" s="13" t="s">
        <v>14</v>
      </c>
      <c r="E178" s="12">
        <v>674</v>
      </c>
    </row>
    <row r="179" spans="1:5" x14ac:dyDescent="0.2">
      <c r="A179" s="11" t="s">
        <v>20</v>
      </c>
      <c r="B179" s="12">
        <v>139</v>
      </c>
      <c r="D179" s="13" t="s">
        <v>14</v>
      </c>
      <c r="E179" s="12">
        <v>1198</v>
      </c>
    </row>
    <row r="180" spans="1:5" x14ac:dyDescent="0.2">
      <c r="A180" s="11" t="s">
        <v>20</v>
      </c>
      <c r="B180" s="12">
        <v>84</v>
      </c>
      <c r="D180" s="13" t="s">
        <v>14</v>
      </c>
      <c r="E180" s="12">
        <v>676</v>
      </c>
    </row>
    <row r="181" spans="1:5" x14ac:dyDescent="0.2">
      <c r="A181" s="11" t="s">
        <v>20</v>
      </c>
      <c r="B181" s="12">
        <v>129</v>
      </c>
      <c r="D181" s="13" t="s">
        <v>14</v>
      </c>
      <c r="E181" s="12">
        <v>67</v>
      </c>
    </row>
    <row r="182" spans="1:5" x14ac:dyDescent="0.2">
      <c r="A182" s="11" t="s">
        <v>20</v>
      </c>
      <c r="B182" s="12">
        <v>203</v>
      </c>
      <c r="D182" s="13" t="s">
        <v>14</v>
      </c>
      <c r="E182" s="12">
        <v>1596</v>
      </c>
    </row>
    <row r="183" spans="1:5" x14ac:dyDescent="0.2">
      <c r="A183" s="11" t="s">
        <v>20</v>
      </c>
      <c r="B183" s="12">
        <v>3131</v>
      </c>
      <c r="D183" s="13" t="s">
        <v>14</v>
      </c>
      <c r="E183" s="12">
        <v>605</v>
      </c>
    </row>
    <row r="184" spans="1:5" x14ac:dyDescent="0.2">
      <c r="A184" s="11" t="s">
        <v>20</v>
      </c>
      <c r="B184" s="12">
        <v>103</v>
      </c>
      <c r="D184" s="13" t="s">
        <v>14</v>
      </c>
      <c r="E184" s="12">
        <v>523</v>
      </c>
    </row>
    <row r="185" spans="1:5" x14ac:dyDescent="0.2">
      <c r="A185" s="11" t="s">
        <v>20</v>
      </c>
      <c r="B185" s="12">
        <v>2409</v>
      </c>
      <c r="D185" s="13" t="s">
        <v>14</v>
      </c>
      <c r="E185" s="12">
        <v>47</v>
      </c>
    </row>
    <row r="186" spans="1:5" x14ac:dyDescent="0.2">
      <c r="A186" s="11" t="s">
        <v>20</v>
      </c>
      <c r="B186" s="12">
        <v>164</v>
      </c>
      <c r="D186" s="13" t="s">
        <v>14</v>
      </c>
      <c r="E186" s="12">
        <v>88</v>
      </c>
    </row>
    <row r="187" spans="1:5" x14ac:dyDescent="0.2">
      <c r="A187" s="11" t="s">
        <v>20</v>
      </c>
      <c r="B187" s="12">
        <v>4065</v>
      </c>
      <c r="D187" s="13" t="s">
        <v>14</v>
      </c>
      <c r="E187" s="12">
        <v>67</v>
      </c>
    </row>
    <row r="188" spans="1:5" x14ac:dyDescent="0.2">
      <c r="A188" s="11" t="s">
        <v>20</v>
      </c>
      <c r="B188" s="12">
        <v>300</v>
      </c>
      <c r="D188" s="13" t="s">
        <v>14</v>
      </c>
      <c r="E188" s="12">
        <v>31</v>
      </c>
    </row>
    <row r="189" spans="1:5" x14ac:dyDescent="0.2">
      <c r="A189" s="11" t="s">
        <v>20</v>
      </c>
      <c r="B189" s="12">
        <v>191</v>
      </c>
      <c r="D189" s="13" t="s">
        <v>14</v>
      </c>
      <c r="E189" s="12">
        <v>154</v>
      </c>
    </row>
    <row r="190" spans="1:5" x14ac:dyDescent="0.2">
      <c r="A190" s="11" t="s">
        <v>20</v>
      </c>
      <c r="B190" s="12">
        <v>1561</v>
      </c>
      <c r="D190" s="13" t="s">
        <v>14</v>
      </c>
      <c r="E190" s="12">
        <v>49</v>
      </c>
    </row>
    <row r="191" spans="1:5" x14ac:dyDescent="0.2">
      <c r="A191" s="11" t="s">
        <v>20</v>
      </c>
      <c r="B191" s="12">
        <v>88</v>
      </c>
      <c r="D191" s="13" t="s">
        <v>14</v>
      </c>
      <c r="E191" s="12">
        <v>672</v>
      </c>
    </row>
    <row r="192" spans="1:5" x14ac:dyDescent="0.2">
      <c r="A192" s="11" t="s">
        <v>20</v>
      </c>
      <c r="B192" s="12">
        <v>236</v>
      </c>
      <c r="D192" s="13" t="s">
        <v>14</v>
      </c>
      <c r="E192" s="12">
        <v>44</v>
      </c>
    </row>
    <row r="193" spans="1:5" x14ac:dyDescent="0.2">
      <c r="A193" s="11" t="s">
        <v>20</v>
      </c>
      <c r="B193" s="12">
        <v>307</v>
      </c>
      <c r="D193" s="13" t="s">
        <v>14</v>
      </c>
      <c r="E193" s="12">
        <v>42</v>
      </c>
    </row>
    <row r="194" spans="1:5" x14ac:dyDescent="0.2">
      <c r="A194" s="11" t="s">
        <v>20</v>
      </c>
      <c r="B194" s="12">
        <v>132</v>
      </c>
      <c r="D194" s="13" t="s">
        <v>14</v>
      </c>
      <c r="E194" s="12">
        <v>64</v>
      </c>
    </row>
    <row r="195" spans="1:5" x14ac:dyDescent="0.2">
      <c r="A195" s="11" t="s">
        <v>20</v>
      </c>
      <c r="B195" s="12">
        <v>181</v>
      </c>
      <c r="D195" s="13" t="s">
        <v>14</v>
      </c>
      <c r="E195" s="12">
        <v>1221</v>
      </c>
    </row>
    <row r="196" spans="1:5" x14ac:dyDescent="0.2">
      <c r="A196" s="11" t="s">
        <v>20</v>
      </c>
      <c r="B196" s="12">
        <v>5168</v>
      </c>
      <c r="D196" s="13" t="s">
        <v>14</v>
      </c>
      <c r="E196" s="12">
        <v>842</v>
      </c>
    </row>
    <row r="197" spans="1:5" x14ac:dyDescent="0.2">
      <c r="A197" s="11" t="s">
        <v>20</v>
      </c>
      <c r="B197" s="12">
        <v>288</v>
      </c>
      <c r="D197" s="13" t="s">
        <v>14</v>
      </c>
      <c r="E197" s="12">
        <v>30</v>
      </c>
    </row>
    <row r="198" spans="1:5" x14ac:dyDescent="0.2">
      <c r="A198" s="11" t="s">
        <v>20</v>
      </c>
      <c r="B198" s="12">
        <v>1604</v>
      </c>
      <c r="D198" s="13" t="s">
        <v>14</v>
      </c>
      <c r="E198" s="12">
        <v>554</v>
      </c>
    </row>
    <row r="199" spans="1:5" x14ac:dyDescent="0.2">
      <c r="A199" s="11" t="s">
        <v>20</v>
      </c>
      <c r="B199" s="12">
        <v>203</v>
      </c>
      <c r="D199" s="13" t="s">
        <v>14</v>
      </c>
      <c r="E199" s="12">
        <v>923</v>
      </c>
    </row>
    <row r="200" spans="1:5" x14ac:dyDescent="0.2">
      <c r="A200" s="11" t="s">
        <v>20</v>
      </c>
      <c r="B200" s="12">
        <v>3205</v>
      </c>
      <c r="D200" s="13" t="s">
        <v>14</v>
      </c>
      <c r="E200" s="12">
        <v>13</v>
      </c>
    </row>
    <row r="201" spans="1:5" x14ac:dyDescent="0.2">
      <c r="A201" s="11" t="s">
        <v>20</v>
      </c>
      <c r="B201" s="12">
        <v>943</v>
      </c>
      <c r="D201" s="13" t="s">
        <v>14</v>
      </c>
      <c r="E201" s="12">
        <v>147</v>
      </c>
    </row>
    <row r="202" spans="1:5" x14ac:dyDescent="0.2">
      <c r="A202" s="11" t="s">
        <v>20</v>
      </c>
      <c r="B202" s="12">
        <v>198</v>
      </c>
      <c r="D202" s="13" t="s">
        <v>14</v>
      </c>
      <c r="E202" s="12">
        <v>101</v>
      </c>
    </row>
    <row r="203" spans="1:5" x14ac:dyDescent="0.2">
      <c r="A203" s="11" t="s">
        <v>20</v>
      </c>
      <c r="B203" s="12">
        <v>122</v>
      </c>
      <c r="D203" s="13" t="s">
        <v>14</v>
      </c>
      <c r="E203" s="12">
        <v>83</v>
      </c>
    </row>
    <row r="204" spans="1:5" x14ac:dyDescent="0.2">
      <c r="A204" s="11" t="s">
        <v>20</v>
      </c>
      <c r="B204" s="12">
        <v>81</v>
      </c>
      <c r="D204" s="13" t="s">
        <v>14</v>
      </c>
      <c r="E204" s="12">
        <v>792</v>
      </c>
    </row>
    <row r="205" spans="1:5" x14ac:dyDescent="0.2">
      <c r="A205" s="11" t="s">
        <v>20</v>
      </c>
      <c r="B205" s="12">
        <v>170</v>
      </c>
      <c r="D205" s="13" t="s">
        <v>14</v>
      </c>
      <c r="E205" s="12">
        <v>752</v>
      </c>
    </row>
    <row r="206" spans="1:5" x14ac:dyDescent="0.2">
      <c r="A206" s="11" t="s">
        <v>20</v>
      </c>
      <c r="B206" s="12">
        <v>546</v>
      </c>
      <c r="D206" s="13" t="s">
        <v>14</v>
      </c>
      <c r="E206" s="12">
        <v>113</v>
      </c>
    </row>
    <row r="207" spans="1:5" x14ac:dyDescent="0.2">
      <c r="A207" s="11" t="s">
        <v>20</v>
      </c>
      <c r="B207" s="12">
        <v>2857</v>
      </c>
      <c r="D207" s="13" t="s">
        <v>14</v>
      </c>
      <c r="E207" s="12">
        <v>908</v>
      </c>
    </row>
    <row r="208" spans="1:5" x14ac:dyDescent="0.2">
      <c r="A208" s="11" t="s">
        <v>20</v>
      </c>
      <c r="B208" s="12">
        <v>92</v>
      </c>
      <c r="D208" s="13" t="s">
        <v>14</v>
      </c>
      <c r="E208" s="12">
        <v>25</v>
      </c>
    </row>
    <row r="209" spans="1:5" x14ac:dyDescent="0.2">
      <c r="A209" s="11" t="s">
        <v>20</v>
      </c>
      <c r="B209" s="12">
        <v>50</v>
      </c>
      <c r="D209" s="13" t="s">
        <v>14</v>
      </c>
      <c r="E209" s="12">
        <v>78</v>
      </c>
    </row>
    <row r="210" spans="1:5" x14ac:dyDescent="0.2">
      <c r="A210" s="11" t="s">
        <v>20</v>
      </c>
      <c r="B210" s="12">
        <v>4799</v>
      </c>
      <c r="D210" s="13" t="s">
        <v>14</v>
      </c>
      <c r="E210" s="12">
        <v>38</v>
      </c>
    </row>
    <row r="211" spans="1:5" x14ac:dyDescent="0.2">
      <c r="A211" s="11" t="s">
        <v>20</v>
      </c>
      <c r="B211" s="12">
        <v>88</v>
      </c>
      <c r="D211" s="13" t="s">
        <v>14</v>
      </c>
      <c r="E211" s="12">
        <v>15</v>
      </c>
    </row>
    <row r="212" spans="1:5" x14ac:dyDescent="0.2">
      <c r="A212" s="11" t="s">
        <v>20</v>
      </c>
      <c r="B212" s="12">
        <v>174</v>
      </c>
      <c r="D212" s="13" t="s">
        <v>14</v>
      </c>
      <c r="E212" s="12">
        <v>133</v>
      </c>
    </row>
    <row r="213" spans="1:5" x14ac:dyDescent="0.2">
      <c r="A213" s="11" t="s">
        <v>20</v>
      </c>
      <c r="B213" s="12">
        <v>454</v>
      </c>
      <c r="D213" s="13" t="s">
        <v>14</v>
      </c>
      <c r="E213" s="12">
        <v>4428</v>
      </c>
    </row>
    <row r="214" spans="1:5" x14ac:dyDescent="0.2">
      <c r="A214" s="11" t="s">
        <v>20</v>
      </c>
      <c r="B214" s="12">
        <v>275</v>
      </c>
      <c r="D214" s="13" t="s">
        <v>14</v>
      </c>
      <c r="E214" s="12">
        <v>1181</v>
      </c>
    </row>
    <row r="215" spans="1:5" x14ac:dyDescent="0.2">
      <c r="A215" s="11" t="s">
        <v>20</v>
      </c>
      <c r="B215" s="12">
        <v>26</v>
      </c>
      <c r="D215" s="13" t="s">
        <v>14</v>
      </c>
      <c r="E215" s="12">
        <v>374</v>
      </c>
    </row>
    <row r="216" spans="1:5" x14ac:dyDescent="0.2">
      <c r="A216" s="11" t="s">
        <v>20</v>
      </c>
      <c r="B216" s="12">
        <v>820</v>
      </c>
      <c r="D216" s="13" t="s">
        <v>14</v>
      </c>
      <c r="E216" s="12">
        <v>513</v>
      </c>
    </row>
    <row r="217" spans="1:5" x14ac:dyDescent="0.2">
      <c r="A217" s="11" t="s">
        <v>20</v>
      </c>
      <c r="B217" s="12">
        <v>2261</v>
      </c>
      <c r="D217" s="13" t="s">
        <v>14</v>
      </c>
      <c r="E217" s="12">
        <v>1999</v>
      </c>
    </row>
    <row r="218" spans="1:5" x14ac:dyDescent="0.2">
      <c r="A218" s="11" t="s">
        <v>20</v>
      </c>
      <c r="B218" s="12">
        <v>419</v>
      </c>
      <c r="D218" s="13" t="s">
        <v>14</v>
      </c>
      <c r="E218" s="12">
        <v>141</v>
      </c>
    </row>
    <row r="219" spans="1:5" x14ac:dyDescent="0.2">
      <c r="A219" s="11" t="s">
        <v>20</v>
      </c>
      <c r="B219" s="12">
        <v>296</v>
      </c>
      <c r="D219" s="13" t="s">
        <v>14</v>
      </c>
      <c r="E219" s="12">
        <v>2779</v>
      </c>
    </row>
    <row r="220" spans="1:5" x14ac:dyDescent="0.2">
      <c r="A220" s="11" t="s">
        <v>20</v>
      </c>
      <c r="B220" s="12">
        <v>100</v>
      </c>
      <c r="D220" s="13" t="s">
        <v>14</v>
      </c>
      <c r="E220" s="12">
        <v>225</v>
      </c>
    </row>
    <row r="221" spans="1:5" x14ac:dyDescent="0.2">
      <c r="A221" s="11" t="s">
        <v>20</v>
      </c>
      <c r="B221" s="12">
        <v>131</v>
      </c>
      <c r="D221" s="13" t="s">
        <v>14</v>
      </c>
      <c r="E221" s="12">
        <v>1059</v>
      </c>
    </row>
    <row r="222" spans="1:5" x14ac:dyDescent="0.2">
      <c r="A222" s="11" t="s">
        <v>20</v>
      </c>
      <c r="B222" s="12">
        <v>106</v>
      </c>
      <c r="D222" s="13" t="s">
        <v>14</v>
      </c>
      <c r="E222" s="12">
        <v>24</v>
      </c>
    </row>
    <row r="223" spans="1:5" x14ac:dyDescent="0.2">
      <c r="A223" s="11" t="s">
        <v>20</v>
      </c>
      <c r="B223" s="12">
        <v>323</v>
      </c>
      <c r="D223" s="13" t="s">
        <v>14</v>
      </c>
      <c r="E223" s="12">
        <v>889</v>
      </c>
    </row>
    <row r="224" spans="1:5" x14ac:dyDescent="0.2">
      <c r="A224" s="11" t="s">
        <v>20</v>
      </c>
      <c r="B224" s="12">
        <v>2346</v>
      </c>
      <c r="D224" s="13" t="s">
        <v>14</v>
      </c>
      <c r="E224" s="12">
        <v>60</v>
      </c>
    </row>
    <row r="225" spans="1:5" x14ac:dyDescent="0.2">
      <c r="A225" s="11" t="s">
        <v>20</v>
      </c>
      <c r="B225" s="12">
        <v>247</v>
      </c>
      <c r="D225" s="13" t="s">
        <v>14</v>
      </c>
      <c r="E225" s="12">
        <v>21</v>
      </c>
    </row>
    <row r="226" spans="1:5" x14ac:dyDescent="0.2">
      <c r="A226" s="11" t="s">
        <v>20</v>
      </c>
      <c r="B226" s="12">
        <v>1690</v>
      </c>
      <c r="D226" s="13" t="s">
        <v>14</v>
      </c>
      <c r="E226" s="12">
        <v>594</v>
      </c>
    </row>
    <row r="227" spans="1:5" x14ac:dyDescent="0.2">
      <c r="A227" s="11" t="s">
        <v>20</v>
      </c>
      <c r="B227" s="12">
        <v>460</v>
      </c>
      <c r="D227" s="13" t="s">
        <v>14</v>
      </c>
      <c r="E227" s="12">
        <v>191</v>
      </c>
    </row>
    <row r="228" spans="1:5" x14ac:dyDescent="0.2">
      <c r="A228" s="11" t="s">
        <v>20</v>
      </c>
      <c r="B228" s="12">
        <v>48</v>
      </c>
      <c r="D228" s="13" t="s">
        <v>14</v>
      </c>
      <c r="E228" s="12">
        <v>136</v>
      </c>
    </row>
    <row r="229" spans="1:5" x14ac:dyDescent="0.2">
      <c r="A229" s="11" t="s">
        <v>20</v>
      </c>
      <c r="B229" s="12">
        <v>105</v>
      </c>
      <c r="D229" s="13" t="s">
        <v>14</v>
      </c>
      <c r="E229" s="12">
        <v>1482</v>
      </c>
    </row>
    <row r="230" spans="1:5" x14ac:dyDescent="0.2">
      <c r="A230" s="11" t="s">
        <v>20</v>
      </c>
      <c r="B230" s="12">
        <v>645</v>
      </c>
      <c r="D230" s="13" t="s">
        <v>14</v>
      </c>
      <c r="E230" s="12">
        <v>2108</v>
      </c>
    </row>
    <row r="231" spans="1:5" x14ac:dyDescent="0.2">
      <c r="A231" s="11" t="s">
        <v>20</v>
      </c>
      <c r="B231" s="12">
        <v>255</v>
      </c>
      <c r="D231" s="13" t="s">
        <v>14</v>
      </c>
      <c r="E231" s="12">
        <v>558</v>
      </c>
    </row>
    <row r="232" spans="1:5" x14ac:dyDescent="0.2">
      <c r="A232" s="11" t="s">
        <v>20</v>
      </c>
      <c r="B232" s="12">
        <v>155</v>
      </c>
      <c r="D232" s="13" t="s">
        <v>14</v>
      </c>
      <c r="E232" s="12">
        <v>100</v>
      </c>
    </row>
    <row r="233" spans="1:5" x14ac:dyDescent="0.2">
      <c r="A233" s="11" t="s">
        <v>20</v>
      </c>
      <c r="B233" s="12">
        <v>159</v>
      </c>
      <c r="D233" s="13" t="s">
        <v>14</v>
      </c>
      <c r="E233" s="12">
        <v>31</v>
      </c>
    </row>
    <row r="234" spans="1:5" x14ac:dyDescent="0.2">
      <c r="A234" s="11" t="s">
        <v>20</v>
      </c>
      <c r="B234" s="12">
        <v>126</v>
      </c>
      <c r="D234" s="13" t="s">
        <v>14</v>
      </c>
      <c r="E234" s="12">
        <v>67</v>
      </c>
    </row>
    <row r="235" spans="1:5" x14ac:dyDescent="0.2">
      <c r="A235" s="11" t="s">
        <v>20</v>
      </c>
      <c r="B235" s="12">
        <v>88</v>
      </c>
      <c r="D235" s="13" t="s">
        <v>14</v>
      </c>
      <c r="E235" s="12">
        <v>941</v>
      </c>
    </row>
    <row r="236" spans="1:5" x14ac:dyDescent="0.2">
      <c r="A236" s="11" t="s">
        <v>20</v>
      </c>
      <c r="B236" s="12">
        <v>41</v>
      </c>
      <c r="D236" s="13" t="s">
        <v>14</v>
      </c>
      <c r="E236" s="12">
        <v>1748</v>
      </c>
    </row>
    <row r="237" spans="1:5" x14ac:dyDescent="0.2">
      <c r="A237" s="11" t="s">
        <v>20</v>
      </c>
      <c r="B237" s="12">
        <v>1385</v>
      </c>
      <c r="D237" s="13" t="s">
        <v>14</v>
      </c>
      <c r="E237" s="12">
        <v>118</v>
      </c>
    </row>
    <row r="238" spans="1:5" x14ac:dyDescent="0.2">
      <c r="A238" s="11" t="s">
        <v>20</v>
      </c>
      <c r="B238" s="12">
        <v>122</v>
      </c>
      <c r="D238" s="13" t="s">
        <v>14</v>
      </c>
      <c r="E238" s="12">
        <v>71</v>
      </c>
    </row>
    <row r="239" spans="1:5" x14ac:dyDescent="0.2">
      <c r="A239" s="11" t="s">
        <v>20</v>
      </c>
      <c r="B239" s="12">
        <v>3272</v>
      </c>
      <c r="D239" s="13" t="s">
        <v>14</v>
      </c>
      <c r="E239" s="12">
        <v>1886</v>
      </c>
    </row>
    <row r="240" spans="1:5" x14ac:dyDescent="0.2">
      <c r="A240" s="11" t="s">
        <v>20</v>
      </c>
      <c r="B240" s="12">
        <v>6212</v>
      </c>
      <c r="D240" s="13" t="s">
        <v>14</v>
      </c>
      <c r="E240" s="12">
        <v>1467</v>
      </c>
    </row>
    <row r="241" spans="1:5" x14ac:dyDescent="0.2">
      <c r="A241" s="11" t="s">
        <v>20</v>
      </c>
      <c r="B241" s="12">
        <v>5180</v>
      </c>
      <c r="D241" s="13" t="s">
        <v>14</v>
      </c>
      <c r="E241" s="12">
        <v>3387</v>
      </c>
    </row>
    <row r="242" spans="1:5" x14ac:dyDescent="0.2">
      <c r="A242" s="11" t="s">
        <v>20</v>
      </c>
      <c r="B242" s="12">
        <v>86</v>
      </c>
      <c r="D242" s="13" t="s">
        <v>14</v>
      </c>
      <c r="E242" s="12">
        <v>2604</v>
      </c>
    </row>
    <row r="243" spans="1:5" x14ac:dyDescent="0.2">
      <c r="A243" s="11" t="s">
        <v>20</v>
      </c>
      <c r="B243" s="12">
        <v>50</v>
      </c>
      <c r="D243" s="13" t="s">
        <v>14</v>
      </c>
      <c r="E243" s="12">
        <v>750</v>
      </c>
    </row>
    <row r="244" spans="1:5" x14ac:dyDescent="0.2">
      <c r="A244" s="11" t="s">
        <v>20</v>
      </c>
      <c r="B244" s="12">
        <v>1113</v>
      </c>
      <c r="D244" s="13" t="s">
        <v>14</v>
      </c>
      <c r="E244" s="12">
        <v>67</v>
      </c>
    </row>
    <row r="245" spans="1:5" x14ac:dyDescent="0.2">
      <c r="A245" s="11" t="s">
        <v>20</v>
      </c>
      <c r="B245" s="12">
        <v>107</v>
      </c>
      <c r="D245" s="13" t="s">
        <v>14</v>
      </c>
      <c r="E245" s="12">
        <v>102</v>
      </c>
    </row>
    <row r="246" spans="1:5" x14ac:dyDescent="0.2">
      <c r="A246" s="11" t="s">
        <v>20</v>
      </c>
      <c r="B246" s="12">
        <v>85</v>
      </c>
      <c r="D246" s="13" t="s">
        <v>14</v>
      </c>
      <c r="E246" s="12">
        <v>64</v>
      </c>
    </row>
    <row r="247" spans="1:5" x14ac:dyDescent="0.2">
      <c r="A247" s="11" t="s">
        <v>20</v>
      </c>
      <c r="B247" s="12">
        <v>80</v>
      </c>
      <c r="D247" s="13" t="s">
        <v>14</v>
      </c>
      <c r="E247" s="12">
        <v>1194</v>
      </c>
    </row>
    <row r="248" spans="1:5" x14ac:dyDescent="0.2">
      <c r="A248" s="11" t="s">
        <v>20</v>
      </c>
      <c r="B248" s="12">
        <v>1887</v>
      </c>
      <c r="D248" s="13" t="s">
        <v>14</v>
      </c>
      <c r="E248" s="12">
        <v>2201</v>
      </c>
    </row>
    <row r="249" spans="1:5" x14ac:dyDescent="0.2">
      <c r="A249" s="11" t="s">
        <v>20</v>
      </c>
      <c r="B249" s="12">
        <v>160</v>
      </c>
      <c r="D249" s="13" t="s">
        <v>14</v>
      </c>
      <c r="E249" s="12">
        <v>1608</v>
      </c>
    </row>
    <row r="250" spans="1:5" x14ac:dyDescent="0.2">
      <c r="A250" s="11" t="s">
        <v>20</v>
      </c>
      <c r="B250" s="12">
        <v>121</v>
      </c>
      <c r="D250" s="13" t="s">
        <v>14</v>
      </c>
      <c r="E250" s="12">
        <v>328</v>
      </c>
    </row>
    <row r="251" spans="1:5" x14ac:dyDescent="0.2">
      <c r="A251" s="11" t="s">
        <v>20</v>
      </c>
      <c r="B251" s="12">
        <v>56</v>
      </c>
      <c r="D251" s="13" t="s">
        <v>14</v>
      </c>
      <c r="E251" s="12">
        <v>108</v>
      </c>
    </row>
    <row r="252" spans="1:5" x14ac:dyDescent="0.2">
      <c r="A252" s="11" t="s">
        <v>20</v>
      </c>
      <c r="B252" s="12">
        <v>238</v>
      </c>
      <c r="D252" s="13" t="s">
        <v>14</v>
      </c>
      <c r="E252" s="12">
        <v>200</v>
      </c>
    </row>
    <row r="253" spans="1:5" x14ac:dyDescent="0.2">
      <c r="A253" s="11" t="s">
        <v>20</v>
      </c>
      <c r="B253" s="12">
        <v>303</v>
      </c>
      <c r="D253" s="13" t="s">
        <v>14</v>
      </c>
      <c r="E253" s="12">
        <v>4405</v>
      </c>
    </row>
    <row r="254" spans="1:5" x14ac:dyDescent="0.2">
      <c r="A254" s="11" t="s">
        <v>20</v>
      </c>
      <c r="B254" s="12">
        <v>1170</v>
      </c>
      <c r="D254" s="13" t="s">
        <v>14</v>
      </c>
      <c r="E254" s="12">
        <v>226</v>
      </c>
    </row>
    <row r="255" spans="1:5" x14ac:dyDescent="0.2">
      <c r="A255" s="11" t="s">
        <v>20</v>
      </c>
      <c r="B255" s="12">
        <v>157</v>
      </c>
      <c r="D255" s="13" t="s">
        <v>14</v>
      </c>
      <c r="E255" s="12">
        <v>926</v>
      </c>
    </row>
    <row r="256" spans="1:5" x14ac:dyDescent="0.2">
      <c r="A256" s="11" t="s">
        <v>20</v>
      </c>
      <c r="B256" s="12">
        <v>2353</v>
      </c>
      <c r="D256" s="13" t="s">
        <v>14</v>
      </c>
      <c r="E256" s="12">
        <v>84</v>
      </c>
    </row>
    <row r="257" spans="1:5" x14ac:dyDescent="0.2">
      <c r="A257" s="11" t="s">
        <v>20</v>
      </c>
      <c r="B257" s="12">
        <v>264</v>
      </c>
      <c r="D257" s="13" t="s">
        <v>14</v>
      </c>
      <c r="E257" s="12">
        <v>2176</v>
      </c>
    </row>
    <row r="258" spans="1:5" x14ac:dyDescent="0.2">
      <c r="A258" s="11" t="s">
        <v>20</v>
      </c>
      <c r="B258" s="12">
        <v>144</v>
      </c>
      <c r="D258" s="13" t="s">
        <v>14</v>
      </c>
      <c r="E258" s="12">
        <v>1274</v>
      </c>
    </row>
    <row r="259" spans="1:5" x14ac:dyDescent="0.2">
      <c r="A259" s="11" t="s">
        <v>20</v>
      </c>
      <c r="B259" s="12">
        <v>134</v>
      </c>
      <c r="D259" s="13" t="s">
        <v>14</v>
      </c>
      <c r="E259" s="12">
        <v>24</v>
      </c>
    </row>
    <row r="260" spans="1:5" x14ac:dyDescent="0.2">
      <c r="A260" s="11" t="s">
        <v>20</v>
      </c>
      <c r="B260" s="12">
        <v>94</v>
      </c>
      <c r="D260" s="13" t="s">
        <v>14</v>
      </c>
      <c r="E260" s="12">
        <v>70</v>
      </c>
    </row>
    <row r="261" spans="1:5" x14ac:dyDescent="0.2">
      <c r="A261" s="11" t="s">
        <v>20</v>
      </c>
      <c r="B261" s="12">
        <v>127</v>
      </c>
      <c r="D261" s="13" t="s">
        <v>14</v>
      </c>
      <c r="E261" s="12">
        <v>86</v>
      </c>
    </row>
    <row r="262" spans="1:5" x14ac:dyDescent="0.2">
      <c r="A262" s="11" t="s">
        <v>20</v>
      </c>
      <c r="B262" s="12">
        <v>221</v>
      </c>
      <c r="D262" s="13" t="s">
        <v>14</v>
      </c>
      <c r="E262" s="12">
        <v>67</v>
      </c>
    </row>
    <row r="263" spans="1:5" x14ac:dyDescent="0.2">
      <c r="A263" s="11" t="s">
        <v>20</v>
      </c>
      <c r="B263" s="12">
        <v>2551</v>
      </c>
      <c r="D263" s="13" t="s">
        <v>14</v>
      </c>
      <c r="E263" s="12">
        <v>53</v>
      </c>
    </row>
    <row r="264" spans="1:5" x14ac:dyDescent="0.2">
      <c r="A264" s="11" t="s">
        <v>20</v>
      </c>
      <c r="B264" s="12">
        <v>4289</v>
      </c>
      <c r="D264" s="13" t="s">
        <v>14</v>
      </c>
      <c r="E264" s="12">
        <v>35</v>
      </c>
    </row>
    <row r="265" spans="1:5" x14ac:dyDescent="0.2">
      <c r="A265" s="11" t="s">
        <v>20</v>
      </c>
      <c r="B265" s="12">
        <v>164</v>
      </c>
      <c r="D265" s="13" t="s">
        <v>14</v>
      </c>
      <c r="E265" s="12">
        <v>838</v>
      </c>
    </row>
    <row r="266" spans="1:5" x14ac:dyDescent="0.2">
      <c r="A266" s="11" t="s">
        <v>20</v>
      </c>
      <c r="B266" s="12">
        <v>142</v>
      </c>
      <c r="D266" s="13" t="s">
        <v>14</v>
      </c>
      <c r="E266" s="12">
        <v>1796</v>
      </c>
    </row>
    <row r="267" spans="1:5" x14ac:dyDescent="0.2">
      <c r="A267" s="11" t="s">
        <v>20</v>
      </c>
      <c r="B267" s="12">
        <v>1354</v>
      </c>
      <c r="D267" s="13" t="s">
        <v>14</v>
      </c>
      <c r="E267" s="12">
        <v>1258</v>
      </c>
    </row>
    <row r="268" spans="1:5" x14ac:dyDescent="0.2">
      <c r="A268" s="11" t="s">
        <v>20</v>
      </c>
      <c r="B268" s="12">
        <v>143</v>
      </c>
      <c r="D268" s="13" t="s">
        <v>14</v>
      </c>
      <c r="E268" s="12">
        <v>117</v>
      </c>
    </row>
    <row r="269" spans="1:5" x14ac:dyDescent="0.2">
      <c r="A269" s="11" t="s">
        <v>20</v>
      </c>
      <c r="B269" s="12">
        <v>462</v>
      </c>
      <c r="D269" s="13" t="s">
        <v>14</v>
      </c>
      <c r="E269" s="12">
        <v>3483</v>
      </c>
    </row>
    <row r="270" spans="1:5" x14ac:dyDescent="0.2">
      <c r="A270" s="11" t="s">
        <v>20</v>
      </c>
      <c r="B270" s="12">
        <v>221</v>
      </c>
      <c r="D270" s="13" t="s">
        <v>14</v>
      </c>
      <c r="E270" s="12">
        <v>19</v>
      </c>
    </row>
    <row r="271" spans="1:5" x14ac:dyDescent="0.2">
      <c r="A271" s="11" t="s">
        <v>20</v>
      </c>
      <c r="B271" s="12">
        <v>470</v>
      </c>
      <c r="D271" s="13" t="s">
        <v>14</v>
      </c>
      <c r="E271" s="12">
        <v>112</v>
      </c>
    </row>
    <row r="272" spans="1:5" x14ac:dyDescent="0.2">
      <c r="A272" s="11" t="s">
        <v>20</v>
      </c>
      <c r="B272" s="12">
        <v>2188</v>
      </c>
      <c r="D272" s="13" t="s">
        <v>14</v>
      </c>
      <c r="E272" s="12">
        <v>77</v>
      </c>
    </row>
    <row r="273" spans="1:5" x14ac:dyDescent="0.2">
      <c r="A273" s="11" t="s">
        <v>20</v>
      </c>
      <c r="B273" s="12">
        <v>106</v>
      </c>
      <c r="D273" s="13" t="s">
        <v>14</v>
      </c>
      <c r="E273" s="12">
        <v>156</v>
      </c>
    </row>
    <row r="274" spans="1:5" x14ac:dyDescent="0.2">
      <c r="A274" s="11" t="s">
        <v>20</v>
      </c>
      <c r="B274" s="12">
        <v>121</v>
      </c>
      <c r="D274" s="13" t="s">
        <v>14</v>
      </c>
      <c r="E274" s="12">
        <v>112</v>
      </c>
    </row>
    <row r="275" spans="1:5" x14ac:dyDescent="0.2">
      <c r="A275" s="11" t="s">
        <v>20</v>
      </c>
      <c r="B275" s="12">
        <v>3596</v>
      </c>
      <c r="D275" s="13" t="s">
        <v>14</v>
      </c>
      <c r="E275" s="12">
        <v>67</v>
      </c>
    </row>
    <row r="276" spans="1:5" x14ac:dyDescent="0.2">
      <c r="A276" s="11" t="s">
        <v>20</v>
      </c>
      <c r="B276" s="12">
        <v>189</v>
      </c>
      <c r="D276" s="13" t="s">
        <v>14</v>
      </c>
      <c r="E276" s="12">
        <v>803</v>
      </c>
    </row>
    <row r="277" spans="1:5" x14ac:dyDescent="0.2">
      <c r="A277" s="11" t="s">
        <v>20</v>
      </c>
      <c r="B277" s="12">
        <v>194</v>
      </c>
      <c r="D277" s="13" t="s">
        <v>14</v>
      </c>
      <c r="E277" s="12">
        <v>782</v>
      </c>
    </row>
    <row r="278" spans="1:5" x14ac:dyDescent="0.2">
      <c r="A278" s="11" t="s">
        <v>20</v>
      </c>
      <c r="B278" s="12">
        <v>160</v>
      </c>
      <c r="D278" s="13" t="s">
        <v>14</v>
      </c>
      <c r="E278" s="12">
        <v>94</v>
      </c>
    </row>
    <row r="279" spans="1:5" x14ac:dyDescent="0.2">
      <c r="A279" s="11" t="s">
        <v>20</v>
      </c>
      <c r="B279" s="12">
        <v>198</v>
      </c>
      <c r="D279" s="13" t="s">
        <v>14</v>
      </c>
      <c r="E279" s="12">
        <v>1068</v>
      </c>
    </row>
    <row r="280" spans="1:5" x14ac:dyDescent="0.2">
      <c r="A280" s="11" t="s">
        <v>20</v>
      </c>
      <c r="B280" s="12">
        <v>1629</v>
      </c>
      <c r="D280" s="13" t="s">
        <v>14</v>
      </c>
      <c r="E280" s="12">
        <v>3182</v>
      </c>
    </row>
    <row r="281" spans="1:5" x14ac:dyDescent="0.2">
      <c r="A281" s="11" t="s">
        <v>20</v>
      </c>
      <c r="B281" s="12">
        <v>176</v>
      </c>
      <c r="D281" s="13" t="s">
        <v>14</v>
      </c>
      <c r="E281" s="12">
        <v>679</v>
      </c>
    </row>
    <row r="282" spans="1:5" x14ac:dyDescent="0.2">
      <c r="A282" s="11" t="s">
        <v>20</v>
      </c>
      <c r="B282" s="12">
        <v>290</v>
      </c>
      <c r="D282" s="13" t="s">
        <v>14</v>
      </c>
      <c r="E282" s="12">
        <v>87</v>
      </c>
    </row>
    <row r="283" spans="1:5" x14ac:dyDescent="0.2">
      <c r="A283" s="11" t="s">
        <v>20</v>
      </c>
      <c r="B283" s="12">
        <v>218</v>
      </c>
      <c r="D283" s="13" t="s">
        <v>14</v>
      </c>
      <c r="E283" s="12">
        <v>62</v>
      </c>
    </row>
    <row r="284" spans="1:5" x14ac:dyDescent="0.2">
      <c r="A284" s="11" t="s">
        <v>20</v>
      </c>
      <c r="B284" s="12">
        <v>144</v>
      </c>
      <c r="D284" s="13" t="s">
        <v>14</v>
      </c>
      <c r="E284" s="12">
        <v>1229</v>
      </c>
    </row>
    <row r="285" spans="1:5" x14ac:dyDescent="0.2">
      <c r="A285" s="11" t="s">
        <v>20</v>
      </c>
      <c r="B285" s="12">
        <v>3388</v>
      </c>
      <c r="D285" s="13" t="s">
        <v>14</v>
      </c>
      <c r="E285" s="12">
        <v>1684</v>
      </c>
    </row>
    <row r="286" spans="1:5" x14ac:dyDescent="0.2">
      <c r="A286" s="11" t="s">
        <v>20</v>
      </c>
      <c r="B286" s="12">
        <v>111</v>
      </c>
      <c r="D286" s="13" t="s">
        <v>14</v>
      </c>
      <c r="E286" s="12">
        <v>75</v>
      </c>
    </row>
    <row r="287" spans="1:5" x14ac:dyDescent="0.2">
      <c r="A287" s="11" t="s">
        <v>20</v>
      </c>
      <c r="B287" s="12">
        <v>154</v>
      </c>
      <c r="D287" s="13" t="s">
        <v>14</v>
      </c>
      <c r="E287" s="12">
        <v>106</v>
      </c>
    </row>
    <row r="288" spans="1:5" x14ac:dyDescent="0.2">
      <c r="A288" s="11" t="s">
        <v>20</v>
      </c>
      <c r="B288" s="12">
        <v>201</v>
      </c>
      <c r="D288" s="13" t="s">
        <v>14</v>
      </c>
      <c r="E288" s="12">
        <v>1368</v>
      </c>
    </row>
    <row r="289" spans="1:5" x14ac:dyDescent="0.2">
      <c r="A289" s="11" t="s">
        <v>20</v>
      </c>
      <c r="B289" s="12">
        <v>161</v>
      </c>
      <c r="D289" s="13" t="s">
        <v>14</v>
      </c>
      <c r="E289" s="12">
        <v>65</v>
      </c>
    </row>
    <row r="290" spans="1:5" x14ac:dyDescent="0.2">
      <c r="A290" s="11" t="s">
        <v>20</v>
      </c>
      <c r="B290" s="12">
        <v>397</v>
      </c>
      <c r="D290" s="13" t="s">
        <v>14</v>
      </c>
      <c r="E290" s="12">
        <v>15</v>
      </c>
    </row>
    <row r="291" spans="1:5" x14ac:dyDescent="0.2">
      <c r="A291" s="11" t="s">
        <v>20</v>
      </c>
      <c r="B291" s="12">
        <v>163</v>
      </c>
      <c r="D291" s="13" t="s">
        <v>14</v>
      </c>
      <c r="E291" s="12">
        <v>80</v>
      </c>
    </row>
    <row r="292" spans="1:5" x14ac:dyDescent="0.2">
      <c r="A292" s="11" t="s">
        <v>20</v>
      </c>
      <c r="B292" s="12">
        <v>480</v>
      </c>
      <c r="D292" s="13" t="s">
        <v>14</v>
      </c>
      <c r="E292" s="12">
        <v>831</v>
      </c>
    </row>
    <row r="293" spans="1:5" x14ac:dyDescent="0.2">
      <c r="A293" s="11" t="s">
        <v>20</v>
      </c>
      <c r="B293" s="12">
        <v>184</v>
      </c>
      <c r="D293" s="13" t="s">
        <v>14</v>
      </c>
      <c r="E293" s="12">
        <v>1538</v>
      </c>
    </row>
    <row r="294" spans="1:5" x14ac:dyDescent="0.2">
      <c r="A294" s="11" t="s">
        <v>20</v>
      </c>
      <c r="B294" s="12">
        <v>2331</v>
      </c>
      <c r="D294" s="13" t="s">
        <v>14</v>
      </c>
      <c r="E294" s="12">
        <v>263</v>
      </c>
    </row>
    <row r="295" spans="1:5" x14ac:dyDescent="0.2">
      <c r="A295" s="11" t="s">
        <v>20</v>
      </c>
      <c r="B295" s="12">
        <v>244</v>
      </c>
      <c r="D295" s="13" t="s">
        <v>14</v>
      </c>
      <c r="E295" s="12">
        <v>77</v>
      </c>
    </row>
    <row r="296" spans="1:5" x14ac:dyDescent="0.2">
      <c r="A296" s="11" t="s">
        <v>20</v>
      </c>
      <c r="B296" s="12">
        <v>903</v>
      </c>
      <c r="D296" s="13" t="s">
        <v>14</v>
      </c>
      <c r="E296" s="12">
        <v>86</v>
      </c>
    </row>
    <row r="297" spans="1:5" x14ac:dyDescent="0.2">
      <c r="A297" s="11" t="s">
        <v>20</v>
      </c>
      <c r="B297" s="12">
        <v>195</v>
      </c>
      <c r="D297" s="13" t="s">
        <v>14</v>
      </c>
      <c r="E297" s="12">
        <v>186</v>
      </c>
    </row>
    <row r="298" spans="1:5" x14ac:dyDescent="0.2">
      <c r="A298" s="11" t="s">
        <v>20</v>
      </c>
      <c r="B298" s="12">
        <v>115</v>
      </c>
      <c r="D298" s="13" t="s">
        <v>14</v>
      </c>
      <c r="E298" s="12">
        <v>32</v>
      </c>
    </row>
    <row r="299" spans="1:5" x14ac:dyDescent="0.2">
      <c r="A299" s="11" t="s">
        <v>20</v>
      </c>
      <c r="B299" s="12">
        <v>41</v>
      </c>
      <c r="D299" s="13" t="s">
        <v>14</v>
      </c>
      <c r="E299" s="12">
        <v>91</v>
      </c>
    </row>
    <row r="300" spans="1:5" x14ac:dyDescent="0.2">
      <c r="A300" s="11" t="s">
        <v>20</v>
      </c>
      <c r="B300" s="12">
        <v>375</v>
      </c>
      <c r="D300" s="13" t="s">
        <v>14</v>
      </c>
      <c r="E300" s="12">
        <v>26</v>
      </c>
    </row>
    <row r="301" spans="1:5" x14ac:dyDescent="0.2">
      <c r="A301" s="11" t="s">
        <v>20</v>
      </c>
      <c r="B301" s="12">
        <v>186</v>
      </c>
      <c r="D301" s="13" t="s">
        <v>14</v>
      </c>
      <c r="E301" s="12">
        <v>105</v>
      </c>
    </row>
    <row r="302" spans="1:5" x14ac:dyDescent="0.2">
      <c r="A302" s="11" t="s">
        <v>20</v>
      </c>
      <c r="B302" s="12">
        <v>135</v>
      </c>
      <c r="D302" s="13" t="s">
        <v>14</v>
      </c>
      <c r="E302" s="12">
        <v>132</v>
      </c>
    </row>
    <row r="303" spans="1:5" x14ac:dyDescent="0.2">
      <c r="A303" s="11" t="s">
        <v>20</v>
      </c>
      <c r="B303" s="12">
        <v>65</v>
      </c>
      <c r="D303" s="13" t="s">
        <v>14</v>
      </c>
      <c r="E303" s="12">
        <v>111</v>
      </c>
    </row>
    <row r="304" spans="1:5" x14ac:dyDescent="0.2">
      <c r="A304" s="11" t="s">
        <v>20</v>
      </c>
      <c r="B304" s="12">
        <v>411</v>
      </c>
      <c r="D304" s="13" t="s">
        <v>14</v>
      </c>
      <c r="E304" s="12">
        <v>1790</v>
      </c>
    </row>
    <row r="305" spans="1:5" x14ac:dyDescent="0.2">
      <c r="A305" s="11" t="s">
        <v>20</v>
      </c>
      <c r="B305" s="12">
        <v>189</v>
      </c>
      <c r="D305" s="13" t="s">
        <v>14</v>
      </c>
      <c r="E305" s="12">
        <v>1979</v>
      </c>
    </row>
    <row r="306" spans="1:5" x14ac:dyDescent="0.2">
      <c r="A306" s="11" t="s">
        <v>20</v>
      </c>
      <c r="B306" s="12">
        <v>2805</v>
      </c>
      <c r="D306" s="13" t="s">
        <v>14</v>
      </c>
      <c r="E306" s="12">
        <v>79</v>
      </c>
    </row>
    <row r="307" spans="1:5" x14ac:dyDescent="0.2">
      <c r="A307" s="11" t="s">
        <v>20</v>
      </c>
      <c r="B307" s="12">
        <v>2875</v>
      </c>
      <c r="D307" s="13" t="s">
        <v>14</v>
      </c>
      <c r="E307" s="12">
        <v>63</v>
      </c>
    </row>
    <row r="308" spans="1:5" x14ac:dyDescent="0.2">
      <c r="A308" s="11" t="s">
        <v>20</v>
      </c>
      <c r="B308" s="12">
        <v>190</v>
      </c>
      <c r="D308" s="13" t="s">
        <v>14</v>
      </c>
      <c r="E308" s="12">
        <v>56</v>
      </c>
    </row>
    <row r="309" spans="1:5" x14ac:dyDescent="0.2">
      <c r="A309" s="11" t="s">
        <v>20</v>
      </c>
      <c r="B309" s="12">
        <v>211</v>
      </c>
      <c r="D309" s="13" t="s">
        <v>14</v>
      </c>
      <c r="E309" s="12">
        <v>1257</v>
      </c>
    </row>
    <row r="310" spans="1:5" x14ac:dyDescent="0.2">
      <c r="A310" s="11" t="s">
        <v>20</v>
      </c>
      <c r="B310" s="12">
        <v>1681</v>
      </c>
      <c r="D310" s="13" t="s">
        <v>14</v>
      </c>
      <c r="E310" s="12">
        <v>114</v>
      </c>
    </row>
    <row r="311" spans="1:5" x14ac:dyDescent="0.2">
      <c r="A311" s="11" t="s">
        <v>20</v>
      </c>
      <c r="B311" s="12">
        <v>2414</v>
      </c>
      <c r="D311" s="13" t="s">
        <v>14</v>
      </c>
      <c r="E311" s="12">
        <v>5497</v>
      </c>
    </row>
    <row r="312" spans="1:5" x14ac:dyDescent="0.2">
      <c r="A312" s="11" t="s">
        <v>20</v>
      </c>
      <c r="B312" s="12">
        <v>280</v>
      </c>
      <c r="D312" s="13" t="s">
        <v>14</v>
      </c>
      <c r="E312" s="12">
        <v>1825</v>
      </c>
    </row>
    <row r="313" spans="1:5" x14ac:dyDescent="0.2">
      <c r="A313" s="11" t="s">
        <v>20</v>
      </c>
      <c r="B313" s="12">
        <v>3059</v>
      </c>
      <c r="D313" s="13" t="s">
        <v>14</v>
      </c>
      <c r="E313" s="12">
        <v>75</v>
      </c>
    </row>
    <row r="314" spans="1:5" x14ac:dyDescent="0.2">
      <c r="A314" s="11" t="s">
        <v>20</v>
      </c>
      <c r="B314" s="12">
        <v>1442</v>
      </c>
      <c r="D314" s="13" t="s">
        <v>14</v>
      </c>
      <c r="E314" s="12">
        <v>55</v>
      </c>
    </row>
    <row r="315" spans="1:5" x14ac:dyDescent="0.2">
      <c r="A315" s="11" t="s">
        <v>20</v>
      </c>
      <c r="B315" s="12">
        <v>117</v>
      </c>
      <c r="D315" s="13" t="s">
        <v>14</v>
      </c>
      <c r="E315" s="12">
        <v>3015</v>
      </c>
    </row>
    <row r="316" spans="1:5" x14ac:dyDescent="0.2">
      <c r="A316" s="11" t="s">
        <v>20</v>
      </c>
      <c r="B316" s="12">
        <v>182</v>
      </c>
      <c r="D316" s="13" t="s">
        <v>14</v>
      </c>
      <c r="E316" s="12">
        <v>1657</v>
      </c>
    </row>
    <row r="317" spans="1:5" x14ac:dyDescent="0.2">
      <c r="A317" s="11" t="s">
        <v>20</v>
      </c>
      <c r="B317" s="12">
        <v>150</v>
      </c>
      <c r="D317" s="13" t="s">
        <v>14</v>
      </c>
      <c r="E317" s="12">
        <v>2307</v>
      </c>
    </row>
    <row r="318" spans="1:5" x14ac:dyDescent="0.2">
      <c r="A318" s="11" t="s">
        <v>20</v>
      </c>
      <c r="B318" s="12">
        <v>270</v>
      </c>
      <c r="D318" s="13" t="s">
        <v>14</v>
      </c>
      <c r="E318" s="12">
        <v>3410</v>
      </c>
    </row>
    <row r="319" spans="1:5" x14ac:dyDescent="0.2">
      <c r="A319" s="11" t="s">
        <v>20</v>
      </c>
      <c r="B319" s="12">
        <v>2768</v>
      </c>
      <c r="D319" s="13" t="s">
        <v>14</v>
      </c>
      <c r="E319" s="12">
        <v>1225</v>
      </c>
    </row>
    <row r="320" spans="1:5" x14ac:dyDescent="0.2">
      <c r="A320" s="11" t="s">
        <v>20</v>
      </c>
      <c r="B320" s="12">
        <v>236</v>
      </c>
      <c r="D320" s="13" t="s">
        <v>14</v>
      </c>
      <c r="E320" s="12">
        <v>3304</v>
      </c>
    </row>
    <row r="321" spans="1:5" x14ac:dyDescent="0.2">
      <c r="A321" s="11" t="s">
        <v>20</v>
      </c>
      <c r="B321" s="12">
        <v>2756</v>
      </c>
      <c r="D321" s="13" t="s">
        <v>14</v>
      </c>
      <c r="E321" s="12">
        <v>64</v>
      </c>
    </row>
    <row r="322" spans="1:5" x14ac:dyDescent="0.2">
      <c r="A322" s="11" t="s">
        <v>20</v>
      </c>
      <c r="B322" s="12">
        <v>768</v>
      </c>
      <c r="D322" s="13" t="s">
        <v>14</v>
      </c>
      <c r="E322" s="12">
        <v>73</v>
      </c>
    </row>
    <row r="323" spans="1:5" x14ac:dyDescent="0.2">
      <c r="A323" s="11" t="s">
        <v>20</v>
      </c>
      <c r="B323" s="12">
        <v>589</v>
      </c>
      <c r="D323" s="13" t="s">
        <v>14</v>
      </c>
      <c r="E323" s="12">
        <v>3868</v>
      </c>
    </row>
    <row r="324" spans="1:5" x14ac:dyDescent="0.2">
      <c r="A324" s="11" t="s">
        <v>20</v>
      </c>
      <c r="B324" s="12">
        <v>156</v>
      </c>
      <c r="D324" s="13" t="s">
        <v>14</v>
      </c>
      <c r="E324" s="12">
        <v>2915</v>
      </c>
    </row>
    <row r="325" spans="1:5" x14ac:dyDescent="0.2">
      <c r="A325" s="11" t="s">
        <v>20</v>
      </c>
      <c r="B325" s="12">
        <v>110</v>
      </c>
      <c r="D325" s="13" t="s">
        <v>14</v>
      </c>
      <c r="E325" s="12">
        <v>2690</v>
      </c>
    </row>
    <row r="326" spans="1:5" x14ac:dyDescent="0.2">
      <c r="A326" s="11" t="s">
        <v>20</v>
      </c>
      <c r="B326" s="12">
        <v>40</v>
      </c>
      <c r="D326" s="13" t="s">
        <v>14</v>
      </c>
      <c r="E326" s="12">
        <v>1335</v>
      </c>
    </row>
    <row r="327" spans="1:5" x14ac:dyDescent="0.2">
      <c r="A327" s="11" t="s">
        <v>20</v>
      </c>
      <c r="B327" s="12">
        <v>193</v>
      </c>
      <c r="D327" s="13" t="s">
        <v>14</v>
      </c>
      <c r="E327" s="12">
        <v>55</v>
      </c>
    </row>
    <row r="328" spans="1:5" x14ac:dyDescent="0.2">
      <c r="A328" s="11" t="s">
        <v>20</v>
      </c>
      <c r="B328" s="12">
        <v>68</v>
      </c>
      <c r="D328" s="13" t="s">
        <v>14</v>
      </c>
      <c r="E328" s="12">
        <v>435</v>
      </c>
    </row>
    <row r="329" spans="1:5" x14ac:dyDescent="0.2">
      <c r="A329" s="11" t="s">
        <v>20</v>
      </c>
      <c r="B329" s="12">
        <v>272</v>
      </c>
      <c r="D329" s="13" t="s">
        <v>14</v>
      </c>
      <c r="E329" s="12">
        <v>940</v>
      </c>
    </row>
    <row r="330" spans="1:5" x14ac:dyDescent="0.2">
      <c r="A330" s="11" t="s">
        <v>20</v>
      </c>
      <c r="B330" s="12">
        <v>1902</v>
      </c>
      <c r="D330" s="13" t="s">
        <v>14</v>
      </c>
      <c r="E330" s="12">
        <v>1758</v>
      </c>
    </row>
    <row r="331" spans="1:5" x14ac:dyDescent="0.2">
      <c r="A331" s="11" t="s">
        <v>20</v>
      </c>
      <c r="B331" s="12">
        <v>122</v>
      </c>
      <c r="D331" s="13" t="s">
        <v>14</v>
      </c>
      <c r="E331" s="12">
        <v>120</v>
      </c>
    </row>
    <row r="332" spans="1:5" x14ac:dyDescent="0.2">
      <c r="A332" s="11" t="s">
        <v>20</v>
      </c>
      <c r="B332" s="12">
        <v>116</v>
      </c>
      <c r="D332" s="13" t="s">
        <v>14</v>
      </c>
      <c r="E332" s="12">
        <v>121</v>
      </c>
    </row>
    <row r="333" spans="1:5" x14ac:dyDescent="0.2">
      <c r="A333" s="11" t="s">
        <v>20</v>
      </c>
      <c r="B333" s="12">
        <v>98</v>
      </c>
      <c r="D333" s="13" t="s">
        <v>14</v>
      </c>
      <c r="E333" s="12">
        <v>105</v>
      </c>
    </row>
    <row r="334" spans="1:5" x14ac:dyDescent="0.2">
      <c r="A334" s="11" t="s">
        <v>20</v>
      </c>
      <c r="B334" s="12">
        <v>555</v>
      </c>
      <c r="D334" s="13" t="s">
        <v>14</v>
      </c>
      <c r="E334" s="12">
        <v>77</v>
      </c>
    </row>
    <row r="335" spans="1:5" x14ac:dyDescent="0.2">
      <c r="A335" s="11" t="s">
        <v>20</v>
      </c>
      <c r="B335" s="12">
        <v>55</v>
      </c>
      <c r="D335" s="13" t="s">
        <v>14</v>
      </c>
      <c r="E335" s="12">
        <v>73</v>
      </c>
    </row>
    <row r="336" spans="1:5" x14ac:dyDescent="0.2">
      <c r="A336" s="11" t="s">
        <v>20</v>
      </c>
      <c r="B336" s="12">
        <v>65</v>
      </c>
      <c r="D336" s="13" t="s">
        <v>14</v>
      </c>
      <c r="E336" s="12">
        <v>2062</v>
      </c>
    </row>
    <row r="337" spans="1:5" x14ac:dyDescent="0.2">
      <c r="A337" s="11" t="s">
        <v>20</v>
      </c>
      <c r="B337" s="12">
        <v>110</v>
      </c>
      <c r="D337" s="13" t="s">
        <v>14</v>
      </c>
      <c r="E337" s="12">
        <v>1784</v>
      </c>
    </row>
    <row r="338" spans="1:5" x14ac:dyDescent="0.2">
      <c r="A338" s="11" t="s">
        <v>20</v>
      </c>
      <c r="B338" s="12">
        <v>96</v>
      </c>
      <c r="D338" s="13" t="s">
        <v>14</v>
      </c>
      <c r="E338" s="12">
        <v>1467</v>
      </c>
    </row>
    <row r="339" spans="1:5" x14ac:dyDescent="0.2">
      <c r="A339" s="11" t="s">
        <v>20</v>
      </c>
      <c r="B339" s="12">
        <v>87</v>
      </c>
      <c r="D339" s="13" t="s">
        <v>14</v>
      </c>
      <c r="E339" s="12">
        <v>1121</v>
      </c>
    </row>
    <row r="340" spans="1:5" x14ac:dyDescent="0.2">
      <c r="A340" s="11" t="s">
        <v>20</v>
      </c>
      <c r="B340" s="12">
        <v>246</v>
      </c>
      <c r="D340" s="13" t="s">
        <v>14</v>
      </c>
      <c r="E340" s="12">
        <v>36</v>
      </c>
    </row>
    <row r="341" spans="1:5" x14ac:dyDescent="0.2">
      <c r="A341" s="11" t="s">
        <v>20</v>
      </c>
      <c r="B341" s="12">
        <v>246</v>
      </c>
      <c r="D341" s="13" t="s">
        <v>14</v>
      </c>
      <c r="E341" s="12">
        <v>62</v>
      </c>
    </row>
    <row r="342" spans="1:5" x14ac:dyDescent="0.2">
      <c r="A342" s="11" t="s">
        <v>20</v>
      </c>
      <c r="B342" s="12">
        <v>137</v>
      </c>
      <c r="D342" s="13" t="s">
        <v>14</v>
      </c>
      <c r="E342" s="12">
        <v>2253</v>
      </c>
    </row>
    <row r="343" spans="1:5" x14ac:dyDescent="0.2">
      <c r="A343" s="11" t="s">
        <v>20</v>
      </c>
      <c r="B343" s="12">
        <v>165</v>
      </c>
      <c r="D343" s="13" t="s">
        <v>14</v>
      </c>
      <c r="E343" s="12">
        <v>4697</v>
      </c>
    </row>
    <row r="344" spans="1:5" x14ac:dyDescent="0.2">
      <c r="A344" s="11" t="s">
        <v>20</v>
      </c>
      <c r="B344" s="12">
        <v>498</v>
      </c>
      <c r="D344" s="13" t="s">
        <v>14</v>
      </c>
      <c r="E344" s="12">
        <v>5681</v>
      </c>
    </row>
    <row r="345" spans="1:5" x14ac:dyDescent="0.2">
      <c r="A345" s="11" t="s">
        <v>20</v>
      </c>
      <c r="B345" s="12">
        <v>5880</v>
      </c>
      <c r="D345" s="13" t="s">
        <v>14</v>
      </c>
      <c r="E345" s="12">
        <v>931</v>
      </c>
    </row>
    <row r="346" spans="1:5" x14ac:dyDescent="0.2">
      <c r="A346" s="11" t="s">
        <v>20</v>
      </c>
      <c r="B346" s="12">
        <v>1572</v>
      </c>
      <c r="D346" s="13" t="s">
        <v>14</v>
      </c>
      <c r="E346" s="12">
        <v>35</v>
      </c>
    </row>
    <row r="347" spans="1:5" x14ac:dyDescent="0.2">
      <c r="A347" s="11" t="s">
        <v>20</v>
      </c>
      <c r="B347" s="12">
        <v>113</v>
      </c>
      <c r="D347" s="13" t="s">
        <v>14</v>
      </c>
      <c r="E347" s="12">
        <v>2468</v>
      </c>
    </row>
    <row r="348" spans="1:5" x14ac:dyDescent="0.2">
      <c r="A348" s="11" t="s">
        <v>20</v>
      </c>
      <c r="B348" s="12">
        <v>50</v>
      </c>
      <c r="D348" s="13" t="s">
        <v>14</v>
      </c>
      <c r="E348" s="12">
        <v>104</v>
      </c>
    </row>
    <row r="349" spans="1:5" x14ac:dyDescent="0.2">
      <c r="A349" s="11" t="s">
        <v>20</v>
      </c>
      <c r="B349" s="12">
        <v>43</v>
      </c>
      <c r="D349" s="13" t="s">
        <v>14</v>
      </c>
      <c r="E349" s="12">
        <v>393</v>
      </c>
    </row>
    <row r="350" spans="1:5" x14ac:dyDescent="0.2">
      <c r="A350" s="11" t="s">
        <v>20</v>
      </c>
      <c r="B350" s="12">
        <v>247</v>
      </c>
      <c r="D350" s="13" t="s">
        <v>14</v>
      </c>
      <c r="E350" s="12">
        <v>1625</v>
      </c>
    </row>
    <row r="351" spans="1:5" x14ac:dyDescent="0.2">
      <c r="A351" s="11" t="s">
        <v>20</v>
      </c>
      <c r="B351" s="12">
        <v>220</v>
      </c>
      <c r="D351" s="13" t="s">
        <v>14</v>
      </c>
      <c r="E351" s="12">
        <v>115</v>
      </c>
    </row>
    <row r="352" spans="1:5" x14ac:dyDescent="0.2">
      <c r="A352" s="11" t="s">
        <v>20</v>
      </c>
      <c r="B352" s="12">
        <v>82</v>
      </c>
      <c r="D352" s="13" t="s">
        <v>14</v>
      </c>
      <c r="E352" s="12">
        <v>210</v>
      </c>
    </row>
    <row r="353" spans="1:5" x14ac:dyDescent="0.2">
      <c r="A353" s="11" t="s">
        <v>20</v>
      </c>
      <c r="B353" s="12">
        <v>128</v>
      </c>
      <c r="D353" s="13" t="s">
        <v>14</v>
      </c>
      <c r="E353" s="12">
        <v>133</v>
      </c>
    </row>
    <row r="354" spans="1:5" x14ac:dyDescent="0.2">
      <c r="A354" s="11" t="s">
        <v>20</v>
      </c>
      <c r="B354" s="12">
        <v>186</v>
      </c>
      <c r="D354" s="13" t="s">
        <v>14</v>
      </c>
      <c r="E354" s="12">
        <v>1072</v>
      </c>
    </row>
    <row r="355" spans="1:5" x14ac:dyDescent="0.2">
      <c r="A355" s="11" t="s">
        <v>20</v>
      </c>
      <c r="B355" s="12">
        <v>218</v>
      </c>
      <c r="D355" s="13" t="s">
        <v>14</v>
      </c>
      <c r="E355" s="12">
        <v>2955</v>
      </c>
    </row>
    <row r="356" spans="1:5" x14ac:dyDescent="0.2">
      <c r="A356" s="11" t="s">
        <v>20</v>
      </c>
      <c r="B356" s="12">
        <v>361</v>
      </c>
      <c r="D356" s="13" t="s">
        <v>14</v>
      </c>
      <c r="E356" s="12">
        <v>38</v>
      </c>
    </row>
    <row r="357" spans="1:5" x14ac:dyDescent="0.2">
      <c r="A357" s="11" t="s">
        <v>20</v>
      </c>
      <c r="B357" s="12">
        <v>144</v>
      </c>
      <c r="D357" s="13" t="s">
        <v>14</v>
      </c>
      <c r="E357" s="12">
        <v>41</v>
      </c>
    </row>
    <row r="358" spans="1:5" x14ac:dyDescent="0.2">
      <c r="A358" s="11" t="s">
        <v>20</v>
      </c>
      <c r="B358" s="12">
        <v>216</v>
      </c>
      <c r="D358" s="13" t="s">
        <v>14</v>
      </c>
      <c r="E358" s="12">
        <v>137</v>
      </c>
    </row>
    <row r="359" spans="1:5" x14ac:dyDescent="0.2">
      <c r="A359" s="11" t="s">
        <v>20</v>
      </c>
      <c r="B359" s="12">
        <v>2985</v>
      </c>
      <c r="D359" s="13" t="s">
        <v>14</v>
      </c>
      <c r="E359" s="12">
        <v>131</v>
      </c>
    </row>
    <row r="360" spans="1:5" x14ac:dyDescent="0.2">
      <c r="A360" s="11" t="s">
        <v>20</v>
      </c>
      <c r="B360" s="12">
        <v>2320</v>
      </c>
      <c r="D360" s="13" t="s">
        <v>14</v>
      </c>
      <c r="E360" s="12">
        <v>92</v>
      </c>
    </row>
    <row r="361" spans="1:5" x14ac:dyDescent="0.2">
      <c r="A361" s="11" t="s">
        <v>20</v>
      </c>
      <c r="B361" s="12">
        <v>154</v>
      </c>
      <c r="D361" s="13" t="s">
        <v>14</v>
      </c>
      <c r="E361" s="12">
        <v>2179</v>
      </c>
    </row>
    <row r="362" spans="1:5" x14ac:dyDescent="0.2">
      <c r="A362" s="11" t="s">
        <v>20</v>
      </c>
      <c r="B362" s="12">
        <v>6465</v>
      </c>
      <c r="D362" s="13" t="s">
        <v>14</v>
      </c>
      <c r="E362" s="12">
        <v>2025</v>
      </c>
    </row>
    <row r="363" spans="1:5" x14ac:dyDescent="0.2">
      <c r="A363" s="11" t="s">
        <v>20</v>
      </c>
      <c r="B363" s="12">
        <v>128</v>
      </c>
      <c r="D363" s="13" t="s">
        <v>14</v>
      </c>
      <c r="E363" s="12">
        <v>6080</v>
      </c>
    </row>
    <row r="364" spans="1:5" x14ac:dyDescent="0.2">
      <c r="A364" s="11" t="s">
        <v>20</v>
      </c>
      <c r="B364" s="12">
        <v>84</v>
      </c>
      <c r="D364" s="13" t="s">
        <v>14</v>
      </c>
      <c r="E364" s="12">
        <v>859</v>
      </c>
    </row>
    <row r="365" spans="1:5" x14ac:dyDescent="0.2">
      <c r="A365" s="11" t="s">
        <v>20</v>
      </c>
      <c r="B365" s="12">
        <v>206</v>
      </c>
      <c r="D365" s="13" t="s">
        <v>14</v>
      </c>
      <c r="E365" s="12">
        <v>183</v>
      </c>
    </row>
    <row r="366" spans="1:5" x14ac:dyDescent="0.2">
      <c r="A366" s="11" t="s">
        <v>20</v>
      </c>
      <c r="B366" s="12">
        <v>432</v>
      </c>
    </row>
    <row r="367" spans="1:5" x14ac:dyDescent="0.2">
      <c r="A367" s="11" t="s">
        <v>20</v>
      </c>
      <c r="B367" s="12">
        <v>336</v>
      </c>
    </row>
    <row r="368" spans="1:5" x14ac:dyDescent="0.2">
      <c r="A368" s="11" t="s">
        <v>20</v>
      </c>
      <c r="B368" s="12">
        <v>316</v>
      </c>
    </row>
    <row r="369" spans="1:2" x14ac:dyDescent="0.2">
      <c r="A369" s="11" t="s">
        <v>20</v>
      </c>
      <c r="B369" s="12">
        <v>762</v>
      </c>
    </row>
    <row r="370" spans="1:2" x14ac:dyDescent="0.2">
      <c r="A370" s="11" t="s">
        <v>20</v>
      </c>
      <c r="B370" s="12">
        <v>381</v>
      </c>
    </row>
    <row r="371" spans="1:2" x14ac:dyDescent="0.2">
      <c r="A371" s="11" t="s">
        <v>20</v>
      </c>
      <c r="B371" s="12">
        <v>85</v>
      </c>
    </row>
    <row r="372" spans="1:2" x14ac:dyDescent="0.2">
      <c r="A372" s="11" t="s">
        <v>20</v>
      </c>
      <c r="B372" s="12">
        <v>92</v>
      </c>
    </row>
    <row r="373" spans="1:2" x14ac:dyDescent="0.2">
      <c r="A373" s="11" t="s">
        <v>20</v>
      </c>
      <c r="B373" s="12">
        <v>210</v>
      </c>
    </row>
    <row r="374" spans="1:2" x14ac:dyDescent="0.2">
      <c r="A374" s="11" t="s">
        <v>20</v>
      </c>
      <c r="B374" s="12">
        <v>340</v>
      </c>
    </row>
    <row r="375" spans="1:2" x14ac:dyDescent="0.2">
      <c r="A375" s="11" t="s">
        <v>20</v>
      </c>
      <c r="B375" s="12">
        <v>133</v>
      </c>
    </row>
    <row r="376" spans="1:2" x14ac:dyDescent="0.2">
      <c r="A376" s="11" t="s">
        <v>20</v>
      </c>
      <c r="B376" s="12">
        <v>266</v>
      </c>
    </row>
    <row r="377" spans="1:2" x14ac:dyDescent="0.2">
      <c r="A377" s="11" t="s">
        <v>20</v>
      </c>
      <c r="B377" s="12">
        <v>1989</v>
      </c>
    </row>
    <row r="378" spans="1:2" x14ac:dyDescent="0.2">
      <c r="A378" s="11" t="s">
        <v>20</v>
      </c>
      <c r="B378" s="12">
        <v>187</v>
      </c>
    </row>
    <row r="379" spans="1:2" x14ac:dyDescent="0.2">
      <c r="A379" s="11" t="s">
        <v>20</v>
      </c>
      <c r="B379" s="12">
        <v>330</v>
      </c>
    </row>
    <row r="380" spans="1:2" x14ac:dyDescent="0.2">
      <c r="A380" s="11" t="s">
        <v>20</v>
      </c>
      <c r="B380" s="12">
        <v>180</v>
      </c>
    </row>
    <row r="381" spans="1:2" x14ac:dyDescent="0.2">
      <c r="A381" s="11" t="s">
        <v>20</v>
      </c>
      <c r="B381" s="12">
        <v>1894</v>
      </c>
    </row>
    <row r="382" spans="1:2" x14ac:dyDescent="0.2">
      <c r="A382" s="11" t="s">
        <v>20</v>
      </c>
      <c r="B382" s="12">
        <v>2443</v>
      </c>
    </row>
    <row r="383" spans="1:2" x14ac:dyDescent="0.2">
      <c r="A383" s="11" t="s">
        <v>20</v>
      </c>
      <c r="B383" s="12">
        <v>2725</v>
      </c>
    </row>
    <row r="384" spans="1:2" x14ac:dyDescent="0.2">
      <c r="A384" s="11" t="s">
        <v>20</v>
      </c>
      <c r="B384" s="12">
        <v>2107</v>
      </c>
    </row>
    <row r="385" spans="1:2" x14ac:dyDescent="0.2">
      <c r="A385" s="11" t="s">
        <v>20</v>
      </c>
      <c r="B385" s="12">
        <v>226</v>
      </c>
    </row>
    <row r="386" spans="1:2" x14ac:dyDescent="0.2">
      <c r="A386" s="11" t="s">
        <v>20</v>
      </c>
      <c r="B386" s="12">
        <v>3742</v>
      </c>
    </row>
    <row r="387" spans="1:2" x14ac:dyDescent="0.2">
      <c r="A387" s="11" t="s">
        <v>20</v>
      </c>
      <c r="B387" s="12">
        <v>3063</v>
      </c>
    </row>
    <row r="388" spans="1:2" x14ac:dyDescent="0.2">
      <c r="A388" s="11" t="s">
        <v>20</v>
      </c>
      <c r="B388" s="12">
        <v>159</v>
      </c>
    </row>
    <row r="389" spans="1:2" x14ac:dyDescent="0.2">
      <c r="A389" s="11" t="s">
        <v>20</v>
      </c>
      <c r="B389" s="12">
        <v>2038</v>
      </c>
    </row>
    <row r="390" spans="1:2" x14ac:dyDescent="0.2">
      <c r="A390" s="11" t="s">
        <v>20</v>
      </c>
      <c r="B390" s="12">
        <v>107</v>
      </c>
    </row>
    <row r="391" spans="1:2" x14ac:dyDescent="0.2">
      <c r="A391" s="11" t="s">
        <v>20</v>
      </c>
      <c r="B391" s="12">
        <v>1297</v>
      </c>
    </row>
    <row r="392" spans="1:2" x14ac:dyDescent="0.2">
      <c r="A392" s="11" t="s">
        <v>20</v>
      </c>
      <c r="B392" s="12">
        <v>2237</v>
      </c>
    </row>
    <row r="393" spans="1:2" x14ac:dyDescent="0.2">
      <c r="A393" s="11" t="s">
        <v>20</v>
      </c>
      <c r="B393" s="12">
        <v>194</v>
      </c>
    </row>
    <row r="394" spans="1:2" x14ac:dyDescent="0.2">
      <c r="A394" s="11" t="s">
        <v>20</v>
      </c>
      <c r="B394" s="12">
        <v>536</v>
      </c>
    </row>
    <row r="395" spans="1:2" x14ac:dyDescent="0.2">
      <c r="A395" s="11" t="s">
        <v>20</v>
      </c>
      <c r="B395" s="12">
        <v>3934</v>
      </c>
    </row>
    <row r="396" spans="1:2" x14ac:dyDescent="0.2">
      <c r="A396" s="11" t="s">
        <v>20</v>
      </c>
      <c r="B396" s="12">
        <v>140</v>
      </c>
    </row>
    <row r="397" spans="1:2" x14ac:dyDescent="0.2">
      <c r="A397" s="11" t="s">
        <v>20</v>
      </c>
      <c r="B397" s="12">
        <v>909</v>
      </c>
    </row>
    <row r="398" spans="1:2" x14ac:dyDescent="0.2">
      <c r="A398" s="11" t="s">
        <v>20</v>
      </c>
      <c r="B398" s="12">
        <v>134</v>
      </c>
    </row>
    <row r="399" spans="1:2" x14ac:dyDescent="0.2">
      <c r="A399" s="11" t="s">
        <v>20</v>
      </c>
      <c r="B399" s="12">
        <v>222</v>
      </c>
    </row>
    <row r="400" spans="1:2" x14ac:dyDescent="0.2">
      <c r="A400" s="11" t="s">
        <v>20</v>
      </c>
      <c r="B400" s="12">
        <v>91</v>
      </c>
    </row>
    <row r="401" spans="1:2" x14ac:dyDescent="0.2">
      <c r="A401" s="11" t="s">
        <v>20</v>
      </c>
      <c r="B401" s="12">
        <v>227</v>
      </c>
    </row>
    <row r="402" spans="1:2" x14ac:dyDescent="0.2">
      <c r="A402" s="11" t="s">
        <v>20</v>
      </c>
      <c r="B402" s="12">
        <v>1606</v>
      </c>
    </row>
    <row r="403" spans="1:2" x14ac:dyDescent="0.2">
      <c r="A403" s="11" t="s">
        <v>20</v>
      </c>
      <c r="B403" s="12">
        <v>42</v>
      </c>
    </row>
    <row r="404" spans="1:2" x14ac:dyDescent="0.2">
      <c r="A404" s="11" t="s">
        <v>20</v>
      </c>
      <c r="B404" s="12">
        <v>142</v>
      </c>
    </row>
    <row r="405" spans="1:2" x14ac:dyDescent="0.2">
      <c r="A405" s="11" t="s">
        <v>20</v>
      </c>
      <c r="B405" s="12">
        <v>1539</v>
      </c>
    </row>
    <row r="406" spans="1:2" x14ac:dyDescent="0.2">
      <c r="A406" s="11" t="s">
        <v>20</v>
      </c>
      <c r="B406" s="12">
        <v>114</v>
      </c>
    </row>
    <row r="407" spans="1:2" x14ac:dyDescent="0.2">
      <c r="A407" s="11" t="s">
        <v>20</v>
      </c>
      <c r="B407" s="12">
        <v>172</v>
      </c>
    </row>
    <row r="408" spans="1:2" x14ac:dyDescent="0.2">
      <c r="A408" s="11" t="s">
        <v>20</v>
      </c>
      <c r="B408" s="12">
        <v>3116</v>
      </c>
    </row>
    <row r="409" spans="1:2" x14ac:dyDescent="0.2">
      <c r="A409" s="11" t="s">
        <v>20</v>
      </c>
      <c r="B409" s="12">
        <v>4358</v>
      </c>
    </row>
    <row r="410" spans="1:2" x14ac:dyDescent="0.2">
      <c r="A410" s="11" t="s">
        <v>20</v>
      </c>
      <c r="B410" s="12">
        <v>150</v>
      </c>
    </row>
    <row r="411" spans="1:2" x14ac:dyDescent="0.2">
      <c r="A411" s="11" t="s">
        <v>20</v>
      </c>
      <c r="B411" s="12">
        <v>2100</v>
      </c>
    </row>
    <row r="412" spans="1:2" x14ac:dyDescent="0.2">
      <c r="A412" s="11" t="s">
        <v>20</v>
      </c>
      <c r="B412" s="12">
        <v>2120</v>
      </c>
    </row>
    <row r="413" spans="1:2" x14ac:dyDescent="0.2">
      <c r="A413" s="11" t="s">
        <v>20</v>
      </c>
      <c r="B413" s="12">
        <v>1991</v>
      </c>
    </row>
    <row r="414" spans="1:2" x14ac:dyDescent="0.2">
      <c r="A414" s="11" t="s">
        <v>20</v>
      </c>
      <c r="B414" s="12">
        <v>2293</v>
      </c>
    </row>
    <row r="415" spans="1:2" x14ac:dyDescent="0.2">
      <c r="A415" s="11" t="s">
        <v>20</v>
      </c>
      <c r="B415" s="12">
        <v>155</v>
      </c>
    </row>
    <row r="416" spans="1:2" x14ac:dyDescent="0.2">
      <c r="A416" s="11" t="s">
        <v>20</v>
      </c>
      <c r="B416" s="12">
        <v>484</v>
      </c>
    </row>
    <row r="417" spans="1:2" x14ac:dyDescent="0.2">
      <c r="A417" s="11" t="s">
        <v>20</v>
      </c>
      <c r="B417" s="12">
        <v>158</v>
      </c>
    </row>
    <row r="418" spans="1:2" x14ac:dyDescent="0.2">
      <c r="A418" s="11" t="s">
        <v>20</v>
      </c>
      <c r="B418" s="12">
        <v>252</v>
      </c>
    </row>
    <row r="419" spans="1:2" x14ac:dyDescent="0.2">
      <c r="A419" s="11" t="s">
        <v>20</v>
      </c>
      <c r="B419" s="12">
        <v>3537</v>
      </c>
    </row>
    <row r="420" spans="1:2" x14ac:dyDescent="0.2">
      <c r="A420" s="11" t="s">
        <v>20</v>
      </c>
      <c r="B420" s="12">
        <v>147</v>
      </c>
    </row>
    <row r="421" spans="1:2" x14ac:dyDescent="0.2">
      <c r="A421" s="11" t="s">
        <v>20</v>
      </c>
      <c r="B421" s="12">
        <v>1621</v>
      </c>
    </row>
    <row r="422" spans="1:2" x14ac:dyDescent="0.2">
      <c r="A422" s="11" t="s">
        <v>20</v>
      </c>
      <c r="B422" s="12">
        <v>147</v>
      </c>
    </row>
    <row r="423" spans="1:2" x14ac:dyDescent="0.2">
      <c r="A423" s="11" t="s">
        <v>20</v>
      </c>
      <c r="B423" s="12">
        <v>131</v>
      </c>
    </row>
    <row r="424" spans="1:2" x14ac:dyDescent="0.2">
      <c r="A424" s="11" t="s">
        <v>20</v>
      </c>
      <c r="B424" s="12">
        <v>524</v>
      </c>
    </row>
    <row r="425" spans="1:2" x14ac:dyDescent="0.2">
      <c r="A425" s="11" t="s">
        <v>20</v>
      </c>
      <c r="B425" s="12">
        <v>5512</v>
      </c>
    </row>
    <row r="426" spans="1:2" x14ac:dyDescent="0.2">
      <c r="A426" s="11" t="s">
        <v>20</v>
      </c>
      <c r="B426" s="12">
        <v>142</v>
      </c>
    </row>
    <row r="427" spans="1:2" x14ac:dyDescent="0.2">
      <c r="A427" s="11" t="s">
        <v>20</v>
      </c>
      <c r="B427" s="12">
        <v>112</v>
      </c>
    </row>
    <row r="428" spans="1:2" x14ac:dyDescent="0.2">
      <c r="A428" s="11" t="s">
        <v>20</v>
      </c>
      <c r="B428" s="12">
        <v>1548</v>
      </c>
    </row>
    <row r="429" spans="1:2" x14ac:dyDescent="0.2">
      <c r="A429" s="11" t="s">
        <v>20</v>
      </c>
      <c r="B429" s="12">
        <v>94</v>
      </c>
    </row>
    <row r="430" spans="1:2" x14ac:dyDescent="0.2">
      <c r="A430" s="11" t="s">
        <v>20</v>
      </c>
      <c r="B430" s="12">
        <v>2489</v>
      </c>
    </row>
    <row r="431" spans="1:2" x14ac:dyDescent="0.2">
      <c r="A431" s="11" t="s">
        <v>20</v>
      </c>
      <c r="B431" s="12">
        <v>144</v>
      </c>
    </row>
    <row r="432" spans="1:2" x14ac:dyDescent="0.2">
      <c r="A432" s="11" t="s">
        <v>20</v>
      </c>
      <c r="B432" s="12">
        <v>198</v>
      </c>
    </row>
    <row r="433" spans="1:2" x14ac:dyDescent="0.2">
      <c r="A433" s="11" t="s">
        <v>20</v>
      </c>
      <c r="B433" s="12">
        <v>80</v>
      </c>
    </row>
    <row r="434" spans="1:2" x14ac:dyDescent="0.2">
      <c r="A434" s="11" t="s">
        <v>20</v>
      </c>
      <c r="B434" s="12">
        <v>199</v>
      </c>
    </row>
    <row r="435" spans="1:2" x14ac:dyDescent="0.2">
      <c r="A435" s="11" t="s">
        <v>20</v>
      </c>
      <c r="B435" s="12">
        <v>191</v>
      </c>
    </row>
    <row r="436" spans="1:2" x14ac:dyDescent="0.2">
      <c r="A436" s="11" t="s">
        <v>20</v>
      </c>
      <c r="B436" s="12">
        <v>32</v>
      </c>
    </row>
    <row r="437" spans="1:2" x14ac:dyDescent="0.2">
      <c r="A437" s="11" t="s">
        <v>20</v>
      </c>
      <c r="B437" s="12">
        <v>131</v>
      </c>
    </row>
    <row r="438" spans="1:2" x14ac:dyDescent="0.2">
      <c r="A438" s="11" t="s">
        <v>20</v>
      </c>
      <c r="B438" s="12">
        <v>5419</v>
      </c>
    </row>
    <row r="439" spans="1:2" x14ac:dyDescent="0.2">
      <c r="A439" s="11" t="s">
        <v>20</v>
      </c>
      <c r="B439" s="12">
        <v>207</v>
      </c>
    </row>
    <row r="440" spans="1:2" x14ac:dyDescent="0.2">
      <c r="A440" s="11" t="s">
        <v>20</v>
      </c>
      <c r="B440" s="12">
        <v>217</v>
      </c>
    </row>
    <row r="441" spans="1:2" x14ac:dyDescent="0.2">
      <c r="A441" s="11" t="s">
        <v>20</v>
      </c>
      <c r="B441" s="12">
        <v>2431</v>
      </c>
    </row>
    <row r="442" spans="1:2" x14ac:dyDescent="0.2">
      <c r="A442" s="11" t="s">
        <v>20</v>
      </c>
      <c r="B442" s="12">
        <v>157</v>
      </c>
    </row>
    <row r="443" spans="1:2" x14ac:dyDescent="0.2">
      <c r="A443" s="11" t="s">
        <v>20</v>
      </c>
      <c r="B443" s="12">
        <v>223</v>
      </c>
    </row>
    <row r="444" spans="1:2" x14ac:dyDescent="0.2">
      <c r="A444" s="11" t="s">
        <v>20</v>
      </c>
      <c r="B444" s="12">
        <v>3594</v>
      </c>
    </row>
    <row r="445" spans="1:2" x14ac:dyDescent="0.2">
      <c r="A445" s="11" t="s">
        <v>20</v>
      </c>
      <c r="B445" s="12">
        <v>114</v>
      </c>
    </row>
    <row r="446" spans="1:2" x14ac:dyDescent="0.2">
      <c r="A446" s="11" t="s">
        <v>20</v>
      </c>
      <c r="B446" s="12">
        <v>123</v>
      </c>
    </row>
    <row r="447" spans="1:2" x14ac:dyDescent="0.2">
      <c r="A447" s="11" t="s">
        <v>20</v>
      </c>
      <c r="B447" s="12">
        <v>1703</v>
      </c>
    </row>
    <row r="448" spans="1:2" x14ac:dyDescent="0.2">
      <c r="A448" s="11" t="s">
        <v>20</v>
      </c>
      <c r="B448" s="12">
        <v>1071</v>
      </c>
    </row>
    <row r="449" spans="1:2" x14ac:dyDescent="0.2">
      <c r="A449" s="11" t="s">
        <v>20</v>
      </c>
      <c r="B449" s="12">
        <v>195</v>
      </c>
    </row>
    <row r="450" spans="1:2" x14ac:dyDescent="0.2">
      <c r="A450" s="11" t="s">
        <v>20</v>
      </c>
      <c r="B450" s="12">
        <v>146</v>
      </c>
    </row>
    <row r="451" spans="1:2" x14ac:dyDescent="0.2">
      <c r="A451" s="11" t="s">
        <v>20</v>
      </c>
      <c r="B451" s="12">
        <v>2739</v>
      </c>
    </row>
    <row r="452" spans="1:2" x14ac:dyDescent="0.2">
      <c r="A452" s="11" t="s">
        <v>20</v>
      </c>
      <c r="B452" s="12">
        <v>1784</v>
      </c>
    </row>
    <row r="453" spans="1:2" x14ac:dyDescent="0.2">
      <c r="A453" s="11" t="s">
        <v>20</v>
      </c>
      <c r="B453" s="12">
        <v>6406</v>
      </c>
    </row>
    <row r="454" spans="1:2" x14ac:dyDescent="0.2">
      <c r="A454" s="11" t="s">
        <v>20</v>
      </c>
      <c r="B454" s="12">
        <v>101</v>
      </c>
    </row>
    <row r="455" spans="1:2" x14ac:dyDescent="0.2">
      <c r="A455" s="11" t="s">
        <v>20</v>
      </c>
      <c r="B455" s="12">
        <v>97</v>
      </c>
    </row>
    <row r="456" spans="1:2" x14ac:dyDescent="0.2">
      <c r="A456" s="11" t="s">
        <v>20</v>
      </c>
      <c r="B456" s="12">
        <v>3376</v>
      </c>
    </row>
    <row r="457" spans="1:2" x14ac:dyDescent="0.2">
      <c r="A457" s="11" t="s">
        <v>20</v>
      </c>
      <c r="B457" s="12">
        <v>1267</v>
      </c>
    </row>
    <row r="458" spans="1:2" x14ac:dyDescent="0.2">
      <c r="A458" s="11" t="s">
        <v>20</v>
      </c>
      <c r="B458" s="12">
        <v>43</v>
      </c>
    </row>
    <row r="459" spans="1:2" x14ac:dyDescent="0.2">
      <c r="A459" s="11" t="s">
        <v>20</v>
      </c>
      <c r="B459" s="12">
        <v>32</v>
      </c>
    </row>
    <row r="460" spans="1:2" x14ac:dyDescent="0.2">
      <c r="A460" s="11" t="s">
        <v>20</v>
      </c>
      <c r="B460" s="12">
        <v>132</v>
      </c>
    </row>
    <row r="461" spans="1:2" x14ac:dyDescent="0.2">
      <c r="A461" s="11" t="s">
        <v>20</v>
      </c>
      <c r="B461" s="12">
        <v>175</v>
      </c>
    </row>
    <row r="462" spans="1:2" x14ac:dyDescent="0.2">
      <c r="A462" s="11" t="s">
        <v>20</v>
      </c>
      <c r="B462" s="12">
        <v>80</v>
      </c>
    </row>
    <row r="463" spans="1:2" x14ac:dyDescent="0.2">
      <c r="A463" s="11" t="s">
        <v>20</v>
      </c>
      <c r="B463" s="12">
        <v>190</v>
      </c>
    </row>
    <row r="464" spans="1:2" x14ac:dyDescent="0.2">
      <c r="A464" s="11" t="s">
        <v>20</v>
      </c>
      <c r="B464" s="12">
        <v>222</v>
      </c>
    </row>
    <row r="465" spans="1:2" x14ac:dyDescent="0.2">
      <c r="A465" s="11" t="s">
        <v>20</v>
      </c>
      <c r="B465" s="12">
        <v>238</v>
      </c>
    </row>
    <row r="466" spans="1:2" x14ac:dyDescent="0.2">
      <c r="A466" s="11" t="s">
        <v>20</v>
      </c>
      <c r="B466" s="12">
        <v>2893</v>
      </c>
    </row>
    <row r="467" spans="1:2" x14ac:dyDescent="0.2">
      <c r="A467" s="11" t="s">
        <v>20</v>
      </c>
      <c r="B467" s="12">
        <v>107</v>
      </c>
    </row>
    <row r="468" spans="1:2" x14ac:dyDescent="0.2">
      <c r="A468" s="11" t="s">
        <v>20</v>
      </c>
      <c r="B468" s="12">
        <v>194</v>
      </c>
    </row>
    <row r="469" spans="1:2" x14ac:dyDescent="0.2">
      <c r="A469" s="11" t="s">
        <v>20</v>
      </c>
      <c r="B469" s="12">
        <v>1101</v>
      </c>
    </row>
    <row r="470" spans="1:2" x14ac:dyDescent="0.2">
      <c r="A470" s="11" t="s">
        <v>20</v>
      </c>
      <c r="B470" s="12">
        <v>34</v>
      </c>
    </row>
    <row r="471" spans="1:2" x14ac:dyDescent="0.2">
      <c r="A471" s="11" t="s">
        <v>20</v>
      </c>
      <c r="B471" s="12">
        <v>1785</v>
      </c>
    </row>
    <row r="472" spans="1:2" x14ac:dyDescent="0.2">
      <c r="A472" s="11" t="s">
        <v>20</v>
      </c>
      <c r="B472" s="12">
        <v>149</v>
      </c>
    </row>
    <row r="473" spans="1:2" x14ac:dyDescent="0.2">
      <c r="A473" s="11" t="s">
        <v>20</v>
      </c>
      <c r="B473" s="12">
        <v>80</v>
      </c>
    </row>
    <row r="474" spans="1:2" x14ac:dyDescent="0.2">
      <c r="A474" s="11" t="s">
        <v>20</v>
      </c>
      <c r="B474" s="12">
        <v>202</v>
      </c>
    </row>
    <row r="475" spans="1:2" x14ac:dyDescent="0.2">
      <c r="A475" s="11" t="s">
        <v>20</v>
      </c>
      <c r="B475" s="12">
        <v>2289</v>
      </c>
    </row>
    <row r="476" spans="1:2" x14ac:dyDescent="0.2">
      <c r="A476" s="11" t="s">
        <v>20</v>
      </c>
      <c r="B476" s="12">
        <v>226</v>
      </c>
    </row>
    <row r="477" spans="1:2" x14ac:dyDescent="0.2">
      <c r="A477" s="11" t="s">
        <v>20</v>
      </c>
      <c r="B477" s="12">
        <v>126</v>
      </c>
    </row>
    <row r="478" spans="1:2" x14ac:dyDescent="0.2">
      <c r="A478" s="11" t="s">
        <v>20</v>
      </c>
      <c r="B478" s="12">
        <v>3016</v>
      </c>
    </row>
    <row r="479" spans="1:2" x14ac:dyDescent="0.2">
      <c r="A479" s="11" t="s">
        <v>20</v>
      </c>
      <c r="B479" s="12">
        <v>48</v>
      </c>
    </row>
    <row r="480" spans="1:2" x14ac:dyDescent="0.2">
      <c r="A480" s="11" t="s">
        <v>20</v>
      </c>
      <c r="B480" s="12">
        <v>214</v>
      </c>
    </row>
    <row r="481" spans="1:2" x14ac:dyDescent="0.2">
      <c r="A481" s="11" t="s">
        <v>20</v>
      </c>
      <c r="B481" s="12">
        <v>170</v>
      </c>
    </row>
    <row r="482" spans="1:2" x14ac:dyDescent="0.2">
      <c r="A482" s="11" t="s">
        <v>20</v>
      </c>
      <c r="B482" s="12">
        <v>173</v>
      </c>
    </row>
    <row r="483" spans="1:2" x14ac:dyDescent="0.2">
      <c r="A483" s="11" t="s">
        <v>20</v>
      </c>
      <c r="B483" s="12">
        <v>157</v>
      </c>
    </row>
    <row r="484" spans="1:2" x14ac:dyDescent="0.2">
      <c r="A484" s="11" t="s">
        <v>20</v>
      </c>
      <c r="B484" s="12">
        <v>980</v>
      </c>
    </row>
    <row r="485" spans="1:2" x14ac:dyDescent="0.2">
      <c r="A485" s="11" t="s">
        <v>20</v>
      </c>
      <c r="B485" s="12">
        <v>186</v>
      </c>
    </row>
    <row r="486" spans="1:2" x14ac:dyDescent="0.2">
      <c r="A486" s="11" t="s">
        <v>20</v>
      </c>
      <c r="B486" s="12">
        <v>110</v>
      </c>
    </row>
    <row r="487" spans="1:2" x14ac:dyDescent="0.2">
      <c r="A487" s="11" t="s">
        <v>20</v>
      </c>
      <c r="B487" s="12">
        <v>53</v>
      </c>
    </row>
    <row r="488" spans="1:2" x14ac:dyDescent="0.2">
      <c r="A488" s="11" t="s">
        <v>20</v>
      </c>
      <c r="B488" s="12">
        <v>142</v>
      </c>
    </row>
    <row r="489" spans="1:2" x14ac:dyDescent="0.2">
      <c r="A489" s="11" t="s">
        <v>20</v>
      </c>
      <c r="B489" s="12">
        <v>268</v>
      </c>
    </row>
    <row r="490" spans="1:2" x14ac:dyDescent="0.2">
      <c r="A490" s="11" t="s">
        <v>20</v>
      </c>
      <c r="B490" s="12">
        <v>132</v>
      </c>
    </row>
    <row r="491" spans="1:2" x14ac:dyDescent="0.2">
      <c r="A491" s="11" t="s">
        <v>20</v>
      </c>
      <c r="B491" s="12">
        <v>1518</v>
      </c>
    </row>
    <row r="492" spans="1:2" x14ac:dyDescent="0.2">
      <c r="A492" s="11" t="s">
        <v>20</v>
      </c>
      <c r="B492" s="12">
        <v>53</v>
      </c>
    </row>
    <row r="493" spans="1:2" x14ac:dyDescent="0.2">
      <c r="A493" s="11" t="s">
        <v>20</v>
      </c>
      <c r="B493" s="12">
        <v>219</v>
      </c>
    </row>
    <row r="494" spans="1:2" x14ac:dyDescent="0.2">
      <c r="A494" s="11" t="s">
        <v>20</v>
      </c>
      <c r="B494" s="12">
        <v>139</v>
      </c>
    </row>
    <row r="495" spans="1:2" x14ac:dyDescent="0.2">
      <c r="A495" s="11" t="s">
        <v>20</v>
      </c>
      <c r="B495" s="12">
        <v>393</v>
      </c>
    </row>
    <row r="496" spans="1:2" x14ac:dyDescent="0.2">
      <c r="A496" s="11" t="s">
        <v>20</v>
      </c>
      <c r="B496" s="12">
        <v>101</v>
      </c>
    </row>
    <row r="497" spans="1:2" x14ac:dyDescent="0.2">
      <c r="A497" s="11" t="s">
        <v>20</v>
      </c>
      <c r="B497" s="12">
        <v>83</v>
      </c>
    </row>
    <row r="498" spans="1:2" x14ac:dyDescent="0.2">
      <c r="A498" s="11" t="s">
        <v>20</v>
      </c>
      <c r="B498" s="12">
        <v>138</v>
      </c>
    </row>
    <row r="499" spans="1:2" x14ac:dyDescent="0.2">
      <c r="A499" s="11" t="s">
        <v>20</v>
      </c>
      <c r="B499" s="12">
        <v>133</v>
      </c>
    </row>
    <row r="500" spans="1:2" x14ac:dyDescent="0.2">
      <c r="A500" s="11" t="s">
        <v>20</v>
      </c>
      <c r="B500" s="12">
        <v>2144</v>
      </c>
    </row>
    <row r="501" spans="1:2" x14ac:dyDescent="0.2">
      <c r="A501" s="11" t="s">
        <v>20</v>
      </c>
      <c r="B501" s="12">
        <v>59</v>
      </c>
    </row>
    <row r="502" spans="1:2" x14ac:dyDescent="0.2">
      <c r="A502" s="11" t="s">
        <v>20</v>
      </c>
      <c r="B502" s="12">
        <v>127</v>
      </c>
    </row>
    <row r="503" spans="1:2" x14ac:dyDescent="0.2">
      <c r="A503" s="11" t="s">
        <v>20</v>
      </c>
      <c r="B503" s="12">
        <v>100</v>
      </c>
    </row>
    <row r="504" spans="1:2" x14ac:dyDescent="0.2">
      <c r="A504" s="11" t="s">
        <v>20</v>
      </c>
      <c r="B504" s="12">
        <v>1467</v>
      </c>
    </row>
    <row r="505" spans="1:2" x14ac:dyDescent="0.2">
      <c r="A505" s="11" t="s">
        <v>20</v>
      </c>
      <c r="B505" s="12">
        <v>166</v>
      </c>
    </row>
    <row r="506" spans="1:2" x14ac:dyDescent="0.2">
      <c r="A506" s="11" t="s">
        <v>20</v>
      </c>
      <c r="B506" s="12">
        <v>98</v>
      </c>
    </row>
    <row r="507" spans="1:2" x14ac:dyDescent="0.2">
      <c r="A507" s="11" t="s">
        <v>20</v>
      </c>
      <c r="B507" s="12">
        <v>88</v>
      </c>
    </row>
    <row r="508" spans="1:2" x14ac:dyDescent="0.2">
      <c r="A508" s="11" t="s">
        <v>20</v>
      </c>
      <c r="B508" s="12">
        <v>134</v>
      </c>
    </row>
    <row r="509" spans="1:2" x14ac:dyDescent="0.2">
      <c r="A509" s="11" t="s">
        <v>20</v>
      </c>
      <c r="B509" s="12">
        <v>54</v>
      </c>
    </row>
    <row r="510" spans="1:2" x14ac:dyDescent="0.2">
      <c r="A510" s="11" t="s">
        <v>20</v>
      </c>
      <c r="B510" s="12">
        <v>157</v>
      </c>
    </row>
    <row r="511" spans="1:2" x14ac:dyDescent="0.2">
      <c r="A511" s="11" t="s">
        <v>20</v>
      </c>
      <c r="B511" s="12">
        <v>154</v>
      </c>
    </row>
    <row r="512" spans="1:2" x14ac:dyDescent="0.2">
      <c r="A512" s="11" t="s">
        <v>20</v>
      </c>
      <c r="B512" s="12">
        <v>89</v>
      </c>
    </row>
    <row r="513" spans="1:2" x14ac:dyDescent="0.2">
      <c r="A513" s="11" t="s">
        <v>20</v>
      </c>
      <c r="B513" s="12">
        <v>254</v>
      </c>
    </row>
    <row r="514" spans="1:2" x14ac:dyDescent="0.2">
      <c r="A514" s="11" t="s">
        <v>20</v>
      </c>
      <c r="B514" s="12">
        <v>137</v>
      </c>
    </row>
    <row r="515" spans="1:2" x14ac:dyDescent="0.2">
      <c r="A515" s="11" t="s">
        <v>20</v>
      </c>
      <c r="B515" s="12">
        <v>140</v>
      </c>
    </row>
    <row r="516" spans="1:2" x14ac:dyDescent="0.2">
      <c r="A516" s="11" t="s">
        <v>20</v>
      </c>
      <c r="B516" s="12">
        <v>123</v>
      </c>
    </row>
    <row r="517" spans="1:2" x14ac:dyDescent="0.2">
      <c r="A517" s="11" t="s">
        <v>20</v>
      </c>
      <c r="B517" s="12">
        <v>3318</v>
      </c>
    </row>
    <row r="518" spans="1:2" x14ac:dyDescent="0.2">
      <c r="A518" s="11" t="s">
        <v>20</v>
      </c>
      <c r="B518" s="12">
        <v>249</v>
      </c>
    </row>
    <row r="519" spans="1:2" x14ac:dyDescent="0.2">
      <c r="A519" s="11" t="s">
        <v>20</v>
      </c>
      <c r="B519" s="12">
        <v>64</v>
      </c>
    </row>
    <row r="520" spans="1:2" x14ac:dyDescent="0.2">
      <c r="A520" s="11" t="s">
        <v>20</v>
      </c>
      <c r="B520" s="12">
        <v>126</v>
      </c>
    </row>
    <row r="521" spans="1:2" x14ac:dyDescent="0.2">
      <c r="A521" s="11" t="s">
        <v>20</v>
      </c>
      <c r="B521" s="12">
        <v>148</v>
      </c>
    </row>
    <row r="522" spans="1:2" x14ac:dyDescent="0.2">
      <c r="A522" s="11" t="s">
        <v>20</v>
      </c>
      <c r="B522" s="12">
        <v>207</v>
      </c>
    </row>
    <row r="523" spans="1:2" x14ac:dyDescent="0.2">
      <c r="A523" s="11" t="s">
        <v>20</v>
      </c>
      <c r="B523" s="12">
        <v>2106</v>
      </c>
    </row>
    <row r="524" spans="1:2" x14ac:dyDescent="0.2">
      <c r="A524" s="11" t="s">
        <v>20</v>
      </c>
      <c r="B524" s="12">
        <v>112</v>
      </c>
    </row>
    <row r="525" spans="1:2" x14ac:dyDescent="0.2">
      <c r="A525" s="11" t="s">
        <v>20</v>
      </c>
      <c r="B525" s="12">
        <v>112</v>
      </c>
    </row>
    <row r="526" spans="1:2" x14ac:dyDescent="0.2">
      <c r="A526" s="11" t="s">
        <v>20</v>
      </c>
      <c r="B526" s="12">
        <v>148</v>
      </c>
    </row>
    <row r="527" spans="1:2" x14ac:dyDescent="0.2">
      <c r="A527" s="11" t="s">
        <v>20</v>
      </c>
      <c r="B527" s="12">
        <v>1460</v>
      </c>
    </row>
    <row r="528" spans="1:2" x14ac:dyDescent="0.2">
      <c r="A528" s="11" t="s">
        <v>20</v>
      </c>
      <c r="B528" s="12">
        <v>174</v>
      </c>
    </row>
    <row r="529" spans="1:2" x14ac:dyDescent="0.2">
      <c r="A529" s="11" t="s">
        <v>20</v>
      </c>
      <c r="B529" s="12">
        <v>245</v>
      </c>
    </row>
    <row r="530" spans="1:2" x14ac:dyDescent="0.2">
      <c r="A530" s="11" t="s">
        <v>20</v>
      </c>
      <c r="B530" s="12">
        <v>3177</v>
      </c>
    </row>
    <row r="531" spans="1:2" x14ac:dyDescent="0.2">
      <c r="A531" s="11" t="s">
        <v>20</v>
      </c>
      <c r="B531" s="12">
        <v>179</v>
      </c>
    </row>
    <row r="532" spans="1:2" x14ac:dyDescent="0.2">
      <c r="A532" s="11" t="s">
        <v>20</v>
      </c>
      <c r="B532" s="12">
        <v>279</v>
      </c>
    </row>
    <row r="533" spans="1:2" x14ac:dyDescent="0.2">
      <c r="A533" s="11" t="s">
        <v>20</v>
      </c>
      <c r="B533" s="12">
        <v>1797</v>
      </c>
    </row>
    <row r="534" spans="1:2" x14ac:dyDescent="0.2">
      <c r="A534" s="11" t="s">
        <v>20</v>
      </c>
      <c r="B534" s="12">
        <v>92</v>
      </c>
    </row>
    <row r="535" spans="1:2" x14ac:dyDescent="0.2">
      <c r="A535" s="11" t="s">
        <v>20</v>
      </c>
      <c r="B535" s="12">
        <v>48</v>
      </c>
    </row>
    <row r="536" spans="1:2" x14ac:dyDescent="0.2">
      <c r="A536" s="11" t="s">
        <v>20</v>
      </c>
      <c r="B536" s="12">
        <v>113</v>
      </c>
    </row>
    <row r="537" spans="1:2" x14ac:dyDescent="0.2">
      <c r="A537" s="11" t="s">
        <v>20</v>
      </c>
      <c r="B537" s="12">
        <v>2528</v>
      </c>
    </row>
    <row r="538" spans="1:2" x14ac:dyDescent="0.2">
      <c r="A538" s="11" t="s">
        <v>20</v>
      </c>
      <c r="B538" s="12">
        <v>269</v>
      </c>
    </row>
    <row r="539" spans="1:2" x14ac:dyDescent="0.2">
      <c r="A539" s="11" t="s">
        <v>20</v>
      </c>
      <c r="B539" s="12">
        <v>1884</v>
      </c>
    </row>
    <row r="540" spans="1:2" x14ac:dyDescent="0.2">
      <c r="A540" s="11" t="s">
        <v>20</v>
      </c>
      <c r="B540" s="12">
        <v>130</v>
      </c>
    </row>
    <row r="541" spans="1:2" x14ac:dyDescent="0.2">
      <c r="A541" s="11" t="s">
        <v>20</v>
      </c>
      <c r="B541" s="12">
        <v>86</v>
      </c>
    </row>
    <row r="542" spans="1:2" x14ac:dyDescent="0.2">
      <c r="A542" s="11" t="s">
        <v>20</v>
      </c>
      <c r="B542" s="12">
        <v>156</v>
      </c>
    </row>
    <row r="543" spans="1:2" x14ac:dyDescent="0.2">
      <c r="A543" s="11" t="s">
        <v>20</v>
      </c>
      <c r="B543" s="12">
        <v>164</v>
      </c>
    </row>
    <row r="544" spans="1:2" x14ac:dyDescent="0.2">
      <c r="A544" s="11" t="s">
        <v>20</v>
      </c>
      <c r="B544" s="12">
        <v>165</v>
      </c>
    </row>
    <row r="545" spans="1:2" x14ac:dyDescent="0.2">
      <c r="A545" s="11" t="s">
        <v>20</v>
      </c>
      <c r="B545" s="12">
        <v>363</v>
      </c>
    </row>
    <row r="546" spans="1:2" x14ac:dyDescent="0.2">
      <c r="A546" s="11" t="s">
        <v>20</v>
      </c>
      <c r="B546" s="12">
        <v>102</v>
      </c>
    </row>
    <row r="547" spans="1:2" x14ac:dyDescent="0.2">
      <c r="A547" s="11" t="s">
        <v>20</v>
      </c>
      <c r="B547" s="12">
        <v>158</v>
      </c>
    </row>
    <row r="548" spans="1:2" x14ac:dyDescent="0.2">
      <c r="A548" s="11" t="s">
        <v>20</v>
      </c>
      <c r="B548" s="12">
        <v>249</v>
      </c>
    </row>
    <row r="549" spans="1:2" x14ac:dyDescent="0.2">
      <c r="A549" s="11" t="s">
        <v>20</v>
      </c>
      <c r="B549" s="12">
        <v>83</v>
      </c>
    </row>
    <row r="550" spans="1:2" x14ac:dyDescent="0.2">
      <c r="A550" s="11" t="s">
        <v>20</v>
      </c>
      <c r="B550" s="12">
        <v>69</v>
      </c>
    </row>
    <row r="551" spans="1:2" x14ac:dyDescent="0.2">
      <c r="A551" s="11" t="s">
        <v>20</v>
      </c>
      <c r="B551" s="12">
        <v>1559</v>
      </c>
    </row>
    <row r="552" spans="1:2" x14ac:dyDescent="0.2">
      <c r="A552" s="11" t="s">
        <v>20</v>
      </c>
      <c r="B552" s="12">
        <v>80</v>
      </c>
    </row>
    <row r="553" spans="1:2" x14ac:dyDescent="0.2">
      <c r="A553" s="11" t="s">
        <v>20</v>
      </c>
      <c r="B553" s="12">
        <v>122</v>
      </c>
    </row>
    <row r="554" spans="1:2" x14ac:dyDescent="0.2">
      <c r="A554" s="11" t="s">
        <v>20</v>
      </c>
      <c r="B554" s="12">
        <v>130</v>
      </c>
    </row>
    <row r="555" spans="1:2" x14ac:dyDescent="0.2">
      <c r="A555" s="11" t="s">
        <v>20</v>
      </c>
      <c r="B555" s="12">
        <v>76</v>
      </c>
    </row>
    <row r="556" spans="1:2" x14ac:dyDescent="0.2">
      <c r="A556" s="11" t="s">
        <v>20</v>
      </c>
      <c r="B556" s="12">
        <v>181</v>
      </c>
    </row>
    <row r="557" spans="1:2" x14ac:dyDescent="0.2">
      <c r="A557" s="11" t="s">
        <v>20</v>
      </c>
      <c r="B557" s="12">
        <v>183</v>
      </c>
    </row>
    <row r="558" spans="1:2" x14ac:dyDescent="0.2">
      <c r="A558" s="11" t="s">
        <v>20</v>
      </c>
      <c r="B558" s="12">
        <v>295</v>
      </c>
    </row>
    <row r="559" spans="1:2" x14ac:dyDescent="0.2">
      <c r="A559" s="11" t="s">
        <v>20</v>
      </c>
      <c r="B559" s="12">
        <v>191</v>
      </c>
    </row>
    <row r="560" spans="1:2" x14ac:dyDescent="0.2">
      <c r="A560" s="11" t="s">
        <v>20</v>
      </c>
      <c r="B560" s="12">
        <v>180</v>
      </c>
    </row>
    <row r="561" spans="1:2" x14ac:dyDescent="0.2">
      <c r="A561" s="11" t="s">
        <v>20</v>
      </c>
      <c r="B561" s="12">
        <v>299</v>
      </c>
    </row>
    <row r="562" spans="1:2" x14ac:dyDescent="0.2">
      <c r="A562" s="11" t="s">
        <v>20</v>
      </c>
      <c r="B562" s="12">
        <v>169</v>
      </c>
    </row>
    <row r="563" spans="1:2" x14ac:dyDescent="0.2">
      <c r="A563" s="11" t="s">
        <v>20</v>
      </c>
      <c r="B563" s="12">
        <v>186</v>
      </c>
    </row>
    <row r="564" spans="1:2" x14ac:dyDescent="0.2">
      <c r="A564" s="11" t="s">
        <v>20</v>
      </c>
      <c r="B564" s="12">
        <v>337</v>
      </c>
    </row>
    <row r="565" spans="1:2" x14ac:dyDescent="0.2">
      <c r="A565" s="11" t="s">
        <v>20</v>
      </c>
      <c r="B565" s="12">
        <v>202</v>
      </c>
    </row>
    <row r="566" spans="1:2" x14ac:dyDescent="0.2">
      <c r="A566" s="11" t="s">
        <v>20</v>
      </c>
      <c r="B566" s="12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Sheet2</vt:lpstr>
      <vt:lpstr>Sheet3</vt:lpstr>
      <vt:lpstr>Sheet9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 H Lu</cp:lastModifiedBy>
  <dcterms:created xsi:type="dcterms:W3CDTF">2021-09-29T18:52:28Z</dcterms:created>
  <dcterms:modified xsi:type="dcterms:W3CDTF">2024-04-04T00:06:33Z</dcterms:modified>
</cp:coreProperties>
</file>